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4_II_negyedéves feltöltés\Q2 feltöltött\"/>
    </mc:Choice>
  </mc:AlternateContent>
  <bookViews>
    <workbookView xWindow="0" yWindow="0" windowWidth="28800" windowHeight="12135"/>
  </bookViews>
  <sheets>
    <sheet name="2. ábra" sheetId="1" r:id="rId1"/>
    <sheet name="3. ábra" sheetId="2" r:id="rId2"/>
    <sheet name="4. ábra" sheetId="3" r:id="rId3"/>
    <sheet name="5.ábra" sheetId="4" r:id="rId4"/>
    <sheet name="6. ábra" sheetId="5" r:id="rId5"/>
    <sheet name="7. ábra" sheetId="6" r:id="rId6"/>
    <sheet name="8. ábra" sheetId="7" r:id="rId7"/>
    <sheet name="9. ábra" sheetId="8" r:id="rId8"/>
    <sheet name="10. ábra" sheetId="9" r:id="rId9"/>
    <sheet name="11. ábra" sheetId="10" r:id="rId10"/>
    <sheet name="12. ábra" sheetId="11" r:id="rId11"/>
    <sheet name="13. ábra" sheetId="12" r:id="rId12"/>
    <sheet name="14. ábra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Key1" hidden="1">#REF!</definedName>
    <definedName name="_Order1" hidden="1">255</definedName>
    <definedName name="_Sort" hidden="1">#REF!</definedName>
    <definedName name="Á" hidden="1">#REF!</definedName>
    <definedName name="Állományi_2019Q2_Korr" hidden="1">#REF!</definedName>
    <definedName name="année">[8]Dialog!$H$20</definedName>
    <definedName name="annéefin">[8]Dialog!$H$21</definedName>
    <definedName name="B" hidden="1">#REF!</definedName>
    <definedName name="L" hidden="1">#REF!</definedName>
    <definedName name="lg">[8]Textes!$B$1</definedName>
    <definedName name="pays">[8]Textes!$A$328:$Y$355</definedName>
    <definedName name="prod">[8]Textes!$A$8:$X$206</definedName>
    <definedName name="titres">[8]Textes!$A$220:$Y$246</definedName>
    <definedName name="Ú" hidden="1">#REF!</definedName>
    <definedName name="új" hidden="1">#REF!</definedName>
    <definedName name="unités">[8]Textes!$A$208:$Y$218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3" l="1"/>
  <c r="N8" i="13"/>
  <c r="O7" i="13"/>
  <c r="N7" i="13"/>
  <c r="O6" i="13"/>
  <c r="N6" i="13"/>
  <c r="O5" i="13"/>
  <c r="N5" i="13"/>
  <c r="N7" i="12"/>
  <c r="M7" i="12"/>
  <c r="N6" i="12"/>
  <c r="M6" i="12"/>
  <c r="N5" i="12"/>
  <c r="M5" i="12"/>
  <c r="N4" i="12"/>
  <c r="M4" i="12"/>
  <c r="AA56" i="11"/>
  <c r="Z56" i="11"/>
  <c r="X56" i="11"/>
  <c r="AA53" i="11"/>
  <c r="Z53" i="11"/>
  <c r="X53" i="11"/>
  <c r="AA52" i="11"/>
  <c r="Z52" i="11"/>
  <c r="Y52" i="11"/>
  <c r="X52" i="11"/>
  <c r="AA51" i="11"/>
  <c r="Z51" i="11"/>
  <c r="Y51" i="11"/>
  <c r="X51" i="11"/>
  <c r="AA50" i="11"/>
  <c r="Z50" i="11"/>
  <c r="Y50" i="11"/>
  <c r="X50" i="11"/>
  <c r="AA49" i="11"/>
  <c r="Z49" i="11"/>
  <c r="Y49" i="11"/>
  <c r="X49" i="11"/>
  <c r="AA45" i="11"/>
  <c r="Z45" i="11"/>
  <c r="X45" i="11"/>
  <c r="AA44" i="11"/>
  <c r="Z44" i="11"/>
  <c r="Y44" i="11"/>
  <c r="X44" i="11"/>
  <c r="AA43" i="11"/>
  <c r="Z43" i="11"/>
  <c r="Y43" i="11"/>
  <c r="X43" i="11"/>
  <c r="AA42" i="11"/>
  <c r="Z42" i="11"/>
  <c r="Y42" i="11"/>
  <c r="X42" i="11"/>
  <c r="AA41" i="11"/>
  <c r="Z41" i="11"/>
  <c r="Y41" i="11"/>
  <c r="X41" i="11"/>
  <c r="Y53" i="11"/>
  <c r="AE41" i="10"/>
  <c r="AE44" i="10" s="1"/>
  <c r="AC41" i="10"/>
  <c r="AA41" i="10"/>
  <c r="AH41" i="10" s="1"/>
  <c r="AE40" i="10"/>
  <c r="AE43" i="10" s="1"/>
  <c r="AC40" i="10"/>
  <c r="AA40" i="10"/>
  <c r="AH40" i="10" s="1"/>
  <c r="AH38" i="10"/>
  <c r="AE38" i="10"/>
  <c r="AJ38" i="10" s="1"/>
  <c r="AC38" i="10"/>
  <c r="AC44" i="10" s="1"/>
  <c r="AA38" i="10"/>
  <c r="AA44" i="10" s="1"/>
  <c r="AG37" i="10"/>
  <c r="AG36" i="10"/>
  <c r="AG35" i="10"/>
  <c r="AG34" i="10"/>
  <c r="G9" i="10"/>
  <c r="F9" i="10"/>
  <c r="E9" i="10"/>
  <c r="D9" i="10"/>
  <c r="C9" i="10"/>
  <c r="B9" i="10"/>
  <c r="G8" i="10"/>
  <c r="F8" i="10"/>
  <c r="E8" i="10"/>
  <c r="D8" i="10"/>
  <c r="C8" i="10"/>
  <c r="B8" i="10"/>
  <c r="G7" i="10"/>
  <c r="F7" i="10"/>
  <c r="E7" i="10"/>
  <c r="D7" i="10"/>
  <c r="C7" i="10"/>
  <c r="B7" i="10"/>
  <c r="G6" i="10"/>
  <c r="F6" i="10"/>
  <c r="E6" i="10"/>
  <c r="D6" i="10"/>
  <c r="C6" i="10"/>
  <c r="B6" i="10"/>
  <c r="G4" i="5"/>
  <c r="F4" i="5"/>
  <c r="E4" i="5"/>
  <c r="D4" i="5"/>
  <c r="C4" i="5"/>
  <c r="B4" i="5"/>
  <c r="G3" i="5"/>
  <c r="F3" i="5"/>
  <c r="E3" i="5"/>
  <c r="D3" i="5"/>
  <c r="C3" i="5"/>
  <c r="B3" i="5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9" i="3"/>
  <c r="G8" i="3"/>
  <c r="G4" i="2"/>
  <c r="F4" i="2"/>
  <c r="E4" i="2"/>
  <c r="D4" i="2"/>
  <c r="C4" i="2"/>
  <c r="B4" i="2"/>
  <c r="G3" i="2"/>
  <c r="F3" i="2"/>
  <c r="E3" i="2"/>
  <c r="D3" i="2"/>
  <c r="C3" i="2"/>
  <c r="B3" i="2"/>
  <c r="F35" i="1"/>
  <c r="E35" i="1"/>
  <c r="D35" i="1"/>
  <c r="C35" i="1"/>
  <c r="B35" i="1"/>
  <c r="F34" i="1"/>
  <c r="E34" i="1"/>
  <c r="D34" i="1"/>
  <c r="C34" i="1"/>
  <c r="B34" i="1"/>
  <c r="L26" i="1"/>
  <c r="L25" i="1"/>
  <c r="G22" i="1"/>
  <c r="F22" i="1"/>
  <c r="E22" i="1"/>
  <c r="D22" i="1"/>
  <c r="C22" i="1"/>
  <c r="B22" i="1"/>
  <c r="J21" i="1"/>
  <c r="G21" i="1"/>
  <c r="F21" i="1"/>
  <c r="F23" i="1" s="1"/>
  <c r="E21" i="1"/>
  <c r="E23" i="1" s="1"/>
  <c r="D21" i="1"/>
  <c r="D23" i="1" s="1"/>
  <c r="C21" i="1"/>
  <c r="B21" i="1"/>
  <c r="B23" i="1" s="1"/>
  <c r="L15" i="1"/>
  <c r="L14" i="1"/>
  <c r="G9" i="1"/>
  <c r="F9" i="1"/>
  <c r="E9" i="1"/>
  <c r="E13" i="1" s="1"/>
  <c r="D9" i="1"/>
  <c r="D26" i="1" s="1"/>
  <c r="C9" i="1"/>
  <c r="C13" i="1" s="1"/>
  <c r="B9" i="1"/>
  <c r="I8" i="1"/>
  <c r="G8" i="1"/>
  <c r="J8" i="1" s="1"/>
  <c r="F8" i="1"/>
  <c r="E8" i="1"/>
  <c r="E10" i="1" s="1"/>
  <c r="D8" i="1"/>
  <c r="D10" i="1" s="1"/>
  <c r="C8" i="1"/>
  <c r="C10" i="1" s="1"/>
  <c r="B8" i="1"/>
  <c r="F4" i="1"/>
  <c r="E4" i="1"/>
  <c r="D4" i="1"/>
  <c r="C4" i="1"/>
  <c r="B4" i="1"/>
  <c r="G3" i="1"/>
  <c r="G2" i="1"/>
  <c r="G4" i="1" s="1"/>
  <c r="Y45" i="11" l="1"/>
  <c r="Y56" i="11"/>
  <c r="AG38" i="10"/>
  <c r="AA43" i="10"/>
  <c r="AC43" i="10"/>
  <c r="AI38" i="10"/>
  <c r="AG41" i="10"/>
  <c r="AF38" i="10"/>
  <c r="E14" i="1"/>
  <c r="E15" i="1" s="1"/>
  <c r="E12" i="1"/>
  <c r="E11" i="1"/>
  <c r="F13" i="1"/>
  <c r="G25" i="1"/>
  <c r="D16" i="1"/>
  <c r="D11" i="1"/>
  <c r="D14" i="1"/>
  <c r="E24" i="1"/>
  <c r="E29" i="1"/>
  <c r="E27" i="1"/>
  <c r="B13" i="1"/>
  <c r="B26" i="1"/>
  <c r="B25" i="1"/>
  <c r="B27" i="1"/>
  <c r="B29" i="1" s="1"/>
  <c r="F30" i="1"/>
  <c r="F26" i="1"/>
  <c r="F25" i="1"/>
  <c r="F27" i="1"/>
  <c r="F28" i="1" s="1"/>
  <c r="F24" i="1"/>
  <c r="B12" i="1"/>
  <c r="F12" i="1"/>
  <c r="D27" i="1"/>
  <c r="D29" i="1" s="1"/>
  <c r="E26" i="1"/>
  <c r="K8" i="1"/>
  <c r="I9" i="1"/>
  <c r="B10" i="1"/>
  <c r="F10" i="1"/>
  <c r="C12" i="1"/>
  <c r="G12" i="1"/>
  <c r="D13" i="1"/>
  <c r="L21" i="1"/>
  <c r="J22" i="1"/>
  <c r="C23" i="1"/>
  <c r="C25" i="1" s="1"/>
  <c r="G23" i="1"/>
  <c r="D25" i="1"/>
  <c r="L8" i="1"/>
  <c r="J9" i="1"/>
  <c r="G10" i="1"/>
  <c r="D12" i="1"/>
  <c r="I21" i="1"/>
  <c r="K22" i="1"/>
  <c r="E25" i="1"/>
  <c r="K9" i="1"/>
  <c r="L22" i="1"/>
  <c r="L9" i="1"/>
  <c r="K21" i="1"/>
  <c r="I22" i="1"/>
  <c r="F17" i="1" l="1"/>
  <c r="F11" i="1"/>
  <c r="F14" i="1"/>
  <c r="F16" i="1" s="1"/>
  <c r="C14" i="1"/>
  <c r="F29" i="1"/>
  <c r="D15" i="1"/>
  <c r="C29" i="1"/>
  <c r="C27" i="1"/>
  <c r="C24" i="1"/>
  <c r="C26" i="1"/>
  <c r="J10" i="1"/>
  <c r="I10" i="1"/>
  <c r="G34" i="1"/>
  <c r="G16" i="1"/>
  <c r="G11" i="1"/>
  <c r="J12" i="1" s="1"/>
  <c r="G14" i="1"/>
  <c r="L10" i="1"/>
  <c r="G17" i="1"/>
  <c r="K10" i="1"/>
  <c r="K23" i="1"/>
  <c r="G35" i="1"/>
  <c r="G27" i="1"/>
  <c r="G28" i="1" s="1"/>
  <c r="J23" i="1"/>
  <c r="G24" i="1"/>
  <c r="J25" i="1" s="1"/>
  <c r="I23" i="1"/>
  <c r="G30" i="1"/>
  <c r="L23" i="1"/>
  <c r="B14" i="1"/>
  <c r="B16" i="1" s="1"/>
  <c r="D24" i="1"/>
  <c r="C11" i="1"/>
  <c r="G26" i="1"/>
  <c r="G13" i="1"/>
  <c r="E16" i="1"/>
  <c r="G29" i="1" l="1"/>
  <c r="F15" i="1"/>
  <c r="F18" i="1"/>
  <c r="G15" i="1"/>
  <c r="G18" i="1"/>
  <c r="C15" i="1"/>
  <c r="C16" i="1"/>
</calcChain>
</file>

<file path=xl/sharedStrings.xml><?xml version="1.0" encoding="utf-8"?>
<sst xmlns="http://schemas.openxmlformats.org/spreadsheetml/2006/main" count="244" uniqueCount="109">
  <si>
    <t>2023. I.</t>
  </si>
  <si>
    <t>2023. II.</t>
  </si>
  <si>
    <t>2023. III.</t>
  </si>
  <si>
    <t xml:space="preserve">2023. IV. </t>
  </si>
  <si>
    <t>2024. I.</t>
  </si>
  <si>
    <t>2024. II.</t>
  </si>
  <si>
    <t xml:space="preserve">Mgi hitelek </t>
  </si>
  <si>
    <t xml:space="preserve">Élip hitelek </t>
  </si>
  <si>
    <t>Előző negyedév</t>
  </si>
  <si>
    <t>előző év azonos időszaka</t>
  </si>
  <si>
    <t>Negyedéves Mrd</t>
  </si>
  <si>
    <t>Éves Mrd</t>
  </si>
  <si>
    <t>Egyéni gazdaságok (millió Ft)</t>
  </si>
  <si>
    <t>Gazdasági szervezetek (millió Ft)</t>
  </si>
  <si>
    <t>Mg. összes (millió Ft)</t>
  </si>
  <si>
    <t>Mg hitelnövekedés aránya/negyedév (%)</t>
  </si>
  <si>
    <t>Mg éves százalékpont</t>
  </si>
  <si>
    <t>Mg egyéni arány/összes (%)</t>
  </si>
  <si>
    <t>Mg gazdasági arány/összes (%)</t>
  </si>
  <si>
    <t>Agrárgazdaság összesen (millió Ft)</t>
  </si>
  <si>
    <t>Agrárgazdasági hitelállomány NEGYEDÉVES változása(%)</t>
  </si>
  <si>
    <t>Mgi hitel aránya/agrár összes (%)</t>
  </si>
  <si>
    <t>Mg részesedése (%)</t>
  </si>
  <si>
    <t>Mg hitel éves növekedése (%)</t>
  </si>
  <si>
    <t>Agrárgazdasági hitelállomány ÉVES változása (%)</t>
  </si>
  <si>
    <t>Gazdasági szervezetek (millióFt)</t>
  </si>
  <si>
    <t>Élip összes (millió Ft)</t>
  </si>
  <si>
    <t>Élip hitelnövekedés aránya/negyedév (%)</t>
  </si>
  <si>
    <t>Élip éves százalékpont</t>
  </si>
  <si>
    <t>Élip egyéni arány/összes (%)</t>
  </si>
  <si>
    <t>Élip gazdasági arány/összes (%)</t>
  </si>
  <si>
    <t>Agrárgazdaság hitelállományának ÉVES változása (%)</t>
  </si>
  <si>
    <t>Élip hitel aránya/agrár összes (%)</t>
  </si>
  <si>
    <t>Élip részesedése (%)</t>
  </si>
  <si>
    <t>Élip hitel ÉVES növekedése (%)</t>
  </si>
  <si>
    <t>Mgi hitel összes (milliárd forint)</t>
  </si>
  <si>
    <t>Élip hitel összes (milliárd forint)</t>
  </si>
  <si>
    <t>2023. IV.</t>
  </si>
  <si>
    <t>Egyéni gazdaságok aránya (milliárd forint)</t>
  </si>
  <si>
    <t>Gazdasági szervezetek aránya (milliárd forint)</t>
  </si>
  <si>
    <t>2024. I</t>
  </si>
  <si>
    <t>negyedév %</t>
  </si>
  <si>
    <t>Mg. Beruházási hitelei (milliárd Ft)</t>
  </si>
  <si>
    <t>Mg. Hosszú lejáratú forgóeszköz hitelei (milliárd Ft)</t>
  </si>
  <si>
    <t>Mg. Forint folyószámla- és egyéb éven belüli hitelei (milliárd Ft)</t>
  </si>
  <si>
    <t>Mg. Egyéb hitelei (milliárd Ft)</t>
  </si>
  <si>
    <t>Egyéni gazdaságok (milliárd Ft)</t>
  </si>
  <si>
    <t>Gazdasági szervezetek (milliárd Ft)</t>
  </si>
  <si>
    <t>Mg hitelek</t>
  </si>
  <si>
    <t>Élip beruházási hitelei (milliárd Ft)</t>
  </si>
  <si>
    <t>Élip hosszú lejáratú forgóeszköz hitelei (milliárd Ft)</t>
  </si>
  <si>
    <t>Élip forint folyószámla-, és egyéb éven belüli hitelei (milliárd Ft)</t>
  </si>
  <si>
    <t>Élip egyéb hitelei (milliárd Ft)</t>
  </si>
  <si>
    <t>Élip hitelcélok</t>
  </si>
  <si>
    <t>Mg hitelcélok</t>
  </si>
  <si>
    <t>2023.I.</t>
  </si>
  <si>
    <t>2023.II.</t>
  </si>
  <si>
    <t>2023.III.</t>
  </si>
  <si>
    <t>MG</t>
  </si>
  <si>
    <t>ÉLIP</t>
  </si>
  <si>
    <t>Forint %</t>
  </si>
  <si>
    <t>Deviza %</t>
  </si>
  <si>
    <t>Beruházási hitelek</t>
  </si>
  <si>
    <t>Hosszú lej. forgóeszközhitelek</t>
  </si>
  <si>
    <t>Forint folyószámlahitelek</t>
  </si>
  <si>
    <t>Egyéb éven belüli hitelek</t>
  </si>
  <si>
    <t>Egyéb hitelek</t>
  </si>
  <si>
    <t>Forinthitelek összesen</t>
  </si>
  <si>
    <t>Mezőgazdaság</t>
  </si>
  <si>
    <t>Élelmiszeripar</t>
  </si>
  <si>
    <t>Éven belüli hitelek</t>
  </si>
  <si>
    <t>Devizahitelek összesen</t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</si>
  <si>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beruházási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</si>
  <si>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</si>
  <si>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</si>
  <si>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Mg. </t>
    </r>
    <r>
      <rPr>
        <b/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</si>
  <si>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t>éves %</t>
  </si>
  <si>
    <t>negyedév Mrd</t>
  </si>
  <si>
    <t>2022. I.</t>
  </si>
  <si>
    <t>2022. IV.</t>
  </si>
  <si>
    <t>Negyedév</t>
  </si>
  <si>
    <t>Éves</t>
  </si>
  <si>
    <t>Egyéni mg:</t>
  </si>
  <si>
    <t>Egyéni élip:</t>
  </si>
  <si>
    <t>Gazd.szerv mg:</t>
  </si>
  <si>
    <t>Gazd.szerv élip:</t>
  </si>
  <si>
    <t xml:space="preserve">Összes új hitel: </t>
  </si>
  <si>
    <t>Mg összes:</t>
  </si>
  <si>
    <t>Élip összes:</t>
  </si>
  <si>
    <t>Mg. Arány %:</t>
  </si>
  <si>
    <t>Élip arány %:</t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</si>
  <si>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 mezőgazdaság új hiteleinek hitelcél szerinti megoszlása </t>
    </r>
  </si>
  <si>
    <t xml:space="preserve">2023. III. </t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</si>
  <si>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 xml:space="preserve">új </t>
    </r>
    <r>
      <rPr>
        <sz val="11"/>
        <color theme="1"/>
        <rFont val="Calibri"/>
        <family val="2"/>
        <charset val="238"/>
        <scheme val="minor"/>
      </rPr>
      <t>beruházási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</si>
  <si>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hosszú lejáratú forgóeszköz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</si>
  <si>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forint folyószámla-, és egyéb éven belüli hitelei (milliárd Ft)</t>
    </r>
  </si>
  <si>
    <r>
      <t xml:space="preserve">Élip </t>
    </r>
    <r>
      <rPr>
        <sz val="11"/>
        <color rgb="FFFF000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egyéb hitelei (milliárd Ft)</t>
    </r>
  </si>
  <si>
    <r>
      <rPr>
        <b/>
        <sz val="11"/>
        <color rgb="FFFF0000"/>
        <rFont val="Calibri"/>
        <family val="2"/>
        <charset val="238"/>
        <scheme val="minor"/>
      </rPr>
      <t>ÚJ HITELEK</t>
    </r>
    <r>
      <rPr>
        <sz val="11"/>
        <color theme="1"/>
        <rFont val="Calibri"/>
        <family val="2"/>
        <charset val="238"/>
        <scheme val="minor"/>
      </rPr>
      <t xml:space="preserve"> Az élelmiszeripar új hitelei hitelcél szerinti megoszlása</t>
    </r>
  </si>
  <si>
    <t>Egyéni</t>
  </si>
  <si>
    <t>Társas</t>
  </si>
  <si>
    <t>Mg Beruházási hitelek (db)</t>
  </si>
  <si>
    <t>Mg Hosszú lejáratú forgóeszköz hitelek (db)</t>
  </si>
  <si>
    <t>Mg Forint folyószámla- és egyéb éven belüli hitelek (db)</t>
  </si>
  <si>
    <t>Mg Egyéb hitelek (db)</t>
  </si>
  <si>
    <t>Élip Beruházási hitelek (db)</t>
  </si>
  <si>
    <t>Élip Hosszú lejáratú forgóeszköz hitelek (db)</t>
  </si>
  <si>
    <t>Élip Forint folyószámla- és egyéb éven belüli hitelek (db)</t>
  </si>
  <si>
    <t>Élip Egyéb hitelek (db)</t>
  </si>
  <si>
    <t>Ügyfélszám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</si>
</sst>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1D6FF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0" borderId="4" xfId="0" applyNumberFormat="1" applyBorder="1"/>
    <xf numFmtId="0" fontId="0" fillId="4" borderId="3" xfId="0" applyFill="1" applyBorder="1" applyAlignment="1">
      <alignment horizontal="center"/>
    </xf>
    <xf numFmtId="164" fontId="2" fillId="0" borderId="4" xfId="0" applyNumberFormat="1" applyFont="1" applyBorder="1"/>
    <xf numFmtId="164" fontId="0" fillId="0" borderId="0" xfId="0" applyNumberFormat="1"/>
    <xf numFmtId="3" fontId="0" fillId="0" borderId="5" xfId="0" applyNumberFormat="1" applyBorder="1"/>
    <xf numFmtId="2" fontId="0" fillId="0" borderId="0" xfId="0" applyNumberFormat="1"/>
    <xf numFmtId="0" fontId="0" fillId="3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7" xfId="0" applyFill="1" applyBorder="1"/>
    <xf numFmtId="3" fontId="0" fillId="0" borderId="8" xfId="0" applyNumberFormat="1" applyBorder="1"/>
    <xf numFmtId="3" fontId="0" fillId="0" borderId="4" xfId="0" applyNumberFormat="1" applyBorder="1"/>
    <xf numFmtId="0" fontId="0" fillId="5" borderId="9" xfId="0" applyFill="1" applyBorder="1"/>
    <xf numFmtId="0" fontId="0" fillId="4" borderId="10" xfId="0" applyFill="1" applyBorder="1"/>
    <xf numFmtId="3" fontId="0" fillId="4" borderId="8" xfId="0" applyNumberFormat="1" applyFill="1" applyBorder="1"/>
    <xf numFmtId="2" fontId="2" fillId="4" borderId="0" xfId="0" applyNumberFormat="1" applyFont="1" applyFill="1"/>
    <xf numFmtId="164" fontId="2" fillId="4" borderId="0" xfId="0" applyNumberFormat="1" applyFont="1" applyFill="1"/>
    <xf numFmtId="165" fontId="0" fillId="0" borderId="11" xfId="0" applyNumberFormat="1" applyBorder="1" applyAlignment="1">
      <alignment horizontal="right"/>
    </xf>
    <xf numFmtId="2" fontId="0" fillId="0" borderId="4" xfId="0" applyNumberFormat="1" applyBorder="1"/>
    <xf numFmtId="2" fontId="0" fillId="5" borderId="9" xfId="0" applyNumberFormat="1" applyFill="1" applyBorder="1"/>
    <xf numFmtId="0" fontId="0" fillId="0" borderId="0" xfId="0" applyAlignment="1">
      <alignment horizontal="center"/>
    </xf>
    <xf numFmtId="0" fontId="0" fillId="3" borderId="12" xfId="0" applyFill="1" applyBorder="1"/>
    <xf numFmtId="3" fontId="0" fillId="3" borderId="13" xfId="0" applyNumberFormat="1" applyFill="1" applyBorder="1"/>
    <xf numFmtId="3" fontId="0" fillId="0" borderId="0" xfId="0" applyNumberFormat="1"/>
    <xf numFmtId="0" fontId="0" fillId="3" borderId="9" xfId="0" applyFill="1" applyBorder="1"/>
    <xf numFmtId="2" fontId="2" fillId="3" borderId="14" xfId="0" applyNumberFormat="1" applyFont="1" applyFill="1" applyBorder="1"/>
    <xf numFmtId="2" fontId="2" fillId="3" borderId="15" xfId="0" applyNumberFormat="1" applyFont="1" applyFill="1" applyBorder="1"/>
    <xf numFmtId="0" fontId="0" fillId="6" borderId="3" xfId="0" applyFill="1" applyBorder="1"/>
    <xf numFmtId="4" fontId="2" fillId="6" borderId="16" xfId="0" applyNumberFormat="1" applyFont="1" applyFill="1" applyBorder="1"/>
    <xf numFmtId="4" fontId="2" fillId="2" borderId="16" xfId="0" applyNumberFormat="1" applyFont="1" applyFill="1" applyBorder="1"/>
    <xf numFmtId="0" fontId="0" fillId="6" borderId="17" xfId="0" applyFill="1" applyBorder="1"/>
    <xf numFmtId="4" fontId="2" fillId="6" borderId="14" xfId="0" applyNumberFormat="1" applyFont="1" applyFill="1" applyBorder="1"/>
    <xf numFmtId="0" fontId="0" fillId="2" borderId="6" xfId="0" applyFill="1" applyBorder="1" applyAlignment="1">
      <alignment horizontal="center"/>
    </xf>
    <xf numFmtId="0" fontId="0" fillId="7" borderId="18" xfId="0" applyFill="1" applyBorder="1"/>
    <xf numFmtId="3" fontId="0" fillId="0" borderId="11" xfId="0" applyNumberFormat="1" applyBorder="1"/>
    <xf numFmtId="0" fontId="0" fillId="7" borderId="9" xfId="0" applyFill="1" applyBorder="1"/>
    <xf numFmtId="0" fontId="0" fillId="4" borderId="9" xfId="0" applyFill="1" applyBorder="1"/>
    <xf numFmtId="3" fontId="0" fillId="4" borderId="11" xfId="0" applyNumberFormat="1" applyFill="1" applyBorder="1"/>
    <xf numFmtId="3" fontId="0" fillId="3" borderId="19" xfId="0" applyNumberFormat="1" applyFill="1" applyBorder="1"/>
    <xf numFmtId="2" fontId="2" fillId="6" borderId="20" xfId="0" applyNumberFormat="1" applyFont="1" applyFill="1" applyBorder="1"/>
    <xf numFmtId="2" fontId="2" fillId="2" borderId="20" xfId="0" applyNumberFormat="1" applyFont="1" applyFill="1" applyBorder="1"/>
    <xf numFmtId="2" fontId="2" fillId="6" borderId="15" xfId="0" applyNumberFormat="1" applyFont="1" applyFill="1" applyBorder="1"/>
    <xf numFmtId="165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164" fontId="0" fillId="0" borderId="2" xfId="0" applyNumberFormat="1" applyFill="1" applyBorder="1"/>
    <xf numFmtId="164" fontId="0" fillId="0" borderId="4" xfId="0" applyNumberFormat="1" applyFill="1" applyBorder="1"/>
    <xf numFmtId="0" fontId="0" fillId="0" borderId="0" xfId="0" applyAlignment="1">
      <alignment horizontal="center"/>
    </xf>
    <xf numFmtId="0" fontId="0" fillId="0" borderId="3" xfId="0" applyFill="1" applyBorder="1"/>
    <xf numFmtId="4" fontId="2" fillId="0" borderId="16" xfId="0" applyNumberFormat="1" applyFont="1" applyFill="1" applyBorder="1"/>
    <xf numFmtId="0" fontId="0" fillId="0" borderId="17" xfId="0" applyFill="1" applyBorder="1"/>
    <xf numFmtId="2" fontId="2" fillId="0" borderId="20" xfId="0" applyNumberFormat="1" applyFont="1" applyFill="1" applyBorder="1"/>
    <xf numFmtId="3" fontId="0" fillId="0" borderId="0" xfId="0" applyNumberFormat="1" applyBorder="1"/>
    <xf numFmtId="164" fontId="0" fillId="0" borderId="0" xfId="0" applyNumberFormat="1" applyBorder="1"/>
    <xf numFmtId="4" fontId="0" fillId="0" borderId="0" xfId="0" applyNumberFormat="1" applyAlignment="1">
      <alignment horizontal="right"/>
    </xf>
    <xf numFmtId="3" fontId="2" fillId="0" borderId="0" xfId="0" applyNumberFormat="1" applyFont="1"/>
    <xf numFmtId="164" fontId="0" fillId="0" borderId="0" xfId="0" applyNumberFormat="1" applyAlignment="1">
      <alignment horizontal="right"/>
    </xf>
    <xf numFmtId="2" fontId="2" fillId="0" borderId="0" xfId="0" applyNumberFormat="1" applyFont="1"/>
    <xf numFmtId="0" fontId="0" fillId="0" borderId="0" xfId="0" applyAlignment="1"/>
    <xf numFmtId="3" fontId="0" fillId="0" borderId="0" xfId="0" applyNumberFormat="1" applyFill="1"/>
    <xf numFmtId="0" fontId="0" fillId="2" borderId="2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Fill="1" applyBorder="1"/>
    <xf numFmtId="164" fontId="0" fillId="0" borderId="11" xfId="0" applyNumberFormat="1" applyFill="1" applyBorder="1"/>
    <xf numFmtId="0" fontId="0" fillId="0" borderId="9" xfId="0" applyFill="1" applyBorder="1"/>
    <xf numFmtId="165" fontId="2" fillId="0" borderId="0" xfId="0" applyNumberFormat="1" applyFont="1"/>
    <xf numFmtId="164" fontId="0" fillId="0" borderId="5" xfId="0" applyNumberFormat="1" applyFill="1" applyBorder="1"/>
    <xf numFmtId="164" fontId="0" fillId="0" borderId="24" xfId="0" applyNumberFormat="1" applyFill="1" applyBorder="1"/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0" fillId="0" borderId="26" xfId="0" applyNumberFormat="1" applyFill="1" applyBorder="1"/>
    <xf numFmtId="0" fontId="0" fillId="0" borderId="1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22" xfId="0" applyBorder="1"/>
    <xf numFmtId="0" fontId="0" fillId="0" borderId="12" xfId="0" applyBorder="1"/>
    <xf numFmtId="0" fontId="3" fillId="0" borderId="12" xfId="0" applyFont="1" applyBorder="1"/>
    <xf numFmtId="0" fontId="4" fillId="0" borderId="12" xfId="0" applyFont="1" applyBorder="1"/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2" borderId="29" xfId="0" applyFill="1" applyBorder="1" applyAlignment="1">
      <alignment horizontal="center"/>
    </xf>
    <xf numFmtId="0" fontId="0" fillId="0" borderId="21" xfId="0" applyFill="1" applyBorder="1"/>
    <xf numFmtId="164" fontId="0" fillId="0" borderId="20" xfId="0" applyNumberFormat="1" applyFont="1" applyFill="1" applyBorder="1"/>
    <xf numFmtId="0" fontId="0" fillId="0" borderId="13" xfId="0" applyFill="1" applyBorder="1"/>
    <xf numFmtId="164" fontId="0" fillId="0" borderId="30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164" fontId="0" fillId="0" borderId="1" xfId="0" applyNumberFormat="1" applyFill="1" applyBorder="1"/>
    <xf numFmtId="164" fontId="0" fillId="0" borderId="8" xfId="0" applyNumberFormat="1" applyFill="1" applyBorder="1"/>
    <xf numFmtId="0" fontId="2" fillId="0" borderId="28" xfId="0" applyFont="1" applyFill="1" applyBorder="1" applyAlignment="1">
      <alignment horizontal="center"/>
    </xf>
    <xf numFmtId="0" fontId="0" fillId="0" borderId="4" xfId="0" applyFill="1" applyBorder="1"/>
    <xf numFmtId="3" fontId="0" fillId="0" borderId="4" xfId="0" applyNumberFormat="1" applyFill="1" applyBorder="1"/>
    <xf numFmtId="0" fontId="0" fillId="0" borderId="5" xfId="0" applyFill="1" applyBorder="1"/>
    <xf numFmtId="3" fontId="0" fillId="0" borderId="5" xfId="0" applyNumberForma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ábra'!$A$34</c:f>
              <c:strCache>
                <c:ptCount val="1"/>
                <c:pt idx="0">
                  <c:v>Mgi hitel összes (milliárd forint)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ábra'!$B$33:$G$33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'2. ábra'!$B$34:$G$34</c:f>
              <c:numCache>
                <c:formatCode>#\ ##0.0</c:formatCode>
                <c:ptCount val="6"/>
                <c:pt idx="0">
                  <c:v>983.80523750700002</c:v>
                </c:pt>
                <c:pt idx="1">
                  <c:v>1043.927105897</c:v>
                </c:pt>
                <c:pt idx="2">
                  <c:v>1065.7466073100002</c:v>
                </c:pt>
                <c:pt idx="3">
                  <c:v>1057.2008647499999</c:v>
                </c:pt>
                <c:pt idx="4">
                  <c:v>1064.7874670839999</c:v>
                </c:pt>
                <c:pt idx="5">
                  <c:v>1072.2702663080001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9-4E92-B48D-C474922F062E}"/>
            </c:ext>
          </c:extLst>
        </c:ser>
        <c:ser>
          <c:idx val="1"/>
          <c:order val="1"/>
          <c:tx>
            <c:strRef>
              <c:f>'2. ábra'!$A$35</c:f>
              <c:strCache>
                <c:ptCount val="1"/>
                <c:pt idx="0">
                  <c:v>Élip hitel összes (milliárd forint)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ábra'!$B$33:$G$33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 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'2. ábra'!$B$35:$G$35</c:f>
              <c:numCache>
                <c:formatCode>#\ ##0.0</c:formatCode>
                <c:ptCount val="6"/>
                <c:pt idx="0">
                  <c:v>744.70807312099998</c:v>
                </c:pt>
                <c:pt idx="1">
                  <c:v>731.63565528200002</c:v>
                </c:pt>
                <c:pt idx="2">
                  <c:v>758.39758396800005</c:v>
                </c:pt>
                <c:pt idx="3">
                  <c:v>749.51434033599992</c:v>
                </c:pt>
                <c:pt idx="4">
                  <c:v>742.5295085539999</c:v>
                </c:pt>
                <c:pt idx="5">
                  <c:v>705.80439691000004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D9-4E92-B48D-C474922F0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5588400"/>
        <c:axId val="415581344"/>
      </c:barChart>
      <c:catAx>
        <c:axId val="41558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415581344"/>
        <c:crosses val="autoZero"/>
        <c:auto val="1"/>
        <c:lblAlgn val="ctr"/>
        <c:lblOffset val="100"/>
        <c:noMultiLvlLbl val="0"/>
      </c:catAx>
      <c:valAx>
        <c:axId val="41558134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4155884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12874901889586E-2"/>
          <c:y val="4.3456783364357598E-2"/>
          <c:w val="0.93350457512862506"/>
          <c:h val="0.64233760787983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ábra'!$A$6</c:f>
              <c:strCache>
                <c:ptCount val="1"/>
                <c:pt idx="0">
                  <c:v>Mg. új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3958445053102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41175133280586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ábra'!$B$5:$G$5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'11. ábra'!$B$6:$G$6</c:f>
              <c:numCache>
                <c:formatCode>#\ ##0.0</c:formatCode>
                <c:ptCount val="6"/>
                <c:pt idx="0">
                  <c:v>15.437057311</c:v>
                </c:pt>
                <c:pt idx="1">
                  <c:v>23.297594671999999</c:v>
                </c:pt>
                <c:pt idx="2">
                  <c:v>20.432910532000001</c:v>
                </c:pt>
                <c:pt idx="3">
                  <c:v>34.668685199000002</c:v>
                </c:pt>
                <c:pt idx="4">
                  <c:v>16.246298825</c:v>
                </c:pt>
                <c:pt idx="5">
                  <c:v>15.277175031000001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8-4B95-9FC1-6903BF58646B}"/>
            </c:ext>
          </c:extLst>
        </c:ser>
        <c:ser>
          <c:idx val="1"/>
          <c:order val="1"/>
          <c:tx>
            <c:strRef>
              <c:f>'11. ábra'!$A$7</c:f>
              <c:strCache>
                <c:ptCount val="1"/>
                <c:pt idx="0">
                  <c:v>Mg. új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936181863389608E-17"/>
                  <c:y val="-1.86526138316551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41646969353458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ábra'!$B$5:$G$5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'11. ábra'!$B$7:$G$7</c:f>
              <c:numCache>
                <c:formatCode>#\ ##0.0</c:formatCode>
                <c:ptCount val="6"/>
                <c:pt idx="0">
                  <c:v>7.434346927</c:v>
                </c:pt>
                <c:pt idx="1">
                  <c:v>38.331749633999998</c:v>
                </c:pt>
                <c:pt idx="2">
                  <c:v>18.941742966000003</c:v>
                </c:pt>
                <c:pt idx="3">
                  <c:v>12.68977632</c:v>
                </c:pt>
                <c:pt idx="4">
                  <c:v>7.6020786190000003</c:v>
                </c:pt>
                <c:pt idx="5">
                  <c:v>13.989408730999999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38-4B95-9FC1-6903BF58646B}"/>
            </c:ext>
          </c:extLst>
        </c:ser>
        <c:ser>
          <c:idx val="2"/>
          <c:order val="2"/>
          <c:tx>
            <c:strRef>
              <c:f>'11. ábra'!$A$8</c:f>
              <c:strCache>
                <c:ptCount val="1"/>
                <c:pt idx="0">
                  <c:v>Mg. új forint folyószámla-,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3447622722196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476186819505145E-3"/>
                  <c:y val="-1.66983384782581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4.56545519790410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9.28660730541065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348945490711686E-16"/>
                  <c:y val="3.26033050545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2026646448609235E-16"/>
                  <c:y val="1.05172952283239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38-4B95-9FC1-6903BF5864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ábra'!$B$5:$G$5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'11. ábra'!$B$8:$G$8</c:f>
              <c:numCache>
                <c:formatCode>#\ ##0.0</c:formatCode>
                <c:ptCount val="6"/>
                <c:pt idx="0">
                  <c:v>23.749780277999999</c:v>
                </c:pt>
                <c:pt idx="1">
                  <c:v>38.685391809999999</c:v>
                </c:pt>
                <c:pt idx="2">
                  <c:v>34.793012415999996</c:v>
                </c:pt>
                <c:pt idx="3">
                  <c:v>27.790078130999998</c:v>
                </c:pt>
                <c:pt idx="4">
                  <c:v>27.010223540999998</c:v>
                </c:pt>
                <c:pt idx="5">
                  <c:v>30.583304453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38-4B95-9FC1-6903BF58646B}"/>
            </c:ext>
          </c:extLst>
        </c:ser>
        <c:ser>
          <c:idx val="3"/>
          <c:order val="3"/>
          <c:tx>
            <c:strRef>
              <c:f>'11. ábra'!$A$9</c:f>
              <c:strCache>
                <c:ptCount val="1"/>
                <c:pt idx="0">
                  <c:v>Mg.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400161883802658E-3"/>
                  <c:y val="9.72020148792863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57159623139042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8123721974943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67586973937515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238093409754806E-3"/>
                  <c:y val="-4.2598224151146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ábra'!$B$5:$G$5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'11. ábra'!$B$9:$G$9</c:f>
              <c:numCache>
                <c:formatCode>#\ ##0.0</c:formatCode>
                <c:ptCount val="6"/>
                <c:pt idx="0">
                  <c:v>4.9336640440000004</c:v>
                </c:pt>
                <c:pt idx="1">
                  <c:v>12.431986946999999</c:v>
                </c:pt>
                <c:pt idx="2">
                  <c:v>4.2957151860000007</c:v>
                </c:pt>
                <c:pt idx="3">
                  <c:v>4.1889703110000003</c:v>
                </c:pt>
                <c:pt idx="4">
                  <c:v>5.3778976510000005</c:v>
                </c:pt>
                <c:pt idx="5">
                  <c:v>8.4760896240000001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538-4B95-9FC1-6903BF58646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352840"/>
        <c:axId val="627346568"/>
      </c:barChart>
      <c:catAx>
        <c:axId val="627352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7346568"/>
        <c:crosses val="autoZero"/>
        <c:auto val="1"/>
        <c:lblAlgn val="ctr"/>
        <c:lblOffset val="100"/>
        <c:noMultiLvlLbl val="0"/>
      </c:catAx>
      <c:valAx>
        <c:axId val="62734656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627352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65982816230035E-2"/>
          <c:y val="0.84451679292049497"/>
          <c:w val="0.97358138081183698"/>
          <c:h val="0.131779507062582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95698966228506E-2"/>
          <c:y val="4.3603408810484953E-2"/>
          <c:w val="0.9323082282279842"/>
          <c:h val="0.62203276827003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ábra'!$A$4</c:f>
              <c:strCache>
                <c:ptCount val="1"/>
                <c:pt idx="0">
                  <c:v>Élip új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'12. ábra'!$B$4:$G$4</c:f>
              <c:numCache>
                <c:formatCode>#\ ##0.0</c:formatCode>
                <c:ptCount val="6"/>
                <c:pt idx="0">
                  <c:v>9.8425686789999993</c:v>
                </c:pt>
                <c:pt idx="1">
                  <c:v>27.153159241000001</c:v>
                </c:pt>
                <c:pt idx="2">
                  <c:v>14.115240418999999</c:v>
                </c:pt>
                <c:pt idx="3">
                  <c:v>13.420174457</c:v>
                </c:pt>
                <c:pt idx="4">
                  <c:v>19.810376046000002</c:v>
                </c:pt>
                <c:pt idx="5">
                  <c:v>5.7166316520000002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E3-4B54-B2B3-167DD1AA022E}"/>
            </c:ext>
          </c:extLst>
        </c:ser>
        <c:ser>
          <c:idx val="1"/>
          <c:order val="1"/>
          <c:tx>
            <c:strRef>
              <c:f>'12. ábra'!$A$5</c:f>
              <c:strCache>
                <c:ptCount val="1"/>
                <c:pt idx="0">
                  <c:v>Élip új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'12. ábra'!$B$5:$G$5</c:f>
              <c:numCache>
                <c:formatCode>#\ ##0.0</c:formatCode>
                <c:ptCount val="6"/>
                <c:pt idx="0">
                  <c:v>11.745728394</c:v>
                </c:pt>
                <c:pt idx="1">
                  <c:v>59.386500511000001</c:v>
                </c:pt>
                <c:pt idx="2">
                  <c:v>20.869988265</c:v>
                </c:pt>
                <c:pt idx="3">
                  <c:v>12.937471728</c:v>
                </c:pt>
                <c:pt idx="4">
                  <c:v>12.593507099</c:v>
                </c:pt>
                <c:pt idx="5">
                  <c:v>12.41769298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E3-4B54-B2B3-167DD1AA022E}"/>
            </c:ext>
          </c:extLst>
        </c:ser>
        <c:ser>
          <c:idx val="2"/>
          <c:order val="2"/>
          <c:tx>
            <c:strRef>
              <c:f>'12. ábra'!$A$6</c:f>
              <c:strCache>
                <c:ptCount val="1"/>
                <c:pt idx="0">
                  <c:v>Élip új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'12. ábra'!$B$6:$G$6</c:f>
              <c:numCache>
                <c:formatCode>#\ ##0.0</c:formatCode>
                <c:ptCount val="6"/>
                <c:pt idx="0">
                  <c:v>32.861185714000001</c:v>
                </c:pt>
                <c:pt idx="1">
                  <c:v>37.753004472000001</c:v>
                </c:pt>
                <c:pt idx="2">
                  <c:v>63.236351331999998</c:v>
                </c:pt>
                <c:pt idx="3">
                  <c:v>46.856010649000005</c:v>
                </c:pt>
                <c:pt idx="4">
                  <c:v>34.294267074000004</c:v>
                </c:pt>
                <c:pt idx="5">
                  <c:v>21.748366979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E3-4B54-B2B3-167DD1AA022E}"/>
            </c:ext>
          </c:extLst>
        </c:ser>
        <c:ser>
          <c:idx val="3"/>
          <c:order val="3"/>
          <c:tx>
            <c:strRef>
              <c:f>'12. ábra'!$A$7</c:f>
              <c:strCache>
                <c:ptCount val="1"/>
                <c:pt idx="0">
                  <c:v>Élip új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5661212861873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774141907915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700" b="1">
                      <a:solidFill>
                        <a:sysClr val="windowText" lastClr="000000"/>
                      </a:solidFill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 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'12. ábra'!$B$7:$G$7</c:f>
              <c:numCache>
                <c:formatCode>#\ ##0.0</c:formatCode>
                <c:ptCount val="6"/>
                <c:pt idx="0">
                  <c:v>0.96999516900000005</c:v>
                </c:pt>
                <c:pt idx="1">
                  <c:v>12.032030019</c:v>
                </c:pt>
                <c:pt idx="2">
                  <c:v>8.8375875529999988</c:v>
                </c:pt>
                <c:pt idx="3">
                  <c:v>15.183056731000001</c:v>
                </c:pt>
                <c:pt idx="4">
                  <c:v>0.12313077900000001</c:v>
                </c:pt>
                <c:pt idx="5">
                  <c:v>0.411440321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E3-4B54-B2B3-167DD1AA02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5715072"/>
        <c:axId val="635723304"/>
      </c:barChart>
      <c:catAx>
        <c:axId val="63571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35723304"/>
        <c:crosses val="autoZero"/>
        <c:auto val="1"/>
        <c:lblAlgn val="ctr"/>
        <c:lblOffset val="100"/>
        <c:noMultiLvlLbl val="0"/>
      </c:catAx>
      <c:valAx>
        <c:axId val="635723304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635715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142222096036924"/>
          <c:w val="0.99374117839230491"/>
          <c:h val="0.125013838474236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'13. ábra'!$B$4</c:f>
              <c:strCache>
                <c:ptCount val="1"/>
                <c:pt idx="0">
                  <c:v>Mg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 ábra'!$C$2:$N$3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'13. ábra'!$C$4:$N$4</c:f>
              <c:numCache>
                <c:formatCode>#,##0</c:formatCode>
                <c:ptCount val="12"/>
                <c:pt idx="0">
                  <c:v>8925</c:v>
                </c:pt>
                <c:pt idx="1">
                  <c:v>2471</c:v>
                </c:pt>
                <c:pt idx="2">
                  <c:v>8888</c:v>
                </c:pt>
                <c:pt idx="3">
                  <c:v>2471</c:v>
                </c:pt>
                <c:pt idx="4">
                  <c:v>8863</c:v>
                </c:pt>
                <c:pt idx="5">
                  <c:v>2466</c:v>
                </c:pt>
                <c:pt idx="6">
                  <c:v>8800</c:v>
                </c:pt>
                <c:pt idx="7">
                  <c:v>2390</c:v>
                </c:pt>
                <c:pt idx="8">
                  <c:v>8630</c:v>
                </c:pt>
                <c:pt idx="9">
                  <c:v>2365</c:v>
                </c:pt>
                <c:pt idx="10">
                  <c:v>8609</c:v>
                </c:pt>
                <c:pt idx="11">
                  <c:v>2347</c:v>
                </c:pt>
              </c:numCache>
            </c:numRef>
          </c:val>
        </c:ser>
        <c:ser>
          <c:idx val="1"/>
          <c:order val="1"/>
          <c:tx>
            <c:strRef>
              <c:f>'13. ábra'!$B$5</c:f>
              <c:strCache>
                <c:ptCount val="1"/>
                <c:pt idx="0">
                  <c:v>Mg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 ábra'!$C$2:$N$3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'13. ábra'!$C$5:$N$5</c:f>
              <c:numCache>
                <c:formatCode>#,##0</c:formatCode>
                <c:ptCount val="12"/>
                <c:pt idx="0">
                  <c:v>1021</c:v>
                </c:pt>
                <c:pt idx="1">
                  <c:v>885</c:v>
                </c:pt>
                <c:pt idx="2">
                  <c:v>924</c:v>
                </c:pt>
                <c:pt idx="3">
                  <c:v>929</c:v>
                </c:pt>
                <c:pt idx="4">
                  <c:v>944</c:v>
                </c:pt>
                <c:pt idx="5">
                  <c:v>941</c:v>
                </c:pt>
                <c:pt idx="6">
                  <c:v>820</c:v>
                </c:pt>
                <c:pt idx="7">
                  <c:v>947</c:v>
                </c:pt>
                <c:pt idx="8">
                  <c:v>735</c:v>
                </c:pt>
                <c:pt idx="9">
                  <c:v>899</c:v>
                </c:pt>
                <c:pt idx="10">
                  <c:v>697</c:v>
                </c:pt>
                <c:pt idx="11">
                  <c:v>880</c:v>
                </c:pt>
              </c:numCache>
            </c:numRef>
          </c:val>
        </c:ser>
        <c:ser>
          <c:idx val="2"/>
          <c:order val="2"/>
          <c:tx>
            <c:strRef>
              <c:f>'13. ábra'!$B$6</c:f>
              <c:strCache>
                <c:ptCount val="1"/>
                <c:pt idx="0">
                  <c:v>Mg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 ábra'!$C$2:$N$3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'13. ábra'!$C$6:$N$6</c:f>
              <c:numCache>
                <c:formatCode>#,##0</c:formatCode>
                <c:ptCount val="12"/>
                <c:pt idx="0">
                  <c:v>9866</c:v>
                </c:pt>
                <c:pt idx="1">
                  <c:v>2681</c:v>
                </c:pt>
                <c:pt idx="2">
                  <c:v>9790</c:v>
                </c:pt>
                <c:pt idx="3">
                  <c:v>2660</c:v>
                </c:pt>
                <c:pt idx="4">
                  <c:v>9736</c:v>
                </c:pt>
                <c:pt idx="5">
                  <c:v>2607</c:v>
                </c:pt>
                <c:pt idx="6">
                  <c:v>9522</c:v>
                </c:pt>
                <c:pt idx="7">
                  <c:v>2645</c:v>
                </c:pt>
                <c:pt idx="8">
                  <c:v>9579</c:v>
                </c:pt>
                <c:pt idx="9">
                  <c:v>2688</c:v>
                </c:pt>
                <c:pt idx="10">
                  <c:v>13460</c:v>
                </c:pt>
                <c:pt idx="11">
                  <c:v>3629</c:v>
                </c:pt>
              </c:numCache>
            </c:numRef>
          </c:val>
        </c:ser>
        <c:ser>
          <c:idx val="3"/>
          <c:order val="3"/>
          <c:tx>
            <c:strRef>
              <c:f>'13. ábra'!$B$7</c:f>
              <c:strCache>
                <c:ptCount val="1"/>
                <c:pt idx="0">
                  <c:v>Mg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 ábra'!$C$2:$N$3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'13. ábra'!$C$7:$N$7</c:f>
              <c:numCache>
                <c:formatCode>#,##0</c:formatCode>
                <c:ptCount val="12"/>
                <c:pt idx="0">
                  <c:v>2160</c:v>
                </c:pt>
                <c:pt idx="1">
                  <c:v>874</c:v>
                </c:pt>
                <c:pt idx="2">
                  <c:v>2195</c:v>
                </c:pt>
                <c:pt idx="3">
                  <c:v>839</c:v>
                </c:pt>
                <c:pt idx="4">
                  <c:v>2045</c:v>
                </c:pt>
                <c:pt idx="5">
                  <c:v>802</c:v>
                </c:pt>
                <c:pt idx="6">
                  <c:v>3986</c:v>
                </c:pt>
                <c:pt idx="7">
                  <c:v>2145</c:v>
                </c:pt>
                <c:pt idx="8">
                  <c:v>4176</c:v>
                </c:pt>
                <c:pt idx="9">
                  <c:v>2260</c:v>
                </c:pt>
                <c:pt idx="10">
                  <c:v>4856</c:v>
                </c:pt>
                <c:pt idx="11">
                  <c:v>2426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5708016"/>
        <c:axId val="635704488"/>
      </c:barChart>
      <c:catAx>
        <c:axId val="63570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35704488"/>
        <c:crosses val="autoZero"/>
        <c:auto val="1"/>
        <c:lblAlgn val="ctr"/>
        <c:lblOffset val="100"/>
        <c:noMultiLvlLbl val="0"/>
      </c:catAx>
      <c:valAx>
        <c:axId val="63570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3570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 ábra'!$C$5</c:f>
              <c:strCache>
                <c:ptCount val="1"/>
                <c:pt idx="0">
                  <c:v>Élip Beruházási hitelek (db)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61977573904179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901461094121645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697247706422069E-2"/>
                  <c:y val="-1.208611070021797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619775739041797E-2"/>
                  <c:y val="-9.88875026181828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'14. ábra'!$D$3:$O$4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'14. ábra'!$D$5:$O$5</c:f>
              <c:numCache>
                <c:formatCode>#,##0</c:formatCode>
                <c:ptCount val="12"/>
                <c:pt idx="0">
                  <c:v>112</c:v>
                </c:pt>
                <c:pt idx="1">
                  <c:v>1045</c:v>
                </c:pt>
                <c:pt idx="2">
                  <c:v>106</c:v>
                </c:pt>
                <c:pt idx="3">
                  <c:v>1056</c:v>
                </c:pt>
                <c:pt idx="4">
                  <c:v>103</c:v>
                </c:pt>
                <c:pt idx="5">
                  <c:v>1051</c:v>
                </c:pt>
                <c:pt idx="6">
                  <c:v>107</c:v>
                </c:pt>
                <c:pt idx="7">
                  <c:v>1040</c:v>
                </c:pt>
                <c:pt idx="8">
                  <c:v>109</c:v>
                </c:pt>
                <c:pt idx="9">
                  <c:v>1040</c:v>
                </c:pt>
                <c:pt idx="10">
                  <c:v>108</c:v>
                </c:pt>
                <c:pt idx="11">
                  <c:v>1035</c:v>
                </c:pt>
              </c:numCache>
            </c:numRef>
          </c:val>
        </c:ser>
        <c:ser>
          <c:idx val="1"/>
          <c:order val="1"/>
          <c:tx>
            <c:strRef>
              <c:f>'14. ábra'!$C$6</c:f>
              <c:strCache>
                <c:ptCount val="1"/>
                <c:pt idx="0">
                  <c:v>Élip Hosszú lejáratú forgóeszköz hitelek (db)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6197757390417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260618416581717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260618416581717E-2"/>
                  <c:y val="-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2619775739041693E-2"/>
                  <c:y val="-6.5925001745455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'14. ábra'!$D$3:$O$4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'14. ábra'!$D$6:$O$6</c:f>
              <c:numCache>
                <c:formatCode>#,##0</c:formatCode>
                <c:ptCount val="12"/>
                <c:pt idx="0">
                  <c:v>27</c:v>
                </c:pt>
                <c:pt idx="1">
                  <c:v>611</c:v>
                </c:pt>
                <c:pt idx="2">
                  <c:v>26</c:v>
                </c:pt>
                <c:pt idx="3">
                  <c:v>623</c:v>
                </c:pt>
                <c:pt idx="4">
                  <c:v>32</c:v>
                </c:pt>
                <c:pt idx="5">
                  <c:v>626</c:v>
                </c:pt>
                <c:pt idx="6">
                  <c:v>30</c:v>
                </c:pt>
                <c:pt idx="7">
                  <c:v>613</c:v>
                </c:pt>
                <c:pt idx="8">
                  <c:v>31</c:v>
                </c:pt>
                <c:pt idx="9">
                  <c:v>579</c:v>
                </c:pt>
                <c:pt idx="10">
                  <c:v>26</c:v>
                </c:pt>
                <c:pt idx="11">
                  <c:v>557</c:v>
                </c:pt>
              </c:numCache>
            </c:numRef>
          </c:val>
        </c:ser>
        <c:ser>
          <c:idx val="2"/>
          <c:order val="2"/>
          <c:tx>
            <c:strRef>
              <c:f>'14. ábra'!$C$7</c:f>
              <c:strCache>
                <c:ptCount val="1"/>
                <c:pt idx="0">
                  <c:v>Élip Forint folyószámla- és egyéb éven belüli hitelek (db)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3.29625008727276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'14. ábra'!$D$3:$O$4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'14. ábra'!$D$7:$O$7</c:f>
              <c:numCache>
                <c:formatCode>#,##0</c:formatCode>
                <c:ptCount val="12"/>
                <c:pt idx="0">
                  <c:v>205</c:v>
                </c:pt>
                <c:pt idx="1">
                  <c:v>1258</c:v>
                </c:pt>
                <c:pt idx="2">
                  <c:v>199</c:v>
                </c:pt>
                <c:pt idx="3">
                  <c:v>1264</c:v>
                </c:pt>
                <c:pt idx="4">
                  <c:v>192</c:v>
                </c:pt>
                <c:pt idx="5">
                  <c:v>1237</c:v>
                </c:pt>
                <c:pt idx="6">
                  <c:v>193</c:v>
                </c:pt>
                <c:pt idx="7">
                  <c:v>1283</c:v>
                </c:pt>
                <c:pt idx="8">
                  <c:v>192</c:v>
                </c:pt>
                <c:pt idx="9">
                  <c:v>1284</c:v>
                </c:pt>
                <c:pt idx="10">
                  <c:v>299</c:v>
                </c:pt>
                <c:pt idx="11">
                  <c:v>1730</c:v>
                </c:pt>
              </c:numCache>
            </c:numRef>
          </c:val>
        </c:ser>
        <c:ser>
          <c:idx val="3"/>
          <c:order val="3"/>
          <c:tx>
            <c:strRef>
              <c:f>'14. ábra'!$C$8</c:f>
              <c:strCache>
                <c:ptCount val="1"/>
                <c:pt idx="0">
                  <c:v>Élip Egyéb hitelek (db)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591573224600749E-3"/>
                  <c:y val="-3.9555001047273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835192789803032E-17"/>
                  <c:y val="-3.955500104727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591573224600749E-3"/>
                  <c:y val="-3.62587509600005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4.2851251134546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'14. ábra'!$D$3:$O$4</c:f>
              <c:multiLvlStrCache>
                <c:ptCount val="12"/>
                <c:lvl>
                  <c:pt idx="0">
                    <c:v>Egyéni</c:v>
                  </c:pt>
                  <c:pt idx="1">
                    <c:v>Társas</c:v>
                  </c:pt>
                  <c:pt idx="2">
                    <c:v>Egyéni</c:v>
                  </c:pt>
                  <c:pt idx="3">
                    <c:v>Társas</c:v>
                  </c:pt>
                  <c:pt idx="4">
                    <c:v>Egyéni</c:v>
                  </c:pt>
                  <c:pt idx="5">
                    <c:v>Társas</c:v>
                  </c:pt>
                  <c:pt idx="6">
                    <c:v>Egyéni</c:v>
                  </c:pt>
                  <c:pt idx="7">
                    <c:v>Társas</c:v>
                  </c:pt>
                  <c:pt idx="8">
                    <c:v>Egyéni</c:v>
                  </c:pt>
                  <c:pt idx="9">
                    <c:v>Társas</c:v>
                  </c:pt>
                  <c:pt idx="10">
                    <c:v>Egyéni</c:v>
                  </c:pt>
                  <c:pt idx="11">
                    <c:v>Társas</c:v>
                  </c:pt>
                </c:lvl>
                <c:lvl>
                  <c:pt idx="0">
                    <c:v>2023. I.</c:v>
                  </c:pt>
                  <c:pt idx="2">
                    <c:v>2023. II.</c:v>
                  </c:pt>
                  <c:pt idx="4">
                    <c:v>2023. 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'14. ábra'!$D$8:$O$8</c:f>
              <c:numCache>
                <c:formatCode>#,##0</c:formatCode>
                <c:ptCount val="12"/>
                <c:pt idx="0">
                  <c:v>61</c:v>
                </c:pt>
                <c:pt idx="1">
                  <c:v>396</c:v>
                </c:pt>
                <c:pt idx="2">
                  <c:v>61</c:v>
                </c:pt>
                <c:pt idx="3">
                  <c:v>365</c:v>
                </c:pt>
                <c:pt idx="4">
                  <c:v>51</c:v>
                </c:pt>
                <c:pt idx="5">
                  <c:v>366</c:v>
                </c:pt>
                <c:pt idx="6">
                  <c:v>148</c:v>
                </c:pt>
                <c:pt idx="7">
                  <c:v>1313</c:v>
                </c:pt>
                <c:pt idx="8">
                  <c:v>155</c:v>
                </c:pt>
                <c:pt idx="9">
                  <c:v>1372</c:v>
                </c:pt>
                <c:pt idx="10">
                  <c:v>173</c:v>
                </c:pt>
                <c:pt idx="11">
                  <c:v>1498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353920"/>
        <c:axId val="641365680"/>
      </c:barChart>
      <c:catAx>
        <c:axId val="64135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41365680"/>
        <c:crosses val="autoZero"/>
        <c:auto val="1"/>
        <c:lblAlgn val="ctr"/>
        <c:lblOffset val="100"/>
        <c:noMultiLvlLbl val="0"/>
      </c:catAx>
      <c:valAx>
        <c:axId val="64136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4135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ábra'!$A$3</c:f>
              <c:strCache>
                <c:ptCount val="1"/>
                <c:pt idx="0">
                  <c:v>Mgi hitel aránya/agrár összes (%)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'3. ábra'!$B$3:$G$3</c:f>
              <c:numCache>
                <c:formatCode>#,##0.00</c:formatCode>
                <c:ptCount val="6"/>
                <c:pt idx="0">
                  <c:v>56.91626621894892</c:v>
                </c:pt>
                <c:pt idx="1">
                  <c:v>58.794154097026507</c:v>
                </c:pt>
                <c:pt idx="2">
                  <c:v>58.424471727935902</c:v>
                </c:pt>
                <c:pt idx="3">
                  <c:v>58.515080947673603</c:v>
                </c:pt>
                <c:pt idx="4">
                  <c:v>58.915369104421757</c:v>
                </c:pt>
                <c:pt idx="5">
                  <c:v>60.305131639825568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4-45CF-9FBE-AE8BB1027527}"/>
            </c:ext>
          </c:extLst>
        </c:ser>
        <c:ser>
          <c:idx val="1"/>
          <c:order val="1"/>
          <c:tx>
            <c:strRef>
              <c:f>'3. ábra'!$A$4</c:f>
              <c:strCache>
                <c:ptCount val="1"/>
                <c:pt idx="0">
                  <c:v>Élip hitel aránya/agrár összes (%)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'3. ábra'!$B$4:$G$4</c:f>
              <c:numCache>
                <c:formatCode>0.00</c:formatCode>
                <c:ptCount val="6"/>
                <c:pt idx="0">
                  <c:v>43.08373378105108</c:v>
                </c:pt>
                <c:pt idx="1">
                  <c:v>41.205845902973486</c:v>
                </c:pt>
                <c:pt idx="2">
                  <c:v>41.575528272064105</c:v>
                </c:pt>
                <c:pt idx="3">
                  <c:v>41.484919052326404</c:v>
                </c:pt>
                <c:pt idx="4">
                  <c:v>41.084630895578236</c:v>
                </c:pt>
                <c:pt idx="5">
                  <c:v>39.694868360174432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04-45CF-9FBE-AE8BB10275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1851448"/>
        <c:axId val="421860072"/>
      </c:barChart>
      <c:catAx>
        <c:axId val="421851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1860072"/>
        <c:crosses val="autoZero"/>
        <c:auto val="1"/>
        <c:lblAlgn val="ctr"/>
        <c:lblOffset val="100"/>
        <c:noMultiLvlLbl val="0"/>
      </c:catAx>
      <c:valAx>
        <c:axId val="421860072"/>
        <c:scaling>
          <c:orientation val="minMax"/>
          <c:max val="1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21851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 ábra'!$A$8</c:f>
              <c:strCache>
                <c:ptCount val="1"/>
                <c:pt idx="0">
                  <c:v>Egyéni gazdaságok aránya (milliárd forint)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ábra'!$B$7:$G$7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'4. ábra'!$B$8:$G$8</c:f>
              <c:numCache>
                <c:formatCode>#\ ##0.0</c:formatCode>
                <c:ptCount val="6"/>
                <c:pt idx="0">
                  <c:v>371.12160113499999</c:v>
                </c:pt>
                <c:pt idx="1">
                  <c:v>386.16465134699996</c:v>
                </c:pt>
                <c:pt idx="2">
                  <c:v>384.51161806900001</c:v>
                </c:pt>
                <c:pt idx="3">
                  <c:v>373.60313599900002</c:v>
                </c:pt>
                <c:pt idx="4">
                  <c:v>379.51191901599998</c:v>
                </c:pt>
                <c:pt idx="5">
                  <c:v>387.412602564</c:v>
                </c:pt>
              </c:numCache>
            </c:numRef>
          </c:val>
        </c:ser>
        <c:ser>
          <c:idx val="1"/>
          <c:order val="1"/>
          <c:tx>
            <c:strRef>
              <c:f>'4. ábra'!$A$9</c:f>
              <c:strCache>
                <c:ptCount val="1"/>
                <c:pt idx="0">
                  <c:v>Gazdasági szervezetek aránya (milliárd forint)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ábra'!$B$7:$G$7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I.</c:v>
                </c:pt>
                <c:pt idx="5">
                  <c:v>2024. II.</c:v>
                </c:pt>
              </c:strCache>
            </c:strRef>
          </c:cat>
          <c:val>
            <c:numRef>
              <c:f>'4. ábra'!$B$9:$G$9</c:f>
              <c:numCache>
                <c:formatCode>#\ ##0.0</c:formatCode>
                <c:ptCount val="6"/>
                <c:pt idx="0">
                  <c:v>612.68363637200002</c:v>
                </c:pt>
                <c:pt idx="1">
                  <c:v>657.76245455000003</c:v>
                </c:pt>
                <c:pt idx="2">
                  <c:v>681.23498924099999</c:v>
                </c:pt>
                <c:pt idx="3">
                  <c:v>683.59772875099998</c:v>
                </c:pt>
                <c:pt idx="4">
                  <c:v>685.27554806800003</c:v>
                </c:pt>
                <c:pt idx="5">
                  <c:v>684.85766374399998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360952"/>
        <c:axId val="613351936"/>
      </c:barChart>
      <c:catAx>
        <c:axId val="61336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13351936"/>
        <c:crosses val="autoZero"/>
        <c:auto val="1"/>
        <c:lblAlgn val="ctr"/>
        <c:lblOffset val="100"/>
        <c:noMultiLvlLbl val="0"/>
      </c:catAx>
      <c:valAx>
        <c:axId val="61335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1336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65420853133633E-2"/>
          <c:y val="4.2573771935625532E-2"/>
          <c:w val="0.923032237030597"/>
          <c:h val="0.625484288083945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'5.ábra'!$A$4</c:f>
              <c:strCache>
                <c:ptCount val="1"/>
                <c:pt idx="0">
                  <c:v>Mg. Beruházási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8095234286191029E-3"/>
                  <c:y val="2.06988915425078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26778525776758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83744541016118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48794343941761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56856669618246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'5.ábra'!$B$4:$G$4</c:f>
              <c:numCache>
                <c:formatCode>#\ ##0.0</c:formatCode>
                <c:ptCount val="6"/>
                <c:pt idx="0">
                  <c:v>563.45143002299994</c:v>
                </c:pt>
                <c:pt idx="1">
                  <c:v>583.69916005499999</c:v>
                </c:pt>
                <c:pt idx="2">
                  <c:v>600.58064091199992</c:v>
                </c:pt>
                <c:pt idx="3">
                  <c:v>613.85870174199999</c:v>
                </c:pt>
                <c:pt idx="4">
                  <c:v>618.004762691</c:v>
                </c:pt>
                <c:pt idx="5">
                  <c:v>619.59482684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DA-4D4A-A99C-8F09A132619B}"/>
            </c:ext>
          </c:extLst>
        </c:ser>
        <c:ser>
          <c:idx val="1"/>
          <c:order val="1"/>
          <c:tx>
            <c:strRef>
              <c:f>'5.ábra'!$A$5</c:f>
              <c:strCache>
                <c:ptCount val="1"/>
                <c:pt idx="0">
                  <c:v>Mg. Hosszú lejáratú forgóeszköz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396822857460533E-3"/>
                  <c:y val="6.62733587425823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2185717629867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4064351513204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120608073477854E-17"/>
                  <c:y val="-1.10252778223986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7.314562703806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'5.ábra'!$B$5:$G$5</c:f>
              <c:numCache>
                <c:formatCode>#\ ##0.0</c:formatCode>
                <c:ptCount val="6"/>
                <c:pt idx="0">
                  <c:v>164.60258556899998</c:v>
                </c:pt>
                <c:pt idx="1">
                  <c:v>183.16865609800001</c:v>
                </c:pt>
                <c:pt idx="2">
                  <c:v>189.72523535900001</c:v>
                </c:pt>
                <c:pt idx="3">
                  <c:v>194.77468000900001</c:v>
                </c:pt>
                <c:pt idx="4">
                  <c:v>183.52932768099998</c:v>
                </c:pt>
                <c:pt idx="5">
                  <c:v>174.98022640099998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DA-4D4A-A99C-8F09A132619B}"/>
            </c:ext>
          </c:extLst>
        </c:ser>
        <c:ser>
          <c:idx val="2"/>
          <c:order val="2"/>
          <c:tx>
            <c:strRef>
              <c:f>'5.ábra'!$A$6</c:f>
              <c:strCache>
                <c:ptCount val="1"/>
                <c:pt idx="0">
                  <c:v>Mg. Forint folyószámla- és egyéb éven belüli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728907213707565E-3"/>
                  <c:y val="-9.757027923181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49349037329294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34262748986970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7.7513256663069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396822857458668E-3"/>
                  <c:y val="-5.40422257298966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89264613515785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6.9248662827002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164851313310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7.822968687097404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64989700926112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1675026505753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458803847762441E-3"/>
                  <c:y val="1.4933733329716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458803847762441E-3"/>
                  <c:y val="-3.7429568139824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6.1340431777662204E-17"/>
                  <c:y val="4.68981944393229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6.59847752290740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6.53387022405018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'5.ábra'!$B$6:$G$6</c:f>
              <c:numCache>
                <c:formatCode>#\ ##0.0</c:formatCode>
                <c:ptCount val="6"/>
                <c:pt idx="0">
                  <c:v>178.08352282400003</c:v>
                </c:pt>
                <c:pt idx="1">
                  <c:v>192.516390538</c:v>
                </c:pt>
                <c:pt idx="2">
                  <c:v>196.44053273400002</c:v>
                </c:pt>
                <c:pt idx="3">
                  <c:v>182.443345343</c:v>
                </c:pt>
                <c:pt idx="4">
                  <c:v>197.51235759799999</c:v>
                </c:pt>
                <c:pt idx="5">
                  <c:v>210.791940727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4DA-4D4A-A99C-8F09A132619B}"/>
            </c:ext>
          </c:extLst>
        </c:ser>
        <c:ser>
          <c:idx val="3"/>
          <c:order val="3"/>
          <c:tx>
            <c:strRef>
              <c:f>'5.ábra'!$A$7</c:f>
              <c:strCache>
                <c:ptCount val="1"/>
                <c:pt idx="0">
                  <c:v>Mg. Egyéb hitelei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728907213707565E-3"/>
                  <c:y val="-6.0837938815128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6.54250562105524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98462302311657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728907213707565E-3"/>
                  <c:y val="-7.2176738987001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067346368420335E-17"/>
                  <c:y val="-6.83886167161723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502063911115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14DA-4D4A-A99C-8F09A13261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57265715496883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7652533413706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729401923881221E-3"/>
                  <c:y val="-2.46604840732341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30494553635181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9887827101116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86907087085458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3.0824081334494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6729401923881221E-3"/>
                  <c:y val="-3.6183134874136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729401923881221E-3"/>
                  <c:y val="-2.4785432151212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1.6729401923881221E-3"/>
                  <c:y val="-4.0896724928025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729401923881221E-3"/>
                  <c:y val="-1.4725892868298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7.20401857398891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1.17822990019696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6729401923881221E-3"/>
                  <c:y val="-1.27840168856661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3.3458803847762441E-3"/>
                  <c:y val="-2.33235396388634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3.3458803847762441E-3"/>
                  <c:y val="-2.2247157659789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1.6592190501325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2268086355532441E-16"/>
                  <c:y val="-2.1238430493669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2268086355532441E-16"/>
                  <c:y val="-2.0008149052695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0"/>
                  <c:y val="-2.3172687691060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0"/>
                  <c:y val="-8.66713009197702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14DA-4D4A-A99C-8F09A132619B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1.2056306813020167E-16"/>
                  <c:y val="1.4902343934517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14DA-4D4A-A99C-8F09A132619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'5.ábra'!$B$3:$G$3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'5.ábra'!$B$7:$G$7</c:f>
              <c:numCache>
                <c:formatCode>#\ ##0.0</c:formatCode>
                <c:ptCount val="6"/>
                <c:pt idx="0">
                  <c:v>77.667695662</c:v>
                </c:pt>
                <c:pt idx="1">
                  <c:v>84.542899206000001</c:v>
                </c:pt>
                <c:pt idx="2">
                  <c:v>77.819755622000002</c:v>
                </c:pt>
                <c:pt idx="3">
                  <c:v>64.975372770000007</c:v>
                </c:pt>
                <c:pt idx="4">
                  <c:v>64.551542443000002</c:v>
                </c:pt>
                <c:pt idx="5">
                  <c:v>65.716445636999993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14DA-4D4A-A99C-8F09A13261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380552"/>
        <c:axId val="613378592"/>
      </c:barChart>
      <c:catAx>
        <c:axId val="613380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613378592"/>
        <c:crosses val="autoZero"/>
        <c:auto val="1"/>
        <c:lblAlgn val="ctr"/>
        <c:lblOffset val="100"/>
        <c:noMultiLvlLbl val="0"/>
      </c:catAx>
      <c:valAx>
        <c:axId val="613378592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613380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117673330291167E-3"/>
          <c:y val="0.8089726738553461"/>
          <c:w val="0.98043911386860849"/>
          <c:h val="0.167805268725221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'6. ábra'!$A$3</c:f>
              <c:strCache>
                <c:ptCount val="1"/>
                <c:pt idx="0">
                  <c:v>Egyéni gazdaságok (milliárd Ft)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3916289221380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11338865469687E-17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902337424943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924535546187875E-16"/>
                  <c:y val="-2.3916289221380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'6. ábra'!$B$3:$G$3</c:f>
              <c:numCache>
                <c:formatCode>#\ ##0.0</c:formatCode>
                <c:ptCount val="6"/>
                <c:pt idx="0">
                  <c:v>5.5174280859999998</c:v>
                </c:pt>
                <c:pt idx="1">
                  <c:v>5.4040613390000001</c:v>
                </c:pt>
                <c:pt idx="2">
                  <c:v>5.0248401390000001</c:v>
                </c:pt>
                <c:pt idx="3">
                  <c:v>4.9533059509999999</c:v>
                </c:pt>
                <c:pt idx="4">
                  <c:v>4.8025669139999998</c:v>
                </c:pt>
                <c:pt idx="5">
                  <c:v>4.9542694330000003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B-4E09-AE21-E4768C8A4BD3}"/>
            </c:ext>
          </c:extLst>
        </c:ser>
        <c:ser>
          <c:idx val="1"/>
          <c:order val="1"/>
          <c:tx>
            <c:strRef>
              <c:f>'6. ábra'!$A$4</c:f>
              <c:strCache>
                <c:ptCount val="1"/>
                <c:pt idx="0">
                  <c:v>Gazdasági szervezetek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'6. ábra'!$B$4:$G$4</c:f>
              <c:numCache>
                <c:formatCode>#\ ##0.0</c:formatCode>
                <c:ptCount val="6"/>
                <c:pt idx="0">
                  <c:v>739.1906450350001</c:v>
                </c:pt>
                <c:pt idx="1">
                  <c:v>726.23159394300001</c:v>
                </c:pt>
                <c:pt idx="2">
                  <c:v>753.372743829</c:v>
                </c:pt>
                <c:pt idx="3">
                  <c:v>744.56103438499997</c:v>
                </c:pt>
                <c:pt idx="4">
                  <c:v>737.72694163999995</c:v>
                </c:pt>
                <c:pt idx="5">
                  <c:v>700.850127477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B-4E09-AE21-E4768C8A4BD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4984736"/>
        <c:axId val="614991792"/>
      </c:barChart>
      <c:catAx>
        <c:axId val="61498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614991792"/>
        <c:crosses val="autoZero"/>
        <c:auto val="1"/>
        <c:lblAlgn val="ctr"/>
        <c:lblOffset val="100"/>
        <c:noMultiLvlLbl val="0"/>
      </c:catAx>
      <c:valAx>
        <c:axId val="614991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14984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07700484870369E-2"/>
          <c:y val="2.823227177027459E-2"/>
          <c:w val="0.94286663069833487"/>
          <c:h val="0.83243813252313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ábra'!$A$3</c:f>
              <c:strCache>
                <c:ptCount val="1"/>
                <c:pt idx="0">
                  <c:v>Élip beruházási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'7. ábra'!$B$3:$G$3</c:f>
              <c:numCache>
                <c:formatCode>#\ ##0.0</c:formatCode>
                <c:ptCount val="6"/>
                <c:pt idx="0">
                  <c:v>270.35857995099997</c:v>
                </c:pt>
                <c:pt idx="1">
                  <c:v>281.61066564499998</c:v>
                </c:pt>
                <c:pt idx="2">
                  <c:v>294.34345492</c:v>
                </c:pt>
                <c:pt idx="3">
                  <c:v>295.41637866799999</c:v>
                </c:pt>
                <c:pt idx="4">
                  <c:v>302.96274810299997</c:v>
                </c:pt>
                <c:pt idx="5">
                  <c:v>302.20232886299999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C-4F55-BCD3-06FAC9A670FB}"/>
            </c:ext>
          </c:extLst>
        </c:ser>
        <c:ser>
          <c:idx val="1"/>
          <c:order val="1"/>
          <c:tx>
            <c:strRef>
              <c:f>'7. ábra'!$A$4</c:f>
              <c:strCache>
                <c:ptCount val="1"/>
                <c:pt idx="0">
                  <c:v>Élip hosszú lejáratú forgóeszköz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'7. ábra'!$B$4:$G$4</c:f>
              <c:numCache>
                <c:formatCode>#\ ##0.0</c:formatCode>
                <c:ptCount val="6"/>
                <c:pt idx="0">
                  <c:v>181.33374860199999</c:v>
                </c:pt>
                <c:pt idx="1">
                  <c:v>202.23521181699999</c:v>
                </c:pt>
                <c:pt idx="2">
                  <c:v>218.97094078699999</c:v>
                </c:pt>
                <c:pt idx="3">
                  <c:v>233.54744399</c:v>
                </c:pt>
                <c:pt idx="4">
                  <c:v>215.95638387899996</c:v>
                </c:pt>
                <c:pt idx="5">
                  <c:v>199.928108933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C-4F55-BCD3-06FAC9A670FB}"/>
            </c:ext>
          </c:extLst>
        </c:ser>
        <c:ser>
          <c:idx val="2"/>
          <c:order val="2"/>
          <c:tx>
            <c:strRef>
              <c:f>'7. ábra'!$A$5</c:f>
              <c:strCache>
                <c:ptCount val="1"/>
                <c:pt idx="0">
                  <c:v>Élip forint folyószámla-, és egyéb éven belüli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'7. ábra'!$B$5:$G$5</c:f>
              <c:numCache>
                <c:formatCode>#\ ##0.0</c:formatCode>
                <c:ptCount val="6"/>
                <c:pt idx="0">
                  <c:v>241.35022582300002</c:v>
                </c:pt>
                <c:pt idx="1">
                  <c:v>197.24306457200001</c:v>
                </c:pt>
                <c:pt idx="2">
                  <c:v>194.72909168299998</c:v>
                </c:pt>
                <c:pt idx="3">
                  <c:v>170.01266267500003</c:v>
                </c:pt>
                <c:pt idx="4">
                  <c:v>196.121107679</c:v>
                </c:pt>
                <c:pt idx="5">
                  <c:v>181.422184133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C-4F55-BCD3-06FAC9A670FB}"/>
            </c:ext>
          </c:extLst>
        </c:ser>
        <c:ser>
          <c:idx val="3"/>
          <c:order val="3"/>
          <c:tx>
            <c:strRef>
              <c:f>'7. ábra'!$A$6</c:f>
              <c:strCache>
                <c:ptCount val="1"/>
                <c:pt idx="0">
                  <c:v>Élip egyéb hitelei (milliárd Ft)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ábra'!$B$2:$G$2</c:f>
              <c:strCache>
                <c:ptCount val="6"/>
                <c:pt idx="0">
                  <c:v>2023. I.</c:v>
                </c:pt>
                <c:pt idx="1">
                  <c:v>2023. II.</c:v>
                </c:pt>
                <c:pt idx="2">
                  <c:v>2023. III.</c:v>
                </c:pt>
                <c:pt idx="3">
                  <c:v>2023. IV.</c:v>
                </c:pt>
                <c:pt idx="4">
                  <c:v>2024. I</c:v>
                </c:pt>
                <c:pt idx="5">
                  <c:v>2024. II.</c:v>
                </c:pt>
              </c:strCache>
            </c:strRef>
          </c:cat>
          <c:val>
            <c:numRef>
              <c:f>'7. ábra'!$B$6:$G$6</c:f>
              <c:numCache>
                <c:formatCode>#\ ##0.0</c:formatCode>
                <c:ptCount val="6"/>
                <c:pt idx="0">
                  <c:v>51.665518745</c:v>
                </c:pt>
                <c:pt idx="1">
                  <c:v>50.546713248000003</c:v>
                </c:pt>
                <c:pt idx="2">
                  <c:v>50.354096578000004</c:v>
                </c:pt>
                <c:pt idx="3">
                  <c:v>50.537855003000004</c:v>
                </c:pt>
                <c:pt idx="4">
                  <c:v>27.489268893000002</c:v>
                </c:pt>
                <c:pt idx="5">
                  <c:v>22.251734281000001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0C-4F55-BCD3-06FAC9A670FB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5328728"/>
        <c:axId val="415326768"/>
      </c:barChart>
      <c:catAx>
        <c:axId val="415328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15326768"/>
        <c:crosses val="autoZero"/>
        <c:auto val="1"/>
        <c:lblAlgn val="ctr"/>
        <c:lblOffset val="100"/>
        <c:noMultiLvlLbl val="0"/>
      </c:catAx>
      <c:valAx>
        <c:axId val="415326768"/>
        <c:scaling>
          <c:orientation val="minMax"/>
          <c:max val="7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415328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322410164922629E-2"/>
          <c:y val="0.91926641362036343"/>
          <c:w val="0.96061685837657385"/>
          <c:h val="7.8621625974683057E-2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87713492335194E-2"/>
          <c:y val="3.1884057971014491E-2"/>
          <c:w val="0.93972726235307547"/>
          <c:h val="0.81347816342691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ábra'!$A$4</c:f>
              <c:strCache>
                <c:ptCount val="1"/>
                <c:pt idx="0">
                  <c:v>Forint %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8F-4803-9E29-5FBC98610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8F-4803-9E29-5FBC986106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8F-4803-9E29-5FBC986106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8F-4803-9E29-5FBC986106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8F-4803-9E29-5FBC986106CF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F28F-4803-9E29-5FBC986106C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F28F-4803-9E29-5FBC986106CF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F28F-4803-9E29-5FBC986106CF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F28F-4803-9E29-5FBC986106CF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F28F-4803-9E29-5FBC986106CF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F28F-4803-9E29-5FBC986106CF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F28F-4803-9E29-5FBC986106CF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F28F-4803-9E29-5FBC986106CF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F28F-4803-9E29-5FBC986106CF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F28F-4803-9E29-5FBC986106CF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F28F-4803-9E29-5FBC986106CF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F28F-4803-9E29-5FBC986106CF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F28F-4803-9E29-5FBC986106CF}"/>
              </c:ext>
            </c:extLst>
          </c:dPt>
          <c:dPt>
            <c:idx val="3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F28F-4803-9E29-5FBC986106CF}"/>
              </c:ext>
            </c:extLst>
          </c:dPt>
          <c:dPt>
            <c:idx val="3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F28F-4803-9E29-5FBC986106CF}"/>
              </c:ext>
            </c:extLst>
          </c:dPt>
          <c:dPt>
            <c:idx val="4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F28F-4803-9E29-5FBC986106CF}"/>
              </c:ext>
            </c:extLst>
          </c:dPt>
          <c:dPt>
            <c:idx val="4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F28F-4803-9E29-5FBC986106CF}"/>
              </c:ext>
            </c:extLst>
          </c:dPt>
          <c:dPt>
            <c:idx val="4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F28F-4803-9E29-5FBC986106CF}"/>
              </c:ext>
            </c:extLst>
          </c:dPt>
          <c:dPt>
            <c:idx val="4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F28F-4803-9E29-5FBC986106CF}"/>
              </c:ext>
            </c:extLst>
          </c:dPt>
          <c:dPt>
            <c:idx val="4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F28F-4803-9E29-5FBC986106CF}"/>
              </c:ext>
            </c:extLst>
          </c:dPt>
          <c:dPt>
            <c:idx val="5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F28F-4803-9E29-5FBC986106CF}"/>
              </c:ext>
            </c:extLst>
          </c:dPt>
          <c:dPt>
            <c:idx val="5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5-F28F-4803-9E29-5FBC986106CF}"/>
              </c:ext>
            </c:extLst>
          </c:dPt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7-F28F-4803-9E29-5FBC986106CF}"/>
              </c:ext>
            </c:extLst>
          </c:dPt>
          <c:dPt>
            <c:idx val="5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F28F-4803-9E29-5FBC98610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'8. ábra'!$B$2:$M$3</c:f>
              <c:multiLvlStrCache>
                <c:ptCount val="12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'8. ábra'!$B$4:$M$4</c:f>
              <c:numCache>
                <c:formatCode>0.00</c:formatCode>
                <c:ptCount val="12"/>
                <c:pt idx="0">
                  <c:v>90.531217058667352</c:v>
                </c:pt>
                <c:pt idx="1">
                  <c:v>62.289050090186173</c:v>
                </c:pt>
                <c:pt idx="2">
                  <c:v>89.817138801405122</c:v>
                </c:pt>
                <c:pt idx="3">
                  <c:v>61.736979585132666</c:v>
                </c:pt>
                <c:pt idx="4">
                  <c:v>87.893967854736871</c:v>
                </c:pt>
                <c:pt idx="5">
                  <c:v>58.253138560847653</c:v>
                </c:pt>
                <c:pt idx="6">
                  <c:v>86.398075234548287</c:v>
                </c:pt>
                <c:pt idx="7">
                  <c:v>58.253138560847653</c:v>
                </c:pt>
                <c:pt idx="8" formatCode="#,##0.00">
                  <c:v>85.295132683821507</c:v>
                </c:pt>
                <c:pt idx="9" formatCode="#,##0.00">
                  <c:v>56.44271217707719</c:v>
                </c:pt>
                <c:pt idx="10" formatCode="#,##0.00">
                  <c:v>85.156348736776252</c:v>
                </c:pt>
                <c:pt idx="11" formatCode="#,##0.00">
                  <c:v>53.882758620798796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F28F-4803-9E29-5FBC986106CF}"/>
            </c:ext>
          </c:extLst>
        </c:ser>
        <c:ser>
          <c:idx val="1"/>
          <c:order val="1"/>
          <c:tx>
            <c:strRef>
              <c:f>'8. ábra'!$A$5</c:f>
              <c:strCache>
                <c:ptCount val="1"/>
                <c:pt idx="0">
                  <c:v>Deviza %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'8. ábra'!$B$2:$M$3</c:f>
              <c:multiLvlStrCache>
                <c:ptCount val="12"/>
                <c:lvl>
                  <c:pt idx="0">
                    <c:v>MG</c:v>
                  </c:pt>
                  <c:pt idx="1">
                    <c:v>ÉLIP</c:v>
                  </c:pt>
                  <c:pt idx="2">
                    <c:v>MG</c:v>
                  </c:pt>
                  <c:pt idx="3">
                    <c:v>ÉLIP</c:v>
                  </c:pt>
                  <c:pt idx="4">
                    <c:v>MG</c:v>
                  </c:pt>
                  <c:pt idx="5">
                    <c:v>ÉLIP</c:v>
                  </c:pt>
                  <c:pt idx="6">
                    <c:v>MG</c:v>
                  </c:pt>
                  <c:pt idx="7">
                    <c:v>ÉLIP</c:v>
                  </c:pt>
                  <c:pt idx="8">
                    <c:v>MG</c:v>
                  </c:pt>
                  <c:pt idx="9">
                    <c:v>ÉLIP</c:v>
                  </c:pt>
                  <c:pt idx="10">
                    <c:v>MG</c:v>
                  </c:pt>
                  <c:pt idx="11">
                    <c:v>ÉLIP</c:v>
                  </c:pt>
                </c:lvl>
                <c:lvl>
                  <c:pt idx="0">
                    <c:v>2023.I.</c:v>
                  </c:pt>
                  <c:pt idx="2">
                    <c:v>2023.II.</c:v>
                  </c:pt>
                  <c:pt idx="4">
                    <c:v>2023.III.</c:v>
                  </c:pt>
                  <c:pt idx="6">
                    <c:v>2023. IV.</c:v>
                  </c:pt>
                  <c:pt idx="8">
                    <c:v>2024. I.</c:v>
                  </c:pt>
                  <c:pt idx="10">
                    <c:v>2024. II.</c:v>
                  </c:pt>
                </c:lvl>
              </c:multiLvlStrCache>
            </c:multiLvlStrRef>
          </c:cat>
          <c:val>
            <c:numRef>
              <c:f>'8. ábra'!$B$5:$M$5</c:f>
              <c:numCache>
                <c:formatCode>0.00</c:formatCode>
                <c:ptCount val="12"/>
                <c:pt idx="0">
                  <c:v>9.4687829413326519</c:v>
                </c:pt>
                <c:pt idx="1">
                  <c:v>37.71094990981382</c:v>
                </c:pt>
                <c:pt idx="2">
                  <c:v>10.182861198594871</c:v>
                </c:pt>
                <c:pt idx="3">
                  <c:v>38.26302041486732</c:v>
                </c:pt>
                <c:pt idx="4">
                  <c:v>12.106032145263148</c:v>
                </c:pt>
                <c:pt idx="5">
                  <c:v>41.74686143915234</c:v>
                </c:pt>
                <c:pt idx="6">
                  <c:v>13.601924765451724</c:v>
                </c:pt>
                <c:pt idx="7">
                  <c:v>41.74686143915234</c:v>
                </c:pt>
                <c:pt idx="8" formatCode="#,##0.00">
                  <c:v>14.704867316178499</c:v>
                </c:pt>
                <c:pt idx="9" formatCode="#,##0.00">
                  <c:v>43.55728782292281</c:v>
                </c:pt>
                <c:pt idx="10" formatCode="#,##0.00">
                  <c:v>14.843651263223739</c:v>
                </c:pt>
                <c:pt idx="11" formatCode="#,##0.00">
                  <c:v>46.117241379201197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B-F28F-4803-9E29-5FBC986106C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3378200"/>
        <c:axId val="613356248"/>
      </c:barChart>
      <c:catAx>
        <c:axId val="613378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u-HU"/>
          </a:p>
        </c:txPr>
        <c:crossAx val="613356248"/>
        <c:crosses val="autoZero"/>
        <c:auto val="1"/>
        <c:lblAlgn val="ctr"/>
        <c:lblOffset val="100"/>
        <c:noMultiLvlLbl val="0"/>
      </c:catAx>
      <c:valAx>
        <c:axId val="613356248"/>
        <c:scaling>
          <c:orientation val="minMax"/>
          <c:max val="1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613378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247972109076428"/>
          <c:y val="0.94189962497572055"/>
          <c:w val="0.13396977551719078"/>
          <c:h val="4.2920109369630505E-2"/>
        </c:manualLayout>
      </c:layout>
      <c:overlay val="0"/>
      <c:txPr>
        <a:bodyPr/>
        <a:lstStyle/>
        <a:p>
          <a:pPr>
            <a:defRPr sz="10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ábra'!$D$6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'9. ábra'!$E$6:$J$6</c:f>
              <c:numCache>
                <c:formatCode>0.0</c:formatCode>
                <c:ptCount val="6"/>
                <c:pt idx="0">
                  <c:v>8.8202053639455205</c:v>
                </c:pt>
                <c:pt idx="1">
                  <c:v>8.637208763770154</c:v>
                </c:pt>
                <c:pt idx="2">
                  <c:v>9.1614122195747676</c:v>
                </c:pt>
                <c:pt idx="3">
                  <c:v>8.1618689044281432</c:v>
                </c:pt>
                <c:pt idx="4">
                  <c:v>10.71259903042688</c:v>
                </c:pt>
                <c:pt idx="5">
                  <c:v>9.044339274823848</c:v>
                </c:pt>
              </c:numCache>
            </c:numRef>
          </c:val>
        </c:ser>
        <c:ser>
          <c:idx val="1"/>
          <c:order val="1"/>
          <c:tx>
            <c:strRef>
              <c:f>'9. ábra'!$D$7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'9. ábra'!$E$5:$J$5</c:f>
              <c:strCache>
                <c:ptCount val="6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Forint folyószámlahitelek</c:v>
                </c:pt>
                <c:pt idx="3">
                  <c:v>Egyéb éven belüli hitelek</c:v>
                </c:pt>
                <c:pt idx="4">
                  <c:v>Egyéb hitelek</c:v>
                </c:pt>
                <c:pt idx="5">
                  <c:v>Forinthitelek összesen</c:v>
                </c:pt>
              </c:strCache>
            </c:strRef>
          </c:cat>
          <c:val>
            <c:numRef>
              <c:f>'9. ábra'!$E$7:$J$7</c:f>
              <c:numCache>
                <c:formatCode>0.0</c:formatCode>
                <c:ptCount val="6"/>
                <c:pt idx="0">
                  <c:v>7.1687523666434441</c:v>
                </c:pt>
                <c:pt idx="1">
                  <c:v>7.4141505046538958</c:v>
                </c:pt>
                <c:pt idx="2">
                  <c:v>9.4685586801058061</c:v>
                </c:pt>
                <c:pt idx="3">
                  <c:v>8.5853558302122543</c:v>
                </c:pt>
                <c:pt idx="4">
                  <c:v>8.3195247526686842</c:v>
                </c:pt>
                <c:pt idx="5">
                  <c:v>8.0733125057374746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364872"/>
        <c:axId val="613366440"/>
      </c:barChart>
      <c:catAx>
        <c:axId val="613364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13366440"/>
        <c:crosses val="autoZero"/>
        <c:auto val="1"/>
        <c:lblAlgn val="ctr"/>
        <c:lblOffset val="100"/>
        <c:noMultiLvlLbl val="0"/>
      </c:catAx>
      <c:valAx>
        <c:axId val="613366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61336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'10. ábra'!$F$8</c:f>
              <c:strCache>
                <c:ptCount val="1"/>
                <c:pt idx="0">
                  <c:v>Mezőgazdaság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'10. ábra'!$G$8:$K$8</c:f>
              <c:numCache>
                <c:formatCode>#\ ##0.0</c:formatCode>
                <c:ptCount val="5"/>
                <c:pt idx="0">
                  <c:v>5.7785385626166814</c:v>
                </c:pt>
                <c:pt idx="1">
                  <c:v>4.8682971612181971</c:v>
                </c:pt>
                <c:pt idx="2">
                  <c:v>5.1010294359036106</c:v>
                </c:pt>
                <c:pt idx="3">
                  <c:v>5.8615838636832178</c:v>
                </c:pt>
                <c:pt idx="4">
                  <c:v>5.5017071442499192</c:v>
                </c:pt>
              </c:numCache>
            </c:numRef>
          </c:val>
        </c:ser>
        <c:ser>
          <c:idx val="1"/>
          <c:order val="1"/>
          <c:tx>
            <c:strRef>
              <c:f>'10. ábra'!$F$9</c:f>
              <c:strCache>
                <c:ptCount val="1"/>
                <c:pt idx="0">
                  <c:v>Élelmiszeripar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'10. ábra'!$G$7:$K$7</c:f>
              <c:strCache>
                <c:ptCount val="5"/>
                <c:pt idx="0">
                  <c:v>Beruházási hitelek</c:v>
                </c:pt>
                <c:pt idx="1">
                  <c:v>Hosszú lej. forgóeszközhitelek</c:v>
                </c:pt>
                <c:pt idx="2">
                  <c:v>Éven belüli hitelek</c:v>
                </c:pt>
                <c:pt idx="3">
                  <c:v>Egyéb hitelek</c:v>
                </c:pt>
                <c:pt idx="4">
                  <c:v>Devizahitelek összesen</c:v>
                </c:pt>
              </c:strCache>
            </c:strRef>
          </c:cat>
          <c:val>
            <c:numRef>
              <c:f>'10. ábra'!$G$9:$K$9</c:f>
              <c:numCache>
                <c:formatCode>#\ ##0.0</c:formatCode>
                <c:ptCount val="5"/>
                <c:pt idx="0">
                  <c:v>3.8950839025749979</c:v>
                </c:pt>
                <c:pt idx="1">
                  <c:v>5.4780160211520794</c:v>
                </c:pt>
                <c:pt idx="2">
                  <c:v>5.1454249234072602</c:v>
                </c:pt>
                <c:pt idx="3">
                  <c:v>4.9377228690943422</c:v>
                </c:pt>
                <c:pt idx="4">
                  <c:v>4.7967744077790533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863600"/>
        <c:axId val="421863992"/>
      </c:barChart>
      <c:catAx>
        <c:axId val="42186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21863992"/>
        <c:crosses val="autoZero"/>
        <c:auto val="1"/>
        <c:lblAlgn val="ctr"/>
        <c:lblOffset val="100"/>
        <c:noMultiLvlLbl val="0"/>
      </c:catAx>
      <c:valAx>
        <c:axId val="421863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42186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2219325</xdr:colOff>
      <xdr:row>43</xdr:row>
      <xdr:rowOff>33336</xdr:rowOff>
    </xdr:from>
    <xdr:to>
      <xdr:col>10</xdr:col>
      <xdr:colOff>371475</xdr:colOff>
      <xdr:row>64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52387</xdr:rowOff>
    </xdr:from>
    <xdr:to>
      <xdr:col>6</xdr:col>
      <xdr:colOff>285751</xdr:colOff>
      <xdr:row>27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7</xdr:col>
      <xdr:colOff>409576</xdr:colOff>
      <xdr:row>26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9</xdr:row>
      <xdr:rowOff>138111</xdr:rowOff>
    </xdr:from>
    <xdr:to>
      <xdr:col>10</xdr:col>
      <xdr:colOff>561974</xdr:colOff>
      <xdr:row>29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696981</xdr:colOff>
      <xdr:row>10</xdr:row>
      <xdr:rowOff>127758</xdr:rowOff>
    </xdr:from>
    <xdr:to>
      <xdr:col>14</xdr:col>
      <xdr:colOff>87795</xdr:colOff>
      <xdr:row>30</xdr:row>
      <xdr:rowOff>170621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333374</xdr:colOff>
      <xdr:row>7</xdr:row>
      <xdr:rowOff>119061</xdr:rowOff>
    </xdr:from>
    <xdr:to>
      <xdr:col>13</xdr:col>
      <xdr:colOff>457199</xdr:colOff>
      <xdr:row>25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18</xdr:row>
      <xdr:rowOff>109536</xdr:rowOff>
    </xdr:from>
    <xdr:to>
      <xdr:col>10</xdr:col>
      <xdr:colOff>57150</xdr:colOff>
      <xdr:row>33</xdr:row>
      <xdr:rowOff>95249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2743198</xdr:colOff>
      <xdr:row>10</xdr:row>
      <xdr:rowOff>71436</xdr:rowOff>
    </xdr:from>
    <xdr:to>
      <xdr:col>11</xdr:col>
      <xdr:colOff>485775</xdr:colOff>
      <xdr:row>29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6</xdr:row>
      <xdr:rowOff>100011</xdr:rowOff>
    </xdr:from>
    <xdr:to>
      <xdr:col>8</xdr:col>
      <xdr:colOff>552450</xdr:colOff>
      <xdr:row>23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1085848</xdr:colOff>
      <xdr:row>8</xdr:row>
      <xdr:rowOff>66676</xdr:rowOff>
    </xdr:from>
    <xdr:to>
      <xdr:col>10</xdr:col>
      <xdr:colOff>657225</xdr:colOff>
      <xdr:row>32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85725</xdr:rowOff>
    </xdr:from>
    <xdr:to>
      <xdr:col>15</xdr:col>
      <xdr:colOff>676275</xdr:colOff>
      <xdr:row>34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11</xdr:row>
      <xdr:rowOff>71436</xdr:rowOff>
    </xdr:from>
    <xdr:to>
      <xdr:col>8</xdr:col>
      <xdr:colOff>1457325</xdr:colOff>
      <xdr:row>24</xdr:row>
      <xdr:rowOff>171449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12</xdr:row>
      <xdr:rowOff>76200</xdr:rowOff>
    </xdr:from>
    <xdr:to>
      <xdr:col>12</xdr:col>
      <xdr:colOff>228600</xdr:colOff>
      <xdr:row>26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&#193;br&#225;k_sz&#225;mol&#225;s_&#250;j_2024Q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Q2_adatt&#225;bl&#225;k/am_adatszolgaltatas_2024Q2_felt&#246;ltend&#33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1/am_adatszolgaltatas_2023Q1_RSz_publ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2/am_adatszolgaltatas_2023Q2_RSz_pub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3/am_adatszolgaltatas_2023Q3_RSz_publ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4/am_adatszolgaltatas_2023Q4_RSz_publ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4Q1/am_adatszolgaltatas_2024Q1_RSz_publ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s_srv\kozos\sajat%20asztal\EU\abszol&#250;t%20&#225;r\PRIXABS-SDTT-2000-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ábra"/>
      <sheetName val="3. ábra"/>
      <sheetName val="4. ábra"/>
      <sheetName val="5.ábra"/>
      <sheetName val="6. ábra"/>
      <sheetName val="7. ábra"/>
      <sheetName val="8. ábra"/>
      <sheetName val="9. ábra"/>
      <sheetName val="10. ábra"/>
      <sheetName val="11. ábra"/>
      <sheetName val="12. ábra"/>
      <sheetName val="13. ábra"/>
      <sheetName val="14. ábra"/>
      <sheetName val="11. ábra_MNB_AM"/>
      <sheetName val="11.ábra_MNB_AM_English"/>
      <sheetName val="ÉLIP hitelcél szerint állomány"/>
      <sheetName val="MG ágazatok szerint"/>
      <sheetName val="ÉLIP ágazatok"/>
      <sheetName val="Idősorok_ábrák_Állományi"/>
      <sheetName val="Idősorok_ábrák_Új"/>
      <sheetName val="CR3, CR5 és CR10"/>
      <sheetName val="Hitelmegoszlás_szakág_2019Q3"/>
    </sheetNames>
    <sheetDataSet>
      <sheetData sheetId="0">
        <row r="16">
          <cell r="B16">
            <v>56.91626621894892</v>
          </cell>
          <cell r="C16">
            <v>58.794154097026507</v>
          </cell>
          <cell r="D16">
            <v>58.424471727935902</v>
          </cell>
          <cell r="E16">
            <v>58.515080947673603</v>
          </cell>
          <cell r="F16">
            <v>58.915369104421757</v>
          </cell>
          <cell r="G16">
            <v>60.305131639825568</v>
          </cell>
        </row>
        <row r="29">
          <cell r="B29">
            <v>43.08373378105108</v>
          </cell>
          <cell r="C29">
            <v>41.205845902973486</v>
          </cell>
          <cell r="D29">
            <v>41.575528272064105</v>
          </cell>
          <cell r="E29">
            <v>41.484919052326404</v>
          </cell>
          <cell r="F29">
            <v>41.084630895578236</v>
          </cell>
          <cell r="G29">
            <v>39.694868360174432</v>
          </cell>
        </row>
        <row r="33">
          <cell r="B33" t="str">
            <v>2023. I.</v>
          </cell>
          <cell r="C33" t="str">
            <v>2023. II.</v>
          </cell>
          <cell r="D33" t="str">
            <v>2023. III.</v>
          </cell>
          <cell r="E33" t="str">
            <v xml:space="preserve">2023. IV. </v>
          </cell>
          <cell r="F33" t="str">
            <v>2024. I.</v>
          </cell>
          <cell r="G33" t="str">
            <v>2024. II.</v>
          </cell>
        </row>
        <row r="34">
          <cell r="A34" t="str">
            <v>Mgi hitel összes (milliárd forint)</v>
          </cell>
          <cell r="B34">
            <v>983.80523750700002</v>
          </cell>
          <cell r="C34">
            <v>1043.927105897</v>
          </cell>
          <cell r="D34">
            <v>1065.7466073100002</v>
          </cell>
          <cell r="E34">
            <v>1057.2008647499999</v>
          </cell>
          <cell r="F34">
            <v>1064.7874670839999</v>
          </cell>
          <cell r="G34">
            <v>1072.2702663080001</v>
          </cell>
        </row>
        <row r="35">
          <cell r="A35" t="str">
            <v>Élip hitel összes (milliárd forint)</v>
          </cell>
          <cell r="B35">
            <v>744.70807312099998</v>
          </cell>
          <cell r="C35">
            <v>731.63565528200002</v>
          </cell>
          <cell r="D35">
            <v>758.39758396800005</v>
          </cell>
          <cell r="E35">
            <v>749.51434033599992</v>
          </cell>
          <cell r="F35">
            <v>742.5295085539999</v>
          </cell>
          <cell r="G35">
            <v>705.80439691000004</v>
          </cell>
        </row>
      </sheetData>
      <sheetData sheetId="1">
        <row r="2">
          <cell r="B2" t="str">
            <v>2023. I.</v>
          </cell>
          <cell r="C2" t="str">
            <v>2023. II.</v>
          </cell>
          <cell r="D2" t="str">
            <v>2023. III.</v>
          </cell>
          <cell r="E2" t="str">
            <v>2023. IV.</v>
          </cell>
          <cell r="F2" t="str">
            <v>2024. I.</v>
          </cell>
          <cell r="G2" t="str">
            <v>2024. II.</v>
          </cell>
        </row>
        <row r="3">
          <cell r="A3" t="str">
            <v>Mgi hitel aránya/agrár összes (%)</v>
          </cell>
          <cell r="B3">
            <v>56.91626621894892</v>
          </cell>
          <cell r="C3">
            <v>58.794154097026507</v>
          </cell>
          <cell r="D3">
            <v>58.424471727935902</v>
          </cell>
          <cell r="E3">
            <v>58.515080947673603</v>
          </cell>
          <cell r="F3">
            <v>58.915369104421757</v>
          </cell>
          <cell r="G3">
            <v>60.305131639825568</v>
          </cell>
        </row>
        <row r="4">
          <cell r="A4" t="str">
            <v>Élip hitel aránya/agrár összes (%)</v>
          </cell>
          <cell r="B4">
            <v>43.08373378105108</v>
          </cell>
          <cell r="C4">
            <v>41.205845902973486</v>
          </cell>
          <cell r="D4">
            <v>41.575528272064105</v>
          </cell>
          <cell r="E4">
            <v>41.484919052326404</v>
          </cell>
          <cell r="F4">
            <v>41.084630895578236</v>
          </cell>
          <cell r="G4">
            <v>39.694868360174432</v>
          </cell>
        </row>
      </sheetData>
      <sheetData sheetId="2">
        <row r="7">
          <cell r="B7" t="str">
            <v>2023. I.</v>
          </cell>
          <cell r="C7" t="str">
            <v>2023. II.</v>
          </cell>
          <cell r="D7" t="str">
            <v>2023. III.</v>
          </cell>
          <cell r="E7" t="str">
            <v>2023. IV.</v>
          </cell>
          <cell r="F7" t="str">
            <v>2024. I.</v>
          </cell>
          <cell r="G7" t="str">
            <v>2024. II.</v>
          </cell>
        </row>
        <row r="8">
          <cell r="A8" t="str">
            <v>Egyéni gazdaságok aránya (milliárd forint)</v>
          </cell>
          <cell r="B8">
            <v>371.12160113499999</v>
          </cell>
          <cell r="C8">
            <v>386.16465134699996</v>
          </cell>
          <cell r="D8">
            <v>384.51161806900001</v>
          </cell>
          <cell r="E8">
            <v>373.60313599900002</v>
          </cell>
          <cell r="F8">
            <v>379.51191901599998</v>
          </cell>
          <cell r="G8">
            <v>387.412602564</v>
          </cell>
        </row>
        <row r="9">
          <cell r="A9" t="str">
            <v>Gazdasági szervezetek aránya (milliárd forint)</v>
          </cell>
          <cell r="B9">
            <v>612.68363637200002</v>
          </cell>
          <cell r="C9">
            <v>657.76245455000003</v>
          </cell>
          <cell r="D9">
            <v>681.23498924099999</v>
          </cell>
          <cell r="E9">
            <v>683.59772875099998</v>
          </cell>
          <cell r="F9">
            <v>685.27554806800003</v>
          </cell>
          <cell r="G9">
            <v>684.85766374399998</v>
          </cell>
        </row>
      </sheetData>
      <sheetData sheetId="3">
        <row r="23">
          <cell r="B23" t="str">
            <v>2023. I.</v>
          </cell>
          <cell r="C23" t="str">
            <v>2023. II.</v>
          </cell>
          <cell r="D23" t="str">
            <v>2023. III.</v>
          </cell>
          <cell r="E23" t="str">
            <v>2023. IV.</v>
          </cell>
          <cell r="F23" t="str">
            <v>2024. I</v>
          </cell>
          <cell r="G23" t="str">
            <v>2024. II.</v>
          </cell>
        </row>
        <row r="24">
          <cell r="A24" t="str">
            <v>Mg. Beruházási hitelei (milliárd Ft)</v>
          </cell>
          <cell r="B24">
            <v>563.45143002299994</v>
          </cell>
          <cell r="C24">
            <v>583.69916005499999</v>
          </cell>
          <cell r="D24">
            <v>600.58064091199992</v>
          </cell>
          <cell r="E24">
            <v>613.85870174199999</v>
          </cell>
          <cell r="F24">
            <v>618.004762691</v>
          </cell>
          <cell r="G24">
            <v>619.59482684</v>
          </cell>
        </row>
        <row r="25">
          <cell r="A25" t="str">
            <v>Mg. Hosszú lejáratú forgóeszköz hitelei (milliárd Ft)</v>
          </cell>
          <cell r="B25">
            <v>164.60258556899998</v>
          </cell>
          <cell r="C25">
            <v>183.16865609800001</v>
          </cell>
          <cell r="D25">
            <v>189.72523535900001</v>
          </cell>
          <cell r="E25">
            <v>194.77468000900001</v>
          </cell>
          <cell r="F25">
            <v>183.52932768099998</v>
          </cell>
          <cell r="G25">
            <v>174.98022640099998</v>
          </cell>
        </row>
        <row r="26">
          <cell r="A26" t="str">
            <v>Mg. Forint folyószámla- és egyéb éven belüli hitelei (milliárd Ft)</v>
          </cell>
          <cell r="B26">
            <v>178.08352282400003</v>
          </cell>
          <cell r="C26">
            <v>192.516390538</v>
          </cell>
          <cell r="D26">
            <v>196.44053273400002</v>
          </cell>
          <cell r="E26">
            <v>182.443345343</v>
          </cell>
          <cell r="F26">
            <v>197.51235759799999</v>
          </cell>
          <cell r="G26">
            <v>210.791940727</v>
          </cell>
        </row>
        <row r="27">
          <cell r="A27" t="str">
            <v>Mg. Egyéb hitelei (milliárd Ft)</v>
          </cell>
          <cell r="B27">
            <v>77.667695662</v>
          </cell>
          <cell r="C27">
            <v>84.542899206000001</v>
          </cell>
          <cell r="D27">
            <v>77.819755622000002</v>
          </cell>
          <cell r="E27">
            <v>64.975372770000007</v>
          </cell>
          <cell r="F27">
            <v>64.551542443000002</v>
          </cell>
          <cell r="G27">
            <v>65.716445636999993</v>
          </cell>
        </row>
      </sheetData>
      <sheetData sheetId="4">
        <row r="2">
          <cell r="B2" t="str">
            <v>2023. I.</v>
          </cell>
          <cell r="C2" t="str">
            <v>2023. II.</v>
          </cell>
          <cell r="D2" t="str">
            <v>2023. III.</v>
          </cell>
          <cell r="E2" t="str">
            <v>2023. IV.</v>
          </cell>
          <cell r="F2" t="str">
            <v>2024. I</v>
          </cell>
          <cell r="G2" t="str">
            <v>2024. II.</v>
          </cell>
        </row>
        <row r="3">
          <cell r="A3" t="str">
            <v>Egyéni gazdaságok (milliárd Ft)</v>
          </cell>
          <cell r="B3">
            <v>5.5174280859999998</v>
          </cell>
          <cell r="C3">
            <v>5.4040613390000001</v>
          </cell>
          <cell r="D3">
            <v>5.0248401390000001</v>
          </cell>
          <cell r="E3">
            <v>4.9533059509999999</v>
          </cell>
          <cell r="F3">
            <v>4.8025669139999998</v>
          </cell>
          <cell r="G3">
            <v>4.9542694330000003</v>
          </cell>
        </row>
        <row r="4">
          <cell r="A4" t="str">
            <v>Gazdasági szervezetek (milliárd Ft)</v>
          </cell>
          <cell r="B4">
            <v>739.1906450350001</v>
          </cell>
          <cell r="C4">
            <v>726.23159394300001</v>
          </cell>
          <cell r="D4">
            <v>753.372743829</v>
          </cell>
          <cell r="E4">
            <v>744.56103438499997</v>
          </cell>
          <cell r="F4">
            <v>737.72694163999995</v>
          </cell>
          <cell r="G4">
            <v>700.850127477</v>
          </cell>
        </row>
      </sheetData>
      <sheetData sheetId="5">
        <row r="8">
          <cell r="B8" t="str">
            <v>2023. I.</v>
          </cell>
          <cell r="C8" t="str">
            <v>2023. II.</v>
          </cell>
          <cell r="D8" t="str">
            <v>2023. III.</v>
          </cell>
          <cell r="E8" t="str">
            <v>2023. IV.</v>
          </cell>
          <cell r="F8" t="str">
            <v>2024. I</v>
          </cell>
          <cell r="G8" t="str">
            <v>2024. II.</v>
          </cell>
        </row>
        <row r="9">
          <cell r="A9" t="str">
            <v>Élip beruházási hitelei (milliárd Ft)</v>
          </cell>
          <cell r="B9">
            <v>270.35857995099997</v>
          </cell>
          <cell r="C9">
            <v>281.61066564499998</v>
          </cell>
          <cell r="D9">
            <v>294.34345492</v>
          </cell>
          <cell r="E9">
            <v>295.41637866799999</v>
          </cell>
          <cell r="F9">
            <v>302.96274810299997</v>
          </cell>
          <cell r="G9">
            <v>302.20232886299999</v>
          </cell>
        </row>
        <row r="10">
          <cell r="A10" t="str">
            <v>Élip hosszú lejáratú forgóeszköz hitelei (milliárd Ft)</v>
          </cell>
          <cell r="B10">
            <v>181.33374860199999</v>
          </cell>
          <cell r="C10">
            <v>202.23521181699999</v>
          </cell>
          <cell r="D10">
            <v>218.97094078699999</v>
          </cell>
          <cell r="E10">
            <v>233.54744399</v>
          </cell>
          <cell r="F10">
            <v>215.95638387899996</v>
          </cell>
          <cell r="G10">
            <v>199.928108933</v>
          </cell>
        </row>
        <row r="11">
          <cell r="A11" t="str">
            <v>Élip forint folyószámla-, és egyéb éven belüli hitelei (milliárd Ft)</v>
          </cell>
          <cell r="B11">
            <v>241.35022582300002</v>
          </cell>
          <cell r="C11">
            <v>197.24306457200001</v>
          </cell>
          <cell r="D11">
            <v>194.72909168299998</v>
          </cell>
          <cell r="E11">
            <v>170.01266267500003</v>
          </cell>
          <cell r="F11">
            <v>196.121107679</v>
          </cell>
          <cell r="G11">
            <v>181.422184133</v>
          </cell>
        </row>
        <row r="12">
          <cell r="A12" t="str">
            <v>Élip egyéb hitelei (milliárd Ft)</v>
          </cell>
          <cell r="B12">
            <v>51.665518745</v>
          </cell>
          <cell r="C12">
            <v>50.546713248000003</v>
          </cell>
          <cell r="D12">
            <v>50.354096578000004</v>
          </cell>
          <cell r="E12">
            <v>50.537855003000004</v>
          </cell>
          <cell r="F12">
            <v>27.489268893000002</v>
          </cell>
          <cell r="G12">
            <v>22.251734281000001</v>
          </cell>
        </row>
      </sheetData>
      <sheetData sheetId="6">
        <row r="2">
          <cell r="B2" t="str">
            <v>2023.I.</v>
          </cell>
          <cell r="D2" t="str">
            <v>2023.II.</v>
          </cell>
          <cell r="F2" t="str">
            <v>2023.III.</v>
          </cell>
          <cell r="H2" t="str">
            <v>2023. IV.</v>
          </cell>
          <cell r="J2" t="str">
            <v>2024. I.</v>
          </cell>
          <cell r="L2" t="str">
            <v>2024. II.</v>
          </cell>
        </row>
        <row r="3">
          <cell r="B3" t="str">
            <v>MG</v>
          </cell>
          <cell r="C3" t="str">
            <v>ÉLIP</v>
          </cell>
          <cell r="D3" t="str">
            <v>MG</v>
          </cell>
          <cell r="E3" t="str">
            <v>ÉLIP</v>
          </cell>
          <cell r="F3" t="str">
            <v>MG</v>
          </cell>
          <cell r="G3" t="str">
            <v>ÉLIP</v>
          </cell>
          <cell r="H3" t="str">
            <v>MG</v>
          </cell>
          <cell r="I3" t="str">
            <v>ÉLIP</v>
          </cell>
          <cell r="J3" t="str">
            <v>MG</v>
          </cell>
          <cell r="K3" t="str">
            <v>ÉLIP</v>
          </cell>
          <cell r="L3" t="str">
            <v>MG</v>
          </cell>
          <cell r="M3" t="str">
            <v>ÉLIP</v>
          </cell>
        </row>
        <row r="4">
          <cell r="A4" t="str">
            <v>Forint %</v>
          </cell>
          <cell r="B4">
            <v>90.531217058667352</v>
          </cell>
          <cell r="C4">
            <v>62.289050090186173</v>
          </cell>
          <cell r="D4">
            <v>89.817138801405122</v>
          </cell>
          <cell r="E4">
            <v>61.736979585132666</v>
          </cell>
          <cell r="F4">
            <v>87.893967854736871</v>
          </cell>
          <cell r="G4">
            <v>58.253138560847653</v>
          </cell>
          <cell r="H4">
            <v>86.398075234548287</v>
          </cell>
          <cell r="I4">
            <v>58.253138560847653</v>
          </cell>
          <cell r="J4">
            <v>85.295132683821507</v>
          </cell>
          <cell r="K4">
            <v>56.44271217707719</v>
          </cell>
          <cell r="L4">
            <v>85.156348736776252</v>
          </cell>
          <cell r="M4">
            <v>53.882758620798796</v>
          </cell>
        </row>
        <row r="5">
          <cell r="A5" t="str">
            <v>Deviza %</v>
          </cell>
          <cell r="B5">
            <v>9.4687829413326519</v>
          </cell>
          <cell r="C5">
            <v>37.71094990981382</v>
          </cell>
          <cell r="D5">
            <v>10.182861198594871</v>
          </cell>
          <cell r="E5">
            <v>38.26302041486732</v>
          </cell>
          <cell r="F5">
            <v>12.106032145263148</v>
          </cell>
          <cell r="G5">
            <v>41.74686143915234</v>
          </cell>
          <cell r="H5">
            <v>13.601924765451724</v>
          </cell>
          <cell r="I5">
            <v>41.74686143915234</v>
          </cell>
          <cell r="J5">
            <v>14.704867316178499</v>
          </cell>
          <cell r="K5">
            <v>43.55728782292281</v>
          </cell>
          <cell r="L5">
            <v>14.843651263223739</v>
          </cell>
          <cell r="M5">
            <v>46.117241379201197</v>
          </cell>
        </row>
        <row r="7">
          <cell r="B7" t="str">
            <v>2023.I.</v>
          </cell>
          <cell r="C7" t="str">
            <v>2023.II.</v>
          </cell>
          <cell r="D7" t="str">
            <v>2023.III.</v>
          </cell>
          <cell r="E7" t="str">
            <v>2023. IV.</v>
          </cell>
          <cell r="F7" t="str">
            <v>2024. I.</v>
          </cell>
        </row>
        <row r="8">
          <cell r="B8" t="str">
            <v>MG</v>
          </cell>
          <cell r="C8" t="str">
            <v>MG</v>
          </cell>
          <cell r="D8" t="str">
            <v>MG</v>
          </cell>
          <cell r="E8" t="str">
            <v>MG</v>
          </cell>
          <cell r="F8" t="str">
            <v>MG</v>
          </cell>
        </row>
        <row r="9">
          <cell r="A9" t="str">
            <v>Forint %</v>
          </cell>
          <cell r="B9">
            <v>90.531217058667352</v>
          </cell>
          <cell r="C9">
            <v>89.817138801405122</v>
          </cell>
          <cell r="D9">
            <v>87.893967854736871</v>
          </cell>
          <cell r="E9">
            <v>86.398075234548287</v>
          </cell>
          <cell r="F9">
            <v>85.295132683821507</v>
          </cell>
        </row>
        <row r="12">
          <cell r="B12" t="str">
            <v>2023.I.</v>
          </cell>
          <cell r="C12" t="str">
            <v>2023.II.</v>
          </cell>
          <cell r="D12" t="str">
            <v>2023.III.</v>
          </cell>
          <cell r="E12" t="str">
            <v>2023. IV.</v>
          </cell>
          <cell r="F12" t="str">
            <v>2024. I.</v>
          </cell>
          <cell r="G12" t="str">
            <v>2024. II.</v>
          </cell>
        </row>
        <row r="13">
          <cell r="B13" t="str">
            <v>ÉLIP</v>
          </cell>
          <cell r="C13" t="str">
            <v>ÉLIP</v>
          </cell>
          <cell r="D13" t="str">
            <v>ÉLIP</v>
          </cell>
          <cell r="E13" t="str">
            <v>ÉLIP</v>
          </cell>
          <cell r="F13" t="str">
            <v>ÉLIP</v>
          </cell>
          <cell r="G13" t="str">
            <v>ÉLIP</v>
          </cell>
        </row>
        <row r="15">
          <cell r="A15" t="str">
            <v>Deviza %</v>
          </cell>
          <cell r="B15">
            <v>37.71094990981382</v>
          </cell>
          <cell r="C15">
            <v>38.26302041486732</v>
          </cell>
          <cell r="D15">
            <v>41.74686143915234</v>
          </cell>
          <cell r="E15">
            <v>41.74686143915234</v>
          </cell>
          <cell r="F15">
            <v>43.55728782292281</v>
          </cell>
          <cell r="G15">
            <v>46.117241379201197</v>
          </cell>
        </row>
      </sheetData>
      <sheetData sheetId="7">
        <row r="5">
          <cell r="E5" t="str">
            <v>Beruházási hitelek</v>
          </cell>
          <cell r="F5" t="str">
            <v>Hosszú lej. forgóeszközhitelek</v>
          </cell>
          <cell r="G5" t="str">
            <v>Forint folyószámlahitelek</v>
          </cell>
          <cell r="H5" t="str">
            <v>Egyéb éven belüli hitelek</v>
          </cell>
          <cell r="I5" t="str">
            <v>Egyéb hitelek</v>
          </cell>
          <cell r="J5" t="str">
            <v>Forinthitelek összesen</v>
          </cell>
        </row>
        <row r="6">
          <cell r="D6" t="str">
            <v>Mezőgazdaság</v>
          </cell>
          <cell r="E6">
            <v>8.8202053639455205</v>
          </cell>
          <cell r="F6">
            <v>8.637208763770154</v>
          </cell>
          <cell r="G6">
            <v>9.1614122195747676</v>
          </cell>
          <cell r="H6">
            <v>8.1618689044281432</v>
          </cell>
          <cell r="I6">
            <v>10.71259903042688</v>
          </cell>
          <cell r="J6">
            <v>9.044339274823848</v>
          </cell>
        </row>
        <row r="7">
          <cell r="D7" t="str">
            <v>Élelmiszeripar</v>
          </cell>
          <cell r="E7">
            <v>7.1687523666434441</v>
          </cell>
          <cell r="F7">
            <v>7.4141505046538958</v>
          </cell>
          <cell r="G7">
            <v>9.4685586801058061</v>
          </cell>
          <cell r="H7">
            <v>8.5853558302122543</v>
          </cell>
          <cell r="I7">
            <v>8.3195247526686842</v>
          </cell>
          <cell r="J7">
            <v>8.0733125057374746</v>
          </cell>
        </row>
      </sheetData>
      <sheetData sheetId="8">
        <row r="7">
          <cell r="G7" t="str">
            <v>Beruházási hitelek</v>
          </cell>
          <cell r="H7" t="str">
            <v>Hosszú lej. forgóeszközhitelek</v>
          </cell>
          <cell r="I7" t="str">
            <v>Éven belüli hitelek</v>
          </cell>
          <cell r="J7" t="str">
            <v>Egyéb hitelek</v>
          </cell>
          <cell r="K7" t="str">
            <v>Devizahitelek összesen</v>
          </cell>
        </row>
        <row r="8">
          <cell r="F8" t="str">
            <v>Mezőgazdaság</v>
          </cell>
          <cell r="G8">
            <v>5.7785385626166814</v>
          </cell>
          <cell r="H8">
            <v>4.8682971612181971</v>
          </cell>
          <cell r="I8">
            <v>5.1010294359036106</v>
          </cell>
          <cell r="J8">
            <v>5.8615838636832178</v>
          </cell>
          <cell r="K8">
            <v>5.5017071442499192</v>
          </cell>
        </row>
        <row r="9">
          <cell r="F9" t="str">
            <v>Élelmiszeripar</v>
          </cell>
          <cell r="G9">
            <v>3.8950839025749979</v>
          </cell>
          <cell r="H9">
            <v>5.4780160211520794</v>
          </cell>
          <cell r="I9">
            <v>5.1454249234072602</v>
          </cell>
          <cell r="J9">
            <v>4.9377228690943422</v>
          </cell>
          <cell r="K9">
            <v>4.7967744077790533</v>
          </cell>
        </row>
      </sheetData>
      <sheetData sheetId="9">
        <row r="5">
          <cell r="B5" t="str">
            <v>2023. I.</v>
          </cell>
          <cell r="C5" t="str">
            <v>2023. II.</v>
          </cell>
          <cell r="D5" t="str">
            <v>2023. III.</v>
          </cell>
          <cell r="E5" t="str">
            <v>2023. IV.</v>
          </cell>
          <cell r="F5" t="str">
            <v>2024. I</v>
          </cell>
          <cell r="G5" t="str">
            <v>2024. II.</v>
          </cell>
        </row>
        <row r="6">
          <cell r="A6" t="str">
            <v>Mg. új beruházási hitelei (milliárd Ft)</v>
          </cell>
          <cell r="B6">
            <v>15.437057311</v>
          </cell>
          <cell r="C6">
            <v>23.297594671999999</v>
          </cell>
          <cell r="D6">
            <v>20.432910532000001</v>
          </cell>
          <cell r="E6">
            <v>34.668685199000002</v>
          </cell>
          <cell r="F6">
            <v>16.246298825</v>
          </cell>
          <cell r="G6">
            <v>15.277175031000001</v>
          </cell>
        </row>
        <row r="7">
          <cell r="A7" t="str">
            <v>Mg. új hosszú lejáratú forgóeszköz hitelei (milliárd Ft)</v>
          </cell>
          <cell r="B7">
            <v>7.434346927</v>
          </cell>
          <cell r="C7">
            <v>38.331749633999998</v>
          </cell>
          <cell r="D7">
            <v>18.941742966000003</v>
          </cell>
          <cell r="E7">
            <v>12.68977632</v>
          </cell>
          <cell r="F7">
            <v>7.6020786190000003</v>
          </cell>
          <cell r="G7">
            <v>13.989408730999999</v>
          </cell>
        </row>
        <row r="8">
          <cell r="A8" t="str">
            <v>Mg. új forint folyószámla-, és egyéb éven belüli hitelei (milliárd Ft)</v>
          </cell>
          <cell r="B8">
            <v>23.749780277999999</v>
          </cell>
          <cell r="C8">
            <v>38.685391809999999</v>
          </cell>
          <cell r="D8">
            <v>34.793012415999996</v>
          </cell>
          <cell r="E8">
            <v>27.790078130999998</v>
          </cell>
          <cell r="F8">
            <v>27.010223540999998</v>
          </cell>
          <cell r="G8">
            <v>30.583304453</v>
          </cell>
        </row>
        <row r="9">
          <cell r="A9" t="str">
            <v>Mg. új egyéb hitelei (milliárd Ft)</v>
          </cell>
          <cell r="B9">
            <v>4.9336640440000004</v>
          </cell>
          <cell r="C9">
            <v>12.431986946999999</v>
          </cell>
          <cell r="D9">
            <v>4.2957151860000007</v>
          </cell>
          <cell r="E9">
            <v>4.1889703110000003</v>
          </cell>
          <cell r="F9">
            <v>5.3778976510000005</v>
          </cell>
          <cell r="G9">
            <v>8.4760896240000001</v>
          </cell>
        </row>
        <row r="32">
          <cell r="D32" t="str">
            <v>2023. I.</v>
          </cell>
          <cell r="E32" t="str">
            <v>2023. II.</v>
          </cell>
          <cell r="F32" t="str">
            <v>2023. III.</v>
          </cell>
          <cell r="G32" t="str">
            <v>2023. IV.</v>
          </cell>
          <cell r="H32" t="str">
            <v>2024. I</v>
          </cell>
          <cell r="I32" t="str">
            <v>2024. II.</v>
          </cell>
        </row>
        <row r="33">
          <cell r="B33" t="str">
            <v>Mg. új beruházási hitelei (milliárd Ft)</v>
          </cell>
          <cell r="D33">
            <v>15437.057311</v>
          </cell>
          <cell r="E33">
            <v>23297.594671999999</v>
          </cell>
          <cell r="F33">
            <v>20432.910532000002</v>
          </cell>
          <cell r="G33">
            <v>34668.685199</v>
          </cell>
          <cell r="H33">
            <v>16246.298825000002</v>
          </cell>
          <cell r="I33">
            <v>15277.175030999999</v>
          </cell>
        </row>
        <row r="34">
          <cell r="B34" t="str">
            <v>Mg. új hosszú lejáratú forgóeszköz hitelei (milliárd Ft)</v>
          </cell>
          <cell r="D34">
            <v>7434.3469269999996</v>
          </cell>
          <cell r="E34">
            <v>38331.749634</v>
          </cell>
          <cell r="F34">
            <v>18941.742966000002</v>
          </cell>
          <cell r="G34">
            <v>12689.776320000001</v>
          </cell>
          <cell r="H34">
            <v>7602.0786189999999</v>
          </cell>
          <cell r="I34">
            <v>13989.408731</v>
          </cell>
        </row>
        <row r="35">
          <cell r="B35" t="str">
            <v>Mg. új forint folyószámla-, és egyéb éven belüli hitelei (milliárd Ft)</v>
          </cell>
          <cell r="D35">
            <v>23749.780277999998</v>
          </cell>
          <cell r="E35">
            <v>38685.391810000001</v>
          </cell>
          <cell r="F35">
            <v>34793.012415999998</v>
          </cell>
          <cell r="G35">
            <v>27790.078131000002</v>
          </cell>
          <cell r="H35">
            <v>27010.223540999999</v>
          </cell>
          <cell r="I35">
            <v>30583.304452999997</v>
          </cell>
        </row>
        <row r="36">
          <cell r="B36" t="str">
            <v>Mg. új egyéb hitelei (milliárd Ft)</v>
          </cell>
          <cell r="D36">
            <v>4933.6640439999992</v>
          </cell>
          <cell r="E36">
            <v>12431.986946999999</v>
          </cell>
          <cell r="F36">
            <v>4295.7151860000004</v>
          </cell>
          <cell r="G36">
            <v>4188.9703110000009</v>
          </cell>
          <cell r="H36">
            <v>5377.8976510000002</v>
          </cell>
          <cell r="I36">
            <v>8476.0896239999984</v>
          </cell>
        </row>
      </sheetData>
      <sheetData sheetId="10">
        <row r="3">
          <cell r="B3" t="str">
            <v>2023. I.</v>
          </cell>
          <cell r="C3" t="str">
            <v>2023. II.</v>
          </cell>
          <cell r="D3" t="str">
            <v xml:space="preserve">2023. III. </v>
          </cell>
          <cell r="E3" t="str">
            <v>2023. IV.</v>
          </cell>
          <cell r="F3" t="str">
            <v>2024. I</v>
          </cell>
          <cell r="G3" t="str">
            <v>2024. II.</v>
          </cell>
        </row>
        <row r="4">
          <cell r="A4" t="str">
            <v>Élip új beruházási hitelei (milliárd Ft)</v>
          </cell>
          <cell r="B4">
            <v>9.8425686789999993</v>
          </cell>
          <cell r="C4">
            <v>27.153159241000001</v>
          </cell>
          <cell r="D4">
            <v>14.115240418999999</v>
          </cell>
          <cell r="E4">
            <v>13.420174457</v>
          </cell>
          <cell r="F4">
            <v>19.810376046000002</v>
          </cell>
          <cell r="G4">
            <v>5.7166316520000002</v>
          </cell>
        </row>
        <row r="5">
          <cell r="A5" t="str">
            <v>Élip új hosszú lejáratú forgóeszköz hitelei (milliárd Ft)</v>
          </cell>
          <cell r="B5">
            <v>11.745728394</v>
          </cell>
          <cell r="C5">
            <v>59.386500511000001</v>
          </cell>
          <cell r="D5">
            <v>20.869988265</v>
          </cell>
          <cell r="E5">
            <v>12.937471728</v>
          </cell>
          <cell r="F5">
            <v>12.593507099</v>
          </cell>
          <cell r="G5">
            <v>12.41769298</v>
          </cell>
        </row>
        <row r="6">
          <cell r="A6" t="str">
            <v>Élip új forint folyószámla-, és egyéb éven belüli hitelei (milliárd Ft)</v>
          </cell>
          <cell r="B6">
            <v>32.861185714000001</v>
          </cell>
          <cell r="C6">
            <v>37.753004472000001</v>
          </cell>
          <cell r="D6">
            <v>63.236351331999998</v>
          </cell>
          <cell r="E6">
            <v>46.856010649000005</v>
          </cell>
          <cell r="F6">
            <v>34.294267074000004</v>
          </cell>
          <cell r="G6">
            <v>21.748366979</v>
          </cell>
        </row>
        <row r="7">
          <cell r="A7" t="str">
            <v>Élip új egyéb hitelei (milliárd Ft)</v>
          </cell>
          <cell r="B7">
            <v>0.96999516900000005</v>
          </cell>
          <cell r="C7">
            <v>12.032030019</v>
          </cell>
          <cell r="D7">
            <v>8.8375875529999988</v>
          </cell>
          <cell r="E7">
            <v>15.183056731000001</v>
          </cell>
          <cell r="F7">
            <v>0.12313077900000001</v>
          </cell>
          <cell r="G7">
            <v>0.411440321</v>
          </cell>
        </row>
      </sheetData>
      <sheetData sheetId="11">
        <row r="2">
          <cell r="C2" t="str">
            <v>2023. I.</v>
          </cell>
          <cell r="E2" t="str">
            <v>2023. II.</v>
          </cell>
          <cell r="G2" t="str">
            <v>2023. III.</v>
          </cell>
          <cell r="I2" t="str">
            <v>2023. IV.</v>
          </cell>
          <cell r="K2" t="str">
            <v>2024. I.</v>
          </cell>
          <cell r="M2" t="str">
            <v>2024. II.</v>
          </cell>
        </row>
        <row r="3">
          <cell r="C3" t="str">
            <v>Egyéni</v>
          </cell>
          <cell r="D3" t="str">
            <v>Társas</v>
          </cell>
          <cell r="E3" t="str">
            <v>Egyéni</v>
          </cell>
          <cell r="F3" t="str">
            <v>Társas</v>
          </cell>
          <cell r="G3" t="str">
            <v>Egyéni</v>
          </cell>
          <cell r="H3" t="str">
            <v>Társas</v>
          </cell>
          <cell r="I3" t="str">
            <v>Egyéni</v>
          </cell>
          <cell r="J3" t="str">
            <v>Társas</v>
          </cell>
          <cell r="K3" t="str">
            <v>Egyéni</v>
          </cell>
          <cell r="L3" t="str">
            <v>Társas</v>
          </cell>
          <cell r="M3" t="str">
            <v>Egyéni</v>
          </cell>
          <cell r="N3" t="str">
            <v>Társas</v>
          </cell>
        </row>
        <row r="4">
          <cell r="B4" t="str">
            <v>Mg Beruházási hitelek (db)</v>
          </cell>
          <cell r="C4">
            <v>8925</v>
          </cell>
          <cell r="D4">
            <v>2471</v>
          </cell>
          <cell r="E4">
            <v>8888</v>
          </cell>
          <cell r="F4">
            <v>2471</v>
          </cell>
          <cell r="G4">
            <v>8863</v>
          </cell>
          <cell r="H4">
            <v>2466</v>
          </cell>
          <cell r="I4">
            <v>8800</v>
          </cell>
          <cell r="J4">
            <v>2390</v>
          </cell>
          <cell r="K4">
            <v>8630</v>
          </cell>
          <cell r="L4">
            <v>2365</v>
          </cell>
          <cell r="M4">
            <v>8609</v>
          </cell>
          <cell r="N4">
            <v>2347</v>
          </cell>
        </row>
        <row r="5">
          <cell r="B5" t="str">
            <v>Mg Hosszú lejáratú forgóeszköz hitelek (db)</v>
          </cell>
          <cell r="C5">
            <v>1021</v>
          </cell>
          <cell r="D5">
            <v>885</v>
          </cell>
          <cell r="E5">
            <v>924</v>
          </cell>
          <cell r="F5">
            <v>929</v>
          </cell>
          <cell r="G5">
            <v>944</v>
          </cell>
          <cell r="H5">
            <v>941</v>
          </cell>
          <cell r="I5">
            <v>820</v>
          </cell>
          <cell r="J5">
            <v>947</v>
          </cell>
          <cell r="K5">
            <v>735</v>
          </cell>
          <cell r="L5">
            <v>899</v>
          </cell>
          <cell r="M5">
            <v>697</v>
          </cell>
          <cell r="N5">
            <v>880</v>
          </cell>
        </row>
        <row r="6">
          <cell r="B6" t="str">
            <v>Mg Forint folyószámla- és egyéb éven belüli hitelek (db)</v>
          </cell>
          <cell r="C6">
            <v>9866</v>
          </cell>
          <cell r="D6">
            <v>2681</v>
          </cell>
          <cell r="E6">
            <v>9790</v>
          </cell>
          <cell r="F6">
            <v>2660</v>
          </cell>
          <cell r="G6">
            <v>9736</v>
          </cell>
          <cell r="H6">
            <v>2607</v>
          </cell>
          <cell r="I6">
            <v>9522</v>
          </cell>
          <cell r="J6">
            <v>2645</v>
          </cell>
          <cell r="K6">
            <v>9579</v>
          </cell>
          <cell r="L6">
            <v>2688</v>
          </cell>
          <cell r="M6">
            <v>13460</v>
          </cell>
          <cell r="N6">
            <v>3629</v>
          </cell>
        </row>
        <row r="7">
          <cell r="B7" t="str">
            <v>Mg Egyéb hitelek (db)</v>
          </cell>
          <cell r="C7">
            <v>2160</v>
          </cell>
          <cell r="D7">
            <v>874</v>
          </cell>
          <cell r="E7">
            <v>2195</v>
          </cell>
          <cell r="F7">
            <v>839</v>
          </cell>
          <cell r="G7">
            <v>2045</v>
          </cell>
          <cell r="H7">
            <v>802</v>
          </cell>
          <cell r="I7">
            <v>3986</v>
          </cell>
          <cell r="J7">
            <v>2145</v>
          </cell>
          <cell r="K7">
            <v>4176</v>
          </cell>
          <cell r="L7">
            <v>2260</v>
          </cell>
          <cell r="M7">
            <v>4856</v>
          </cell>
          <cell r="N7">
            <v>2426</v>
          </cell>
        </row>
      </sheetData>
      <sheetData sheetId="12">
        <row r="3">
          <cell r="D3" t="str">
            <v>2023. I.</v>
          </cell>
          <cell r="F3" t="str">
            <v>2023. II.</v>
          </cell>
          <cell r="H3" t="str">
            <v>2023. III.</v>
          </cell>
          <cell r="J3" t="str">
            <v>2023. IV.</v>
          </cell>
          <cell r="L3" t="str">
            <v>2024. I.</v>
          </cell>
          <cell r="N3" t="str">
            <v>2024. II.</v>
          </cell>
        </row>
        <row r="4">
          <cell r="D4" t="str">
            <v>Egyéni</v>
          </cell>
          <cell r="E4" t="str">
            <v>Társas</v>
          </cell>
          <cell r="F4" t="str">
            <v>Egyéni</v>
          </cell>
          <cell r="G4" t="str">
            <v>Társas</v>
          </cell>
          <cell r="H4" t="str">
            <v>Egyéni</v>
          </cell>
          <cell r="I4" t="str">
            <v>Társas</v>
          </cell>
          <cell r="J4" t="str">
            <v>Egyéni</v>
          </cell>
          <cell r="K4" t="str">
            <v>Társas</v>
          </cell>
          <cell r="L4" t="str">
            <v>Egyéni</v>
          </cell>
          <cell r="M4" t="str">
            <v>Társas</v>
          </cell>
          <cell r="N4" t="str">
            <v>Egyéni</v>
          </cell>
          <cell r="O4" t="str">
            <v>Társas</v>
          </cell>
        </row>
        <row r="5">
          <cell r="C5" t="str">
            <v>Élip Beruházási hitelek (db)</v>
          </cell>
          <cell r="D5">
            <v>112</v>
          </cell>
          <cell r="E5">
            <v>1045</v>
          </cell>
          <cell r="F5">
            <v>106</v>
          </cell>
          <cell r="G5">
            <v>1056</v>
          </cell>
          <cell r="H5">
            <v>103</v>
          </cell>
          <cell r="I5">
            <v>1051</v>
          </cell>
          <cell r="J5">
            <v>107</v>
          </cell>
          <cell r="K5">
            <v>1040</v>
          </cell>
          <cell r="L5">
            <v>109</v>
          </cell>
          <cell r="M5">
            <v>1040</v>
          </cell>
          <cell r="N5">
            <v>108</v>
          </cell>
          <cell r="O5">
            <v>1035</v>
          </cell>
        </row>
        <row r="6">
          <cell r="C6" t="str">
            <v>Élip Hosszú lejáratú forgóeszköz hitelek (db)</v>
          </cell>
          <cell r="D6">
            <v>27</v>
          </cell>
          <cell r="E6">
            <v>611</v>
          </cell>
          <cell r="F6">
            <v>26</v>
          </cell>
          <cell r="G6">
            <v>623</v>
          </cell>
          <cell r="H6">
            <v>32</v>
          </cell>
          <cell r="I6">
            <v>626</v>
          </cell>
          <cell r="J6">
            <v>30</v>
          </cell>
          <cell r="K6">
            <v>613</v>
          </cell>
          <cell r="L6">
            <v>31</v>
          </cell>
          <cell r="M6">
            <v>579</v>
          </cell>
          <cell r="N6">
            <v>26</v>
          </cell>
          <cell r="O6">
            <v>557</v>
          </cell>
        </row>
        <row r="7">
          <cell r="C7" t="str">
            <v>Élip Forint folyószámla- és egyéb éven belüli hitelek (db)</v>
          </cell>
          <cell r="D7">
            <v>205</v>
          </cell>
          <cell r="E7">
            <v>1258</v>
          </cell>
          <cell r="F7">
            <v>199</v>
          </cell>
          <cell r="G7">
            <v>1264</v>
          </cell>
          <cell r="H7">
            <v>192</v>
          </cell>
          <cell r="I7">
            <v>1237</v>
          </cell>
          <cell r="J7">
            <v>193</v>
          </cell>
          <cell r="K7">
            <v>1283</v>
          </cell>
          <cell r="L7">
            <v>192</v>
          </cell>
          <cell r="M7">
            <v>1284</v>
          </cell>
          <cell r="N7">
            <v>299</v>
          </cell>
          <cell r="O7">
            <v>1730</v>
          </cell>
        </row>
        <row r="8">
          <cell r="C8" t="str">
            <v>Élip Egyéb hitelek (db)</v>
          </cell>
          <cell r="D8">
            <v>61</v>
          </cell>
          <cell r="E8">
            <v>396</v>
          </cell>
          <cell r="F8">
            <v>61</v>
          </cell>
          <cell r="G8">
            <v>365</v>
          </cell>
          <cell r="H8">
            <v>51</v>
          </cell>
          <cell r="I8">
            <v>366</v>
          </cell>
          <cell r="J8">
            <v>148</v>
          </cell>
          <cell r="K8">
            <v>1313</v>
          </cell>
          <cell r="L8">
            <v>155</v>
          </cell>
          <cell r="M8">
            <v>1372</v>
          </cell>
          <cell r="N8">
            <v>173</v>
          </cell>
          <cell r="O8">
            <v>1498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249189.26360400001</v>
          </cell>
          <cell r="O48">
            <v>387412.602564</v>
          </cell>
        </row>
        <row r="83">
          <cell r="O83">
            <v>4954.2694330000004</v>
          </cell>
        </row>
        <row r="144">
          <cell r="O144">
            <v>684857.66374400002</v>
          </cell>
        </row>
        <row r="179">
          <cell r="O179">
            <v>700850.127477</v>
          </cell>
        </row>
      </sheetData>
      <sheetData sheetId="1">
        <row r="48">
          <cell r="B48">
            <v>8532</v>
          </cell>
          <cell r="C48">
            <v>696</v>
          </cell>
          <cell r="E48">
            <v>9452</v>
          </cell>
          <cell r="F48">
            <v>3915</v>
          </cell>
          <cell r="H48">
            <v>4623</v>
          </cell>
          <cell r="J48">
            <v>77</v>
          </cell>
          <cell r="K48">
            <v>1</v>
          </cell>
          <cell r="L48">
            <v>93</v>
          </cell>
          <cell r="M48">
            <v>233</v>
          </cell>
        </row>
        <row r="83">
          <cell r="B83">
            <v>108</v>
          </cell>
          <cell r="C83">
            <v>26</v>
          </cell>
          <cell r="E83">
            <v>178</v>
          </cell>
          <cell r="F83">
            <v>118</v>
          </cell>
          <cell r="H83">
            <v>167</v>
          </cell>
          <cell r="L83">
            <v>3</v>
          </cell>
          <cell r="M83">
            <v>6</v>
          </cell>
        </row>
        <row r="144">
          <cell r="B144">
            <v>2142</v>
          </cell>
          <cell r="C144">
            <v>824</v>
          </cell>
          <cell r="E144">
            <v>2497</v>
          </cell>
          <cell r="F144">
            <v>977</v>
          </cell>
          <cell r="H144">
            <v>2014</v>
          </cell>
          <cell r="J144">
            <v>205</v>
          </cell>
          <cell r="K144">
            <v>56</v>
          </cell>
          <cell r="L144">
            <v>155</v>
          </cell>
          <cell r="M144">
            <v>412</v>
          </cell>
        </row>
        <row r="179">
          <cell r="B179">
            <v>945</v>
          </cell>
          <cell r="C179">
            <v>499</v>
          </cell>
          <cell r="E179">
            <v>1038</v>
          </cell>
          <cell r="F179">
            <v>522</v>
          </cell>
          <cell r="H179">
            <v>1172</v>
          </cell>
          <cell r="J179">
            <v>90</v>
          </cell>
          <cell r="K179">
            <v>58</v>
          </cell>
          <cell r="L179">
            <v>170</v>
          </cell>
          <cell r="M179">
            <v>326</v>
          </cell>
        </row>
      </sheetData>
      <sheetData sheetId="2"/>
      <sheetData sheetId="3">
        <row r="48">
          <cell r="B48">
            <v>5337.4228519999997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>
        <row r="48">
          <cell r="I48">
            <v>363592.993594</v>
          </cell>
          <cell r="O48">
            <v>371121.601135</v>
          </cell>
        </row>
        <row r="83">
          <cell r="O83">
            <v>5517.4280859999999</v>
          </cell>
        </row>
        <row r="144">
          <cell r="O144">
            <v>612683.63637199998</v>
          </cell>
        </row>
        <row r="179">
          <cell r="O179">
            <v>739190.64503500005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378117.269432</v>
          </cell>
          <cell r="O48">
            <v>386164.65134699998</v>
          </cell>
        </row>
        <row r="83">
          <cell r="O83">
            <v>5404.0613389999999</v>
          </cell>
        </row>
        <row r="144">
          <cell r="O144">
            <v>657762.45455000002</v>
          </cell>
        </row>
        <row r="179">
          <cell r="O179">
            <v>726231.59394299996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375870.26752400002</v>
          </cell>
          <cell r="O48">
            <v>384511.61806900002</v>
          </cell>
        </row>
        <row r="83">
          <cell r="O83">
            <v>5024.8401389999999</v>
          </cell>
        </row>
        <row r="144">
          <cell r="O144">
            <v>681234.98924100003</v>
          </cell>
        </row>
        <row r="179">
          <cell r="O179">
            <v>753372.74382900004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364708.70037400001</v>
          </cell>
          <cell r="O48">
            <v>373603.13599899999</v>
          </cell>
        </row>
        <row r="83">
          <cell r="O83">
            <v>4953.3059510000003</v>
          </cell>
        </row>
        <row r="144">
          <cell r="O144">
            <v>683597.72875100002</v>
          </cell>
        </row>
        <row r="179">
          <cell r="O179">
            <v>744561.03438500001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370643.796286</v>
          </cell>
          <cell r="O48">
            <v>379511.919016</v>
          </cell>
        </row>
        <row r="83">
          <cell r="O83">
            <v>4802.566914</v>
          </cell>
        </row>
        <row r="144">
          <cell r="O144">
            <v>685275.548068</v>
          </cell>
        </row>
        <row r="179">
          <cell r="O179">
            <v>737726.94163999998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alog"/>
      <sheetName val="List of products"/>
      <sheetName val="output"/>
      <sheetName val="Input"/>
      <sheetName val="Textes"/>
    </sheetNames>
    <sheetDataSet>
      <sheetData sheetId="0" refreshError="1"/>
      <sheetData sheetId="1" refreshError="1">
        <row r="20">
          <cell r="H20">
            <v>2000</v>
          </cell>
        </row>
        <row r="21">
          <cell r="H21">
            <v>2006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B1">
            <v>9</v>
          </cell>
        </row>
        <row r="8">
          <cell r="A8" t="str">
            <v>01110000</v>
          </cell>
          <cell r="B8">
            <v>1120</v>
          </cell>
          <cell r="C8" t="str">
            <v>u2</v>
          </cell>
          <cell r="D8" t="str">
            <v>g74</v>
          </cell>
          <cell r="E8" t="str">
            <v>Soft wheat - prices per 100 kg</v>
          </cell>
          <cell r="F8" t="str">
            <v>Soft wheat - prices per 100 kg</v>
          </cell>
          <cell r="G8" t="str">
            <v>Weichweizen</v>
          </cell>
          <cell r="H8" t="str">
            <v>Soft wheat - prices per 100 kg</v>
          </cell>
          <cell r="I8" t="str">
            <v>Soft wheat - prices per 100 kg</v>
          </cell>
          <cell r="J8" t="str">
            <v>Soft wheat - prices per 100 kg</v>
          </cell>
          <cell r="K8" t="str">
            <v>Soft wheat - prices per 100 kg</v>
          </cell>
          <cell r="L8" t="str">
            <v>Soft wheat - prices per 100 kg</v>
          </cell>
          <cell r="M8" t="str">
            <v>Blé tendre</v>
          </cell>
          <cell r="N8" t="str">
            <v>Soft wheat - prices per 100 kg</v>
          </cell>
          <cell r="O8" t="str">
            <v>Soft wheat - prices per 100 kg</v>
          </cell>
          <cell r="P8" t="str">
            <v>Soft wheat - prices per 100 kg</v>
          </cell>
          <cell r="Q8" t="str">
            <v>Soft wheat - prices per 100 kg</v>
          </cell>
          <cell r="R8" t="str">
            <v>Soft wheat - prices per 100 kg</v>
          </cell>
          <cell r="S8" t="str">
            <v>Soft wheat - prices per 100 kg</v>
          </cell>
          <cell r="T8" t="str">
            <v>Soft wheat - prices per 100 kg</v>
          </cell>
          <cell r="U8" t="str">
            <v>Soft wheat - prices per 100 kg</v>
          </cell>
          <cell r="V8" t="str">
            <v>Soft wheat - prices per 100 kg</v>
          </cell>
          <cell r="W8" t="str">
            <v>Soft wheat - prices per 100 kg</v>
          </cell>
          <cell r="X8" t="str">
            <v>Soft wheat - prices per 100 kg</v>
          </cell>
        </row>
        <row r="9">
          <cell r="A9" t="str">
            <v>01120000</v>
          </cell>
          <cell r="B9">
            <v>1130</v>
          </cell>
          <cell r="C9" t="str">
            <v>u2</v>
          </cell>
          <cell r="D9" t="str">
            <v>g74</v>
          </cell>
          <cell r="E9" t="str">
            <v>Durum wheat - prices per 100 kg</v>
          </cell>
          <cell r="F9" t="str">
            <v>Durum wheat - prices per 100 kg</v>
          </cell>
          <cell r="G9" t="str">
            <v>Hartweizen</v>
          </cell>
          <cell r="H9" t="str">
            <v>Durum wheat - prices per 100 kg</v>
          </cell>
          <cell r="I9" t="str">
            <v>Durum wheat - prices per 100 kg</v>
          </cell>
          <cell r="J9" t="str">
            <v>Durum wheat - prices per 100 kg</v>
          </cell>
          <cell r="K9" t="str">
            <v>Durum wheat - prices per 100 kg</v>
          </cell>
          <cell r="L9" t="str">
            <v>Durum wheat - prices per 100 kg</v>
          </cell>
          <cell r="M9" t="str">
            <v>Blé dur</v>
          </cell>
          <cell r="N9" t="str">
            <v>Durum wheat - prices per 100 kg</v>
          </cell>
          <cell r="O9" t="str">
            <v>Durum wheat - prices per 100 kg</v>
          </cell>
          <cell r="P9" t="str">
            <v>Durum wheat - prices per 100 kg</v>
          </cell>
          <cell r="Q9" t="str">
            <v>Durum wheat - prices per 100 kg</v>
          </cell>
          <cell r="R9" t="str">
            <v>Durum wheat - prices per 100 kg</v>
          </cell>
          <cell r="S9" t="str">
            <v>Durum wheat - prices per 100 kg</v>
          </cell>
          <cell r="T9" t="str">
            <v>Durum wheat - prices per 100 kg</v>
          </cell>
          <cell r="U9" t="str">
            <v>Durum wheat - prices per 100 kg</v>
          </cell>
          <cell r="V9" t="str">
            <v>Durum wheat - prices per 100 kg</v>
          </cell>
          <cell r="W9" t="str">
            <v>Durum wheat - prices per 100 kg</v>
          </cell>
          <cell r="X9" t="str">
            <v>Durum wheat - prices per 100 kg</v>
          </cell>
        </row>
        <row r="10">
          <cell r="A10" t="str">
            <v>01200000</v>
          </cell>
          <cell r="B10">
            <v>1150</v>
          </cell>
          <cell r="C10" t="str">
            <v>u2</v>
          </cell>
          <cell r="D10" t="str">
            <v>g68</v>
          </cell>
          <cell r="E10" t="str">
            <v>Rye - prices per 100 kg</v>
          </cell>
          <cell r="F10" t="str">
            <v>Rye - prices per 100 kg</v>
          </cell>
          <cell r="G10" t="str">
            <v>Roggen</v>
          </cell>
          <cell r="H10" t="str">
            <v>Rye - prices per 100 kg</v>
          </cell>
          <cell r="I10" t="str">
            <v>Rye - prices per 100 kg</v>
          </cell>
          <cell r="J10" t="str">
            <v>Rye - prices per 100 kg</v>
          </cell>
          <cell r="K10" t="str">
            <v>Rye - prices per 100 kg</v>
          </cell>
          <cell r="L10" t="str">
            <v>Rye - prices per 100 kg</v>
          </cell>
          <cell r="M10" t="str">
            <v>Seigle</v>
          </cell>
          <cell r="N10" t="str">
            <v>Rye - prices per 100 kg</v>
          </cell>
          <cell r="O10" t="str">
            <v>Rye - prices per 100 kg</v>
          </cell>
          <cell r="P10" t="str">
            <v>Rye - prices per 100 kg</v>
          </cell>
          <cell r="Q10" t="str">
            <v>Rye - prices per 100 kg</v>
          </cell>
          <cell r="R10" t="str">
            <v>Rye - prices per 100 kg</v>
          </cell>
          <cell r="S10" t="str">
            <v>Rye - prices per 100 kg</v>
          </cell>
          <cell r="T10" t="str">
            <v>Rye - prices per 100 kg</v>
          </cell>
          <cell r="U10" t="str">
            <v>Rye - prices per 100 kg</v>
          </cell>
          <cell r="V10" t="str">
            <v>Rye - prices per 100 kg</v>
          </cell>
          <cell r="W10" t="str">
            <v>Rye - prices per 100 kg</v>
          </cell>
          <cell r="X10" t="str">
            <v>Rye - prices per 100 kg</v>
          </cell>
        </row>
        <row r="11">
          <cell r="A11" t="str">
            <v>01300000</v>
          </cell>
          <cell r="B11">
            <v>1160</v>
          </cell>
          <cell r="C11" t="str">
            <v>u2</v>
          </cell>
          <cell r="D11" t="str">
            <v>g1</v>
          </cell>
          <cell r="E11" t="str">
            <v>Barley - prices per 100 kg</v>
          </cell>
          <cell r="F11" t="str">
            <v>Barley - prices per 100 kg</v>
          </cell>
          <cell r="G11" t="str">
            <v>Gerste</v>
          </cell>
          <cell r="H11" t="str">
            <v>Barley - prices per 100 kg</v>
          </cell>
          <cell r="I11" t="str">
            <v>Barley - prices per 100 kg</v>
          </cell>
          <cell r="J11" t="str">
            <v>Barley - prices per 100 kg</v>
          </cell>
          <cell r="K11" t="str">
            <v>Barley - prices per 100 kg</v>
          </cell>
          <cell r="L11" t="str">
            <v>Barley - prices per 100 kg</v>
          </cell>
          <cell r="M11" t="str">
            <v>Orge</v>
          </cell>
          <cell r="N11" t="str">
            <v>Barley - prices per 100 kg</v>
          </cell>
          <cell r="O11" t="str">
            <v>Barley - prices per 100 kg</v>
          </cell>
          <cell r="P11" t="str">
            <v>Barley - prices per 100 kg</v>
          </cell>
          <cell r="Q11" t="str">
            <v>Barley - prices per 100 kg</v>
          </cell>
          <cell r="R11" t="str">
            <v>Barley - prices per 100 kg</v>
          </cell>
          <cell r="S11" t="str">
            <v>Barley - prices per 100 kg</v>
          </cell>
          <cell r="T11" t="str">
            <v>Barley - prices per 100 kg</v>
          </cell>
          <cell r="U11" t="str">
            <v>Barley - prices per 100 kg</v>
          </cell>
          <cell r="V11" t="str">
            <v>Barley - prices per 100 kg</v>
          </cell>
          <cell r="W11" t="str">
            <v>Barley - prices per 100 kg</v>
          </cell>
          <cell r="X11" t="str">
            <v>Barley - prices per 100 kg</v>
          </cell>
        </row>
        <row r="12">
          <cell r="A12" t="str">
            <v>01310000</v>
          </cell>
          <cell r="C12" t="str">
            <v>u2</v>
          </cell>
          <cell r="D12" t="str">
            <v>g1</v>
          </cell>
          <cell r="E12" t="str">
            <v>Feed barley - prices per 100 kg</v>
          </cell>
          <cell r="F12" t="str">
            <v>Feed barley - prices per 100 kg</v>
          </cell>
          <cell r="G12" t="str">
            <v>Futtergerste</v>
          </cell>
          <cell r="H12" t="str">
            <v>Feed barley - prices per 100 kg</v>
          </cell>
          <cell r="I12" t="str">
            <v>Feed barley - prices per 100 kg</v>
          </cell>
          <cell r="J12" t="str">
            <v>Feed barley - prices per 100 kg</v>
          </cell>
          <cell r="K12" t="str">
            <v>Feed barley - prices per 100 kg</v>
          </cell>
          <cell r="L12" t="str">
            <v>Feed barley - prices per 100 kg</v>
          </cell>
          <cell r="M12" t="str">
            <v>Orge fourrager</v>
          </cell>
          <cell r="N12" t="str">
            <v>Feed barley - prices per 100 kg</v>
          </cell>
          <cell r="O12" t="str">
            <v>Feed barley - prices per 100 kg</v>
          </cell>
          <cell r="P12" t="str">
            <v>Feed barley - prices per 100 kg</v>
          </cell>
          <cell r="Q12" t="str">
            <v>Feed barley - prices per 100 kg</v>
          </cell>
          <cell r="R12" t="str">
            <v>Feed barley - prices per 100 kg</v>
          </cell>
          <cell r="S12" t="str">
            <v>Feed barley - prices per 100 kg</v>
          </cell>
          <cell r="T12" t="str">
            <v>Feed barley - prices per 100 kg</v>
          </cell>
          <cell r="U12" t="str">
            <v>Feed barley - prices per 100 kg</v>
          </cell>
          <cell r="V12" t="str">
            <v>Feed barley - prices per 100 kg</v>
          </cell>
          <cell r="W12" t="str">
            <v>Feed barley - prices per 100 kg</v>
          </cell>
          <cell r="X12" t="str">
            <v>Feed barley - prices per 100 kg</v>
          </cell>
        </row>
        <row r="13">
          <cell r="A13" t="str">
            <v>01320000</v>
          </cell>
          <cell r="B13">
            <v>1161</v>
          </cell>
          <cell r="C13" t="str">
            <v>u2</v>
          </cell>
          <cell r="D13" t="str">
            <v>g1</v>
          </cell>
          <cell r="E13" t="str">
            <v>Malting barley - prices per 100 kg</v>
          </cell>
          <cell r="F13" t="str">
            <v>Malting barley - prices per 100 kg</v>
          </cell>
          <cell r="G13" t="str">
            <v>Braugerste</v>
          </cell>
          <cell r="H13" t="str">
            <v>Malting barley - prices per 100 kg</v>
          </cell>
          <cell r="I13" t="str">
            <v>Malting barley - prices per 100 kg</v>
          </cell>
          <cell r="J13" t="str">
            <v>Malting barley - prices per 100 kg</v>
          </cell>
          <cell r="K13" t="str">
            <v>Malting barley - prices per 100 kg</v>
          </cell>
          <cell r="L13" t="str">
            <v>Malting barley - prices per 100 kg</v>
          </cell>
          <cell r="M13" t="str">
            <v>Orge de brasserie</v>
          </cell>
          <cell r="N13" t="str">
            <v>Malting barley - prices per 100 kg</v>
          </cell>
          <cell r="O13" t="str">
            <v>Malting barley - prices per 100 kg</v>
          </cell>
          <cell r="P13" t="str">
            <v>Malting barley - prices per 100 kg</v>
          </cell>
          <cell r="Q13" t="str">
            <v>Malting barley - prices per 100 kg</v>
          </cell>
          <cell r="R13" t="str">
            <v>Malting barley - prices per 100 kg</v>
          </cell>
          <cell r="S13" t="str">
            <v>Malting barley - prices per 100 kg</v>
          </cell>
          <cell r="T13" t="str">
            <v>Malting barley - prices per 100 kg</v>
          </cell>
          <cell r="U13" t="str">
            <v>Malting barley - prices per 100 kg</v>
          </cell>
          <cell r="V13" t="str">
            <v>Malting barley - prices per 100 kg</v>
          </cell>
          <cell r="W13" t="str">
            <v>Malting barley - prices per 100 kg</v>
          </cell>
          <cell r="X13" t="str">
            <v>Malting barley - prices per 100 kg</v>
          </cell>
        </row>
        <row r="14">
          <cell r="A14" t="str">
            <v>01400000</v>
          </cell>
          <cell r="B14">
            <v>1180</v>
          </cell>
          <cell r="C14" t="str">
            <v>u2</v>
          </cell>
          <cell r="D14" t="str">
            <v>g33</v>
          </cell>
          <cell r="E14" t="str">
            <v>Oats - prices per 100 kg</v>
          </cell>
          <cell r="F14" t="str">
            <v>Oats - prices per 100 kg</v>
          </cell>
          <cell r="G14" t="str">
            <v>Hafer</v>
          </cell>
          <cell r="H14" t="str">
            <v>Oats - prices per 100 kg</v>
          </cell>
          <cell r="I14" t="str">
            <v>Oats - prices per 100 kg</v>
          </cell>
          <cell r="J14" t="str">
            <v>Oats - prices per 100 kg</v>
          </cell>
          <cell r="K14" t="str">
            <v>Oats - prices per 100 kg</v>
          </cell>
          <cell r="L14" t="str">
            <v>Oats - prices per 100 kg</v>
          </cell>
          <cell r="M14" t="str">
            <v>Avoine</v>
          </cell>
          <cell r="N14" t="str">
            <v>Oats - prices per 100 kg</v>
          </cell>
          <cell r="O14" t="str">
            <v>Oats - prices per 100 kg</v>
          </cell>
          <cell r="P14" t="str">
            <v>Oats - prices per 100 kg</v>
          </cell>
          <cell r="Q14" t="str">
            <v>Oats - prices per 100 kg</v>
          </cell>
          <cell r="R14" t="str">
            <v>Oats - prices per 100 kg</v>
          </cell>
          <cell r="S14" t="str">
            <v>Oats - prices per 100 kg</v>
          </cell>
          <cell r="T14" t="str">
            <v>Oats - prices per 100 kg</v>
          </cell>
          <cell r="U14" t="str">
            <v>Oats - prices per 100 kg</v>
          </cell>
          <cell r="V14" t="str">
            <v>Oats - prices per 100 kg</v>
          </cell>
          <cell r="W14" t="str">
            <v>Oats - prices per 100 kg</v>
          </cell>
          <cell r="X14" t="str">
            <v>Oats - prices per 100 kg</v>
          </cell>
        </row>
        <row r="15">
          <cell r="A15" t="str">
            <v>01500000</v>
          </cell>
          <cell r="B15">
            <v>1200</v>
          </cell>
          <cell r="C15" t="str">
            <v>u2</v>
          </cell>
          <cell r="D15" t="str">
            <v>g26</v>
          </cell>
          <cell r="E15" t="str">
            <v>Maize - prices per 100 kg</v>
          </cell>
          <cell r="F15" t="str">
            <v>Maize - prices per 100 kg</v>
          </cell>
          <cell r="G15" t="str">
            <v>Mais</v>
          </cell>
          <cell r="H15" t="str">
            <v>Maize - prices per 100 kg</v>
          </cell>
          <cell r="I15" t="str">
            <v>Maize - prices per 100 kg</v>
          </cell>
          <cell r="J15" t="str">
            <v>Maize - prices per 100 kg</v>
          </cell>
          <cell r="K15" t="str">
            <v>Maize - prices per 100 kg</v>
          </cell>
          <cell r="L15" t="str">
            <v>Maize - prices per 100 kg</v>
          </cell>
          <cell r="M15" t="str">
            <v>Maïs</v>
          </cell>
          <cell r="N15" t="str">
            <v>Maize - prices per 100 kg</v>
          </cell>
          <cell r="O15" t="str">
            <v>Maize - prices per 100 kg</v>
          </cell>
          <cell r="P15" t="str">
            <v>Maize - prices per 100 kg</v>
          </cell>
          <cell r="Q15" t="str">
            <v>Maize - prices per 100 kg</v>
          </cell>
          <cell r="R15" t="str">
            <v>Maize - prices per 100 kg</v>
          </cell>
          <cell r="S15" t="str">
            <v>Maize - prices per 100 kg</v>
          </cell>
          <cell r="T15" t="str">
            <v>Maize - prices per 100 kg</v>
          </cell>
          <cell r="U15" t="str">
            <v>Maize - prices per 100 kg</v>
          </cell>
          <cell r="V15" t="str">
            <v>Maize - prices per 100 kg</v>
          </cell>
          <cell r="W15" t="str">
            <v>Maize - prices per 100 kg</v>
          </cell>
          <cell r="X15" t="str">
            <v>Maize - prices per 100 kg</v>
          </cell>
        </row>
        <row r="16">
          <cell r="A16" t="str">
            <v>01910000</v>
          </cell>
          <cell r="B16">
            <v>1251</v>
          </cell>
          <cell r="C16" t="str">
            <v>u2</v>
          </cell>
          <cell r="D16" t="str">
            <v>g67</v>
          </cell>
          <cell r="E16" t="str">
            <v>Sorghum - prices per 100 kg</v>
          </cell>
          <cell r="F16" t="str">
            <v>Sorghum - prices per 100 kg</v>
          </cell>
          <cell r="G16" t="str">
            <v>Sorgho</v>
          </cell>
          <cell r="H16" t="str">
            <v>Sorghum - prices per 100 kg</v>
          </cell>
          <cell r="I16" t="str">
            <v>Sorghum - prices per 100 kg</v>
          </cell>
          <cell r="J16" t="str">
            <v>Sorghum - prices per 100 kg</v>
          </cell>
          <cell r="K16" t="str">
            <v>Sorghum - prices per 100 kg</v>
          </cell>
          <cell r="L16" t="str">
            <v>Sorghum - prices per 100 kg</v>
          </cell>
          <cell r="M16" t="str">
            <v>Sorgho</v>
          </cell>
          <cell r="N16" t="str">
            <v>Sorghum - prices per 100 kg</v>
          </cell>
          <cell r="O16" t="str">
            <v>Sorghum - prices per 100 kg</v>
          </cell>
          <cell r="P16" t="str">
            <v>Sorghum - prices per 100 kg</v>
          </cell>
          <cell r="Q16" t="str">
            <v>Sorghum - prices per 100 kg</v>
          </cell>
          <cell r="R16" t="str">
            <v>Sorghum - prices per 100 kg</v>
          </cell>
          <cell r="S16" t="str">
            <v>Sorghum - prices per 100 kg</v>
          </cell>
          <cell r="T16" t="str">
            <v>Sorghum - prices per 100 kg</v>
          </cell>
          <cell r="U16" t="str">
            <v>Sorghum - prices per 100 kg</v>
          </cell>
          <cell r="V16" t="str">
            <v>Sorghum - prices per 100 kg</v>
          </cell>
          <cell r="W16" t="str">
            <v>Sorghum - prices per 100 kg</v>
          </cell>
          <cell r="X16" t="str">
            <v>Sorghum - prices per 100 kg</v>
          </cell>
        </row>
        <row r="17">
          <cell r="A17" t="str">
            <v>01920000</v>
          </cell>
          <cell r="B17">
            <v>1211</v>
          </cell>
          <cell r="C17" t="str">
            <v>u2</v>
          </cell>
          <cell r="D17" t="str">
            <v>g41</v>
          </cell>
          <cell r="E17" t="str">
            <v>Triticale - prices per 100 kg</v>
          </cell>
          <cell r="F17" t="str">
            <v>Triticale - prices per 100 kg</v>
          </cell>
          <cell r="G17" t="str">
            <v>Triticale</v>
          </cell>
          <cell r="H17" t="str">
            <v>Triticale - prices per 100 kg</v>
          </cell>
          <cell r="I17" t="str">
            <v>Triticale - prices per 100 kg</v>
          </cell>
          <cell r="J17" t="str">
            <v>Triticale - prices per 100 kg</v>
          </cell>
          <cell r="K17" t="str">
            <v>Triticale - prices per 100 kg</v>
          </cell>
          <cell r="L17" t="str">
            <v>Triticale - prices per 100 kg</v>
          </cell>
          <cell r="M17" t="str">
            <v>Triticale</v>
          </cell>
          <cell r="N17" t="str">
            <v>Triticale - prices per 100 kg</v>
          </cell>
          <cell r="O17" t="str">
            <v>Triticale - prices per 100 kg</v>
          </cell>
          <cell r="P17" t="str">
            <v>Triticale - prices per 100 kg</v>
          </cell>
          <cell r="Q17" t="str">
            <v>Triticale - prices per 100 kg</v>
          </cell>
          <cell r="R17" t="str">
            <v>Triticale - prices per 100 kg</v>
          </cell>
          <cell r="S17" t="str">
            <v>Triticale - prices per 100 kg</v>
          </cell>
          <cell r="T17" t="str">
            <v>Triticale - prices per 100 kg</v>
          </cell>
          <cell r="U17" t="str">
            <v>Triticale - prices per 100 kg</v>
          </cell>
          <cell r="V17" t="str">
            <v>Triticale - prices per 100 kg</v>
          </cell>
          <cell r="W17" t="str">
            <v>Triticale - prices per 100 kg</v>
          </cell>
          <cell r="X17" t="str">
            <v>Triticale - prices per 100 kg</v>
          </cell>
        </row>
        <row r="18">
          <cell r="A18" t="str">
            <v>01600000</v>
          </cell>
          <cell r="B18">
            <v>1217</v>
          </cell>
          <cell r="C18" t="str">
            <v>u2</v>
          </cell>
          <cell r="D18" t="str">
            <v>g41</v>
          </cell>
          <cell r="E18" t="str">
            <v>Rice - prices per 100 kg</v>
          </cell>
          <cell r="F18" t="str">
            <v>Rice - prices per 100 kg</v>
          </cell>
          <cell r="G18" t="str">
            <v>Reis</v>
          </cell>
          <cell r="H18" t="str">
            <v>Rice - prices per 100 kg</v>
          </cell>
          <cell r="I18" t="str">
            <v>Rice - prices per 100 kg</v>
          </cell>
          <cell r="J18" t="str">
            <v>Rice - prices per 100 kg</v>
          </cell>
          <cell r="K18" t="str">
            <v>Rice - prices per 100 kg</v>
          </cell>
          <cell r="L18" t="str">
            <v>Rice - prices per 100 kg</v>
          </cell>
          <cell r="M18" t="str">
            <v>Riz</v>
          </cell>
          <cell r="N18" t="str">
            <v>Rice - prices per 100 kg</v>
          </cell>
          <cell r="O18" t="str">
            <v>Rice - prices per 100 kg</v>
          </cell>
          <cell r="P18" t="str">
            <v>Rice - prices per 100 kg</v>
          </cell>
          <cell r="Q18" t="str">
            <v>Rice - prices per 100 kg</v>
          </cell>
          <cell r="R18" t="str">
            <v>Rice - prices per 100 kg</v>
          </cell>
          <cell r="S18" t="str">
            <v>Rice - prices per 100 kg</v>
          </cell>
          <cell r="T18" t="str">
            <v>Rice - prices per 100 kg</v>
          </cell>
          <cell r="U18" t="str">
            <v>Rice - prices per 100 kg</v>
          </cell>
          <cell r="V18" t="str">
            <v>Rice - prices per 100 kg</v>
          </cell>
          <cell r="W18" t="str">
            <v>Rice - prices per 100 kg</v>
          </cell>
          <cell r="X18" t="str">
            <v>Rice - prices per 100 kg</v>
          </cell>
        </row>
        <row r="19">
          <cell r="A19" t="str">
            <v>02210000</v>
          </cell>
          <cell r="B19">
            <v>1430</v>
          </cell>
          <cell r="C19" t="str">
            <v>u2</v>
          </cell>
          <cell r="D19" t="str">
            <v>g35</v>
          </cell>
          <cell r="E19" t="str">
            <v>Dried peas - prices per 100 kg</v>
          </cell>
          <cell r="F19" t="str">
            <v>Dried peas - prices per 100 kg</v>
          </cell>
          <cell r="G19" t="str">
            <v>Speiseerbsen</v>
          </cell>
          <cell r="H19" t="str">
            <v>Dried peas - prices per 100 kg</v>
          </cell>
          <cell r="I19" t="str">
            <v>Dried peas - prices per 100 kg</v>
          </cell>
          <cell r="J19" t="str">
            <v>Dried peas - prices per 100 kg</v>
          </cell>
          <cell r="K19" t="str">
            <v>Dried peas - prices per 100 kg</v>
          </cell>
          <cell r="L19" t="str">
            <v>Dried peas - prices per 100 kg</v>
          </cell>
          <cell r="M19" t="str">
            <v>Pois secs</v>
          </cell>
          <cell r="N19" t="str">
            <v>Dried peas - prices per 100 kg</v>
          </cell>
          <cell r="O19" t="str">
            <v>Dried peas - prices per 100 kg</v>
          </cell>
          <cell r="P19" t="str">
            <v>Dried peas - prices per 100 kg</v>
          </cell>
          <cell r="Q19" t="str">
            <v>Dried peas - prices per 100 kg</v>
          </cell>
          <cell r="R19" t="str">
            <v>Dried peas - prices per 100 kg</v>
          </cell>
          <cell r="S19" t="str">
            <v>Dried peas - prices per 100 kg</v>
          </cell>
          <cell r="T19" t="str">
            <v>Dried peas - prices per 100 kg</v>
          </cell>
          <cell r="U19" t="str">
            <v>Dried peas - prices per 100 kg</v>
          </cell>
          <cell r="V19" t="str">
            <v>Dried peas - prices per 100 kg</v>
          </cell>
          <cell r="W19" t="str">
            <v>Dried peas - prices per 100 kg</v>
          </cell>
          <cell r="X19" t="str">
            <v>Dried peas - prices per 100 kg</v>
          </cell>
        </row>
        <row r="20">
          <cell r="A20" t="str">
            <v>02992000</v>
          </cell>
          <cell r="B20">
            <v>1450</v>
          </cell>
          <cell r="C20" t="str">
            <v>u2</v>
          </cell>
          <cell r="D20" t="str">
            <v>g35</v>
          </cell>
          <cell r="E20" t="str">
            <v>Chick peas - prices per 100 kg</v>
          </cell>
          <cell r="F20" t="str">
            <v>Chick peas - prices per 100 kg</v>
          </cell>
          <cell r="G20" t="str">
            <v>Kichererbsen</v>
          </cell>
          <cell r="H20" t="str">
            <v>Chick peas - prices per 100 kg</v>
          </cell>
          <cell r="I20" t="str">
            <v>Chick peas - prices per 100 kg</v>
          </cell>
          <cell r="J20" t="str">
            <v>Chick peas - prices per 100 kg</v>
          </cell>
          <cell r="K20" t="str">
            <v>Chick peas - prices per 100 kg</v>
          </cell>
          <cell r="L20" t="str">
            <v>Chick peas - prices per 100 kg</v>
          </cell>
          <cell r="M20" t="str">
            <v>Pois chiches</v>
          </cell>
          <cell r="N20" t="str">
            <v>Chick peas - prices per 100 kg</v>
          </cell>
          <cell r="O20" t="str">
            <v>Chick peas - prices per 100 kg</v>
          </cell>
          <cell r="P20" t="str">
            <v>Chick peas - prices per 100 kg</v>
          </cell>
          <cell r="Q20" t="str">
            <v>Chick peas - prices per 100 kg</v>
          </cell>
          <cell r="R20" t="str">
            <v>Chick peas - prices per 100 kg</v>
          </cell>
          <cell r="S20" t="str">
            <v>Chick peas - prices per 100 kg</v>
          </cell>
          <cell r="T20" t="str">
            <v>Chick peas - prices per 100 kg</v>
          </cell>
          <cell r="U20" t="str">
            <v>Chick peas - prices per 100 kg</v>
          </cell>
          <cell r="V20" t="str">
            <v>Chick peas - prices per 100 kg</v>
          </cell>
          <cell r="W20" t="str">
            <v>Chick peas - prices per 100 kg</v>
          </cell>
          <cell r="X20" t="str">
            <v>Chick peas - prices per 100 kg</v>
          </cell>
        </row>
        <row r="21">
          <cell r="A21" t="str">
            <v>02220000</v>
          </cell>
          <cell r="B21">
            <v>1470</v>
          </cell>
          <cell r="C21" t="str">
            <v>u2</v>
          </cell>
          <cell r="D21" t="str">
            <v>g35</v>
          </cell>
          <cell r="E21" t="str">
            <v>Dried beans - prices per 100 kg</v>
          </cell>
          <cell r="F21" t="str">
            <v>Dried beans - prices per 100 kg</v>
          </cell>
          <cell r="G21" t="str">
            <v>Speisebohnen</v>
          </cell>
          <cell r="H21" t="str">
            <v>Dried beans - prices per 100 kg</v>
          </cell>
          <cell r="I21" t="str">
            <v>Dried beans - prices per 100 kg</v>
          </cell>
          <cell r="J21" t="str">
            <v>Dried beans - prices per 100 kg</v>
          </cell>
          <cell r="K21" t="str">
            <v>Dried beans - prices per 100 kg</v>
          </cell>
          <cell r="L21" t="str">
            <v>Dried beans - prices per 100 kg</v>
          </cell>
          <cell r="M21" t="str">
            <v>Haricots secs</v>
          </cell>
          <cell r="N21" t="str">
            <v>Dried beans - prices per 100 kg</v>
          </cell>
          <cell r="O21" t="str">
            <v>Dried beans - prices per 100 kg</v>
          </cell>
          <cell r="P21" t="str">
            <v>Dried beans - prices per 100 kg</v>
          </cell>
          <cell r="Q21" t="str">
            <v>Dried beans - prices per 100 kg</v>
          </cell>
          <cell r="R21" t="str">
            <v>Dried beans - prices per 100 kg</v>
          </cell>
          <cell r="S21" t="str">
            <v>Dried beans - prices per 100 kg</v>
          </cell>
          <cell r="T21" t="str">
            <v>Dried beans - prices per 100 kg</v>
          </cell>
          <cell r="U21" t="str">
            <v>Dried beans - prices per 100 kg</v>
          </cell>
          <cell r="V21" t="str">
            <v>Dried beans - prices per 100 kg</v>
          </cell>
          <cell r="W21" t="str">
            <v>Dried beans - prices per 100 kg</v>
          </cell>
          <cell r="X21" t="str">
            <v>Dried beans - prices per 100 kg</v>
          </cell>
        </row>
        <row r="22">
          <cell r="A22" t="str">
            <v>02230000</v>
          </cell>
          <cell r="B22">
            <v>1314</v>
          </cell>
          <cell r="C22" t="str">
            <v>u2</v>
          </cell>
          <cell r="D22" t="str">
            <v>g64</v>
          </cell>
          <cell r="E22" t="str">
            <v>Broad beans (dry) - prices per 100 kg</v>
          </cell>
          <cell r="F22" t="str">
            <v>Broad beans (dry) - prices per 100 kg</v>
          </cell>
          <cell r="G22" t="str">
            <v>Puffbohnen (getrocknet)</v>
          </cell>
          <cell r="H22" t="str">
            <v>Broad beans (dry) - prices per 100 kg</v>
          </cell>
          <cell r="I22" t="str">
            <v>Broad beans (dry) - prices per 100 kg</v>
          </cell>
          <cell r="J22" t="str">
            <v>Broad beans (dry) - prices per 100 kg</v>
          </cell>
          <cell r="K22" t="str">
            <v>Broad beans (dry) - prices per 100 kg</v>
          </cell>
          <cell r="L22" t="str">
            <v>Broad beans (dry) - prices per 100 kg</v>
          </cell>
          <cell r="M22" t="str">
            <v>Fèves sèches</v>
          </cell>
          <cell r="N22" t="str">
            <v>Broad beans (dry) - prices per 100 kg</v>
          </cell>
          <cell r="O22" t="str">
            <v>Broad beans (dry) - prices per 100 kg</v>
          </cell>
          <cell r="P22" t="str">
            <v>Broad beans (dry) - prices per 100 kg</v>
          </cell>
          <cell r="Q22" t="str">
            <v>Broad beans (dry) - prices per 100 kg</v>
          </cell>
          <cell r="R22" t="str">
            <v>Broad beans (dry) - prices per 100 kg</v>
          </cell>
          <cell r="S22" t="str">
            <v>Broad beans (dry) - prices per 100 kg</v>
          </cell>
          <cell r="T22" t="str">
            <v>Broad beans (dry) - prices per 100 kg</v>
          </cell>
          <cell r="U22" t="str">
            <v>Broad beans (dry) - prices per 100 kg</v>
          </cell>
          <cell r="V22" t="str">
            <v>Broad beans (dry) - prices per 100 kg</v>
          </cell>
          <cell r="W22" t="str">
            <v>Broad beans (dry) - prices per 100 kg</v>
          </cell>
          <cell r="X22" t="str">
            <v>Broad beans (dry) - prices per 100 kg</v>
          </cell>
        </row>
        <row r="23">
          <cell r="A23" t="str">
            <v>02991000</v>
          </cell>
          <cell r="B23">
            <v>1331</v>
          </cell>
          <cell r="C23" t="str">
            <v>u2</v>
          </cell>
          <cell r="D23" t="str">
            <v>g64</v>
          </cell>
          <cell r="E23" t="str">
            <v>Lentils - prices per 100 kg</v>
          </cell>
          <cell r="F23" t="str">
            <v>Lentils - prices per 100 kg</v>
          </cell>
          <cell r="G23" t="str">
            <v>Linsen</v>
          </cell>
          <cell r="H23" t="str">
            <v>Lentils - prices per 100 kg</v>
          </cell>
          <cell r="I23" t="str">
            <v>Lentils - prices per 100 kg</v>
          </cell>
          <cell r="J23" t="str">
            <v>Lentils - prices per 100 kg</v>
          </cell>
          <cell r="K23" t="str">
            <v>Lentils - prices per 100 kg</v>
          </cell>
          <cell r="L23" t="str">
            <v>Lentils - prices per 100 kg</v>
          </cell>
          <cell r="M23" t="str">
            <v>Lentilles</v>
          </cell>
          <cell r="N23" t="str">
            <v>Lentils - prices per 100 kg</v>
          </cell>
          <cell r="O23" t="str">
            <v>Lentils - prices per 100 kg</v>
          </cell>
          <cell r="P23" t="str">
            <v>Lentils - prices per 100 kg</v>
          </cell>
          <cell r="Q23" t="str">
            <v>Lentils - prices per 100 kg</v>
          </cell>
          <cell r="R23" t="str">
            <v>Lentils - prices per 100 kg</v>
          </cell>
          <cell r="S23" t="str">
            <v>Lentils - prices per 100 kg</v>
          </cell>
          <cell r="T23" t="str">
            <v>Lentils - prices per 100 kg</v>
          </cell>
          <cell r="U23" t="str">
            <v>Lentils - prices per 100 kg</v>
          </cell>
          <cell r="V23" t="str">
            <v>Lentils - prices per 100 kg</v>
          </cell>
          <cell r="W23" t="str">
            <v>Lentils - prices per 100 kg</v>
          </cell>
          <cell r="X23" t="str">
            <v>Lentils - prices per 100 kg</v>
          </cell>
        </row>
        <row r="24">
          <cell r="A24" t="str">
            <v>05120000</v>
          </cell>
          <cell r="B24">
            <v>1338</v>
          </cell>
          <cell r="C24" t="str">
            <v>u2</v>
          </cell>
          <cell r="D24" t="str">
            <v>g64</v>
          </cell>
          <cell r="E24" t="str">
            <v>Main crop potatoes - prices per 100 kg</v>
          </cell>
          <cell r="F24" t="str">
            <v>Main crop potatoes - prices per 100 kg</v>
          </cell>
          <cell r="G24" t="str">
            <v>Speisekartoffeln (Erdäpfel)</v>
          </cell>
          <cell r="H24" t="str">
            <v>Main crop potatoes - prices per 100 kg</v>
          </cell>
          <cell r="I24" t="str">
            <v>Main crop potatoes - prices per 100 kg</v>
          </cell>
          <cell r="J24" t="str">
            <v>Main crop potatoes - prices per 100 kg</v>
          </cell>
          <cell r="K24" t="str">
            <v>Main crop potatoes - prices per 100 kg</v>
          </cell>
          <cell r="L24" t="str">
            <v>Main crop potatoes - prices per 100 kg</v>
          </cell>
          <cell r="M24" t="str">
            <v>Pommes de terre de consommation</v>
          </cell>
          <cell r="N24" t="str">
            <v>Main crop potatoes - prices per 100 kg</v>
          </cell>
          <cell r="O24" t="str">
            <v>Main crop potatoes - prices per 100 kg</v>
          </cell>
          <cell r="P24" t="str">
            <v>Main crop potatoes - prices per 100 kg</v>
          </cell>
          <cell r="Q24" t="str">
            <v>Main crop potatoes - prices per 100 kg</v>
          </cell>
          <cell r="R24" t="str">
            <v>Main crop potatoes - prices per 100 kg</v>
          </cell>
          <cell r="S24" t="str">
            <v>Main crop potatoes - prices per 100 kg</v>
          </cell>
          <cell r="T24" t="str">
            <v>Main crop potatoes - prices per 100 kg</v>
          </cell>
          <cell r="U24" t="str">
            <v>Main crop potatoes - prices per 100 kg</v>
          </cell>
          <cell r="V24" t="str">
            <v>Main crop potatoes - prices per 100 kg</v>
          </cell>
          <cell r="W24" t="str">
            <v>Main crop potatoes - prices per 100 kg</v>
          </cell>
          <cell r="X24" t="str">
            <v>Main crop potatoes - prices per 100 kg</v>
          </cell>
        </row>
        <row r="25">
          <cell r="A25" t="str">
            <v>05110000</v>
          </cell>
          <cell r="B25">
            <v>1551</v>
          </cell>
          <cell r="C25" t="str">
            <v>u2</v>
          </cell>
          <cell r="D25" t="str">
            <v>g66</v>
          </cell>
          <cell r="E25" t="str">
            <v>Early potatoes - prices per 100 kg</v>
          </cell>
          <cell r="F25" t="str">
            <v>Early potatoes - prices per 100 kg</v>
          </cell>
          <cell r="G25" t="str">
            <v>Frühkartoffeln (Erdäpfel)</v>
          </cell>
          <cell r="H25" t="str">
            <v>Early potatoes - prices per 100 kg</v>
          </cell>
          <cell r="I25" t="str">
            <v>Early potatoes - prices per 100 kg</v>
          </cell>
          <cell r="J25" t="str">
            <v>Early potatoes - prices per 100 kg</v>
          </cell>
          <cell r="K25" t="str">
            <v>Early potatoes - prices per 100 kg</v>
          </cell>
          <cell r="L25" t="str">
            <v>Early potatoes - prices per 100 kg</v>
          </cell>
          <cell r="M25" t="str">
            <v>Pommes de terre hâtives</v>
          </cell>
          <cell r="N25" t="str">
            <v>Early potatoes - prices per 100 kg</v>
          </cell>
          <cell r="O25" t="str">
            <v>Early potatoes - prices per 100 kg</v>
          </cell>
          <cell r="P25" t="str">
            <v>Early potatoes - prices per 100 kg</v>
          </cell>
          <cell r="Q25" t="str">
            <v>Early potatoes - prices per 100 kg</v>
          </cell>
          <cell r="R25" t="str">
            <v>Early potatoes - prices per 100 kg</v>
          </cell>
          <cell r="S25" t="str">
            <v>Early potatoes - prices per 100 kg</v>
          </cell>
          <cell r="T25" t="str">
            <v>Early potatoes - prices per 100 kg</v>
          </cell>
          <cell r="U25" t="str">
            <v>Early potatoes - prices per 100 kg</v>
          </cell>
          <cell r="V25" t="str">
            <v>Early potatoes - prices per 100 kg</v>
          </cell>
          <cell r="W25" t="str">
            <v>Early potatoes - prices per 100 kg</v>
          </cell>
          <cell r="X25" t="str">
            <v>Early potatoes - prices per 100 kg</v>
          </cell>
        </row>
        <row r="26">
          <cell r="A26" t="str">
            <v>05200000</v>
          </cell>
          <cell r="B26">
            <v>1371</v>
          </cell>
          <cell r="C26" t="str">
            <v>u8</v>
          </cell>
          <cell r="D26" t="str">
            <v>g49</v>
          </cell>
          <cell r="E26" t="str">
            <v>Seed potatoes</v>
          </cell>
          <cell r="F26" t="str">
            <v>Seed potatoes</v>
          </cell>
          <cell r="G26" t="str">
            <v>Saatkartoffeln</v>
          </cell>
          <cell r="H26" t="str">
            <v>Seed potatoes</v>
          </cell>
          <cell r="I26" t="str">
            <v>Seed potatoes</v>
          </cell>
          <cell r="J26" t="str">
            <v>Seed potatoes</v>
          </cell>
          <cell r="K26" t="str">
            <v>Seed potatoes</v>
          </cell>
          <cell r="L26" t="str">
            <v>Seed potatoes</v>
          </cell>
          <cell r="M26" t="str">
            <v>Plants de pomme de terre</v>
          </cell>
          <cell r="N26" t="str">
            <v>Seed potatoes</v>
          </cell>
          <cell r="O26" t="str">
            <v>Seed potatoes</v>
          </cell>
          <cell r="P26" t="str">
            <v>Seed potatoes</v>
          </cell>
          <cell r="Q26" t="str">
            <v>Seed potatoes</v>
          </cell>
          <cell r="R26" t="str">
            <v>Seed potatoes</v>
          </cell>
          <cell r="S26" t="str">
            <v>Seed potatoes</v>
          </cell>
          <cell r="T26" t="str">
            <v>Seed potatoes</v>
          </cell>
          <cell r="U26" t="str">
            <v>Seed potatoes</v>
          </cell>
          <cell r="V26" t="str">
            <v>Seed potatoes</v>
          </cell>
          <cell r="W26" t="str">
            <v>Seed potatoes</v>
          </cell>
          <cell r="X26" t="str">
            <v>Seed potatoes</v>
          </cell>
        </row>
        <row r="27">
          <cell r="A27" t="str">
            <v>05900000</v>
          </cell>
          <cell r="B27">
            <v>1490</v>
          </cell>
          <cell r="C27" t="str">
            <v>u2</v>
          </cell>
          <cell r="D27" t="str">
            <v>g49</v>
          </cell>
          <cell r="E27" t="str">
            <v>Other potatoes</v>
          </cell>
          <cell r="F27" t="str">
            <v>Other potatoes</v>
          </cell>
          <cell r="G27" t="str">
            <v>Andere Kartoffeln</v>
          </cell>
          <cell r="H27" t="str">
            <v>Other potatoes</v>
          </cell>
          <cell r="I27" t="str">
            <v>Other potatoes</v>
          </cell>
          <cell r="J27" t="str">
            <v>Other potatoes</v>
          </cell>
          <cell r="K27" t="str">
            <v>Other potatoes</v>
          </cell>
          <cell r="L27" t="str">
            <v>Other potatoes</v>
          </cell>
          <cell r="M27" t="str">
            <v>Autres pommes de terre</v>
          </cell>
          <cell r="N27" t="str">
            <v>Other potatoes</v>
          </cell>
          <cell r="O27" t="str">
            <v>Other potatoes</v>
          </cell>
          <cell r="P27" t="str">
            <v>Other potatoes</v>
          </cell>
          <cell r="Q27" t="str">
            <v>Other potatoes</v>
          </cell>
          <cell r="R27" t="str">
            <v>Other potatoes</v>
          </cell>
          <cell r="S27" t="str">
            <v>Other potatoes</v>
          </cell>
          <cell r="T27" t="str">
            <v>Other potatoes</v>
          </cell>
          <cell r="U27" t="str">
            <v>Other potatoes</v>
          </cell>
          <cell r="V27" t="str">
            <v>Other potatoes</v>
          </cell>
          <cell r="W27" t="str">
            <v>Other potatoes</v>
          </cell>
          <cell r="X27" t="str">
            <v>Other potatoes</v>
          </cell>
        </row>
        <row r="28">
          <cell r="A28" t="str">
            <v>02400000</v>
          </cell>
          <cell r="B28">
            <v>1561</v>
          </cell>
          <cell r="C28" t="str">
            <v>u2</v>
          </cell>
          <cell r="D28" t="str">
            <v>g49</v>
          </cell>
          <cell r="E28" t="str">
            <v>Sugar beet: unit value - prices per 1000 kg</v>
          </cell>
          <cell r="F28" t="str">
            <v>Sugar beet: unit value - prices per 1000 kg</v>
          </cell>
          <cell r="G28" t="str">
            <v>Zuckerrüben: Durchschnittserlös</v>
          </cell>
          <cell r="H28" t="str">
            <v>Sugar beet: unit value - prices per 1000 kg</v>
          </cell>
          <cell r="I28" t="str">
            <v>Sugar beet: unit value - prices per 1000 kg</v>
          </cell>
          <cell r="J28" t="str">
            <v>Sugar beet: unit value - prices per 1000 kg</v>
          </cell>
          <cell r="K28" t="str">
            <v>Sugar beet: unit value - prices per 1000 kg</v>
          </cell>
          <cell r="L28" t="str">
            <v>Sugar beet: unit value - prices per 1000 kg</v>
          </cell>
          <cell r="M28" t="str">
            <v>Betteraves sucrières: valeur unitaire</v>
          </cell>
          <cell r="N28" t="str">
            <v>Sugar beet: unit value - prices per 1000 kg</v>
          </cell>
          <cell r="O28" t="str">
            <v>Sugar beet: unit value - prices per 1000 kg</v>
          </cell>
          <cell r="P28" t="str">
            <v>Sugar beet: unit value - prices per 1000 kg</v>
          </cell>
          <cell r="Q28" t="str">
            <v>Sugar beet: unit value - prices per 1000 kg</v>
          </cell>
          <cell r="R28" t="str">
            <v>Sugar beet: unit value - prices per 1000 kg</v>
          </cell>
          <cell r="S28" t="str">
            <v>Sugar beet: unit value - prices per 1000 kg</v>
          </cell>
          <cell r="T28" t="str">
            <v>Sugar beet: unit value - prices per 1000 kg</v>
          </cell>
          <cell r="U28" t="str">
            <v>Sugar beet: unit value - prices per 1000 kg</v>
          </cell>
          <cell r="V28" t="str">
            <v>Sugar beet: unit value - prices per 1000 kg</v>
          </cell>
          <cell r="W28" t="str">
            <v>Sugar beet: unit value - prices per 1000 kg</v>
          </cell>
          <cell r="X28" t="str">
            <v>Sugar beet: unit value - prices per 1000 kg</v>
          </cell>
        </row>
        <row r="29">
          <cell r="A29" t="str">
            <v>02110000</v>
          </cell>
          <cell r="B29">
            <v>1341</v>
          </cell>
          <cell r="C29" t="str">
            <v>u2</v>
          </cell>
          <cell r="D29" t="str">
            <v>g50</v>
          </cell>
          <cell r="E29" t="str">
            <v>Rape - prices per 100 kg</v>
          </cell>
          <cell r="F29" t="str">
            <v>Rape - prices per 100 kg</v>
          </cell>
          <cell r="G29" t="str">
            <v>Raps</v>
          </cell>
          <cell r="H29" t="str">
            <v>Rape - prices per 100 kg</v>
          </cell>
          <cell r="I29" t="str">
            <v>Rape - prices per 100 kg</v>
          </cell>
          <cell r="J29" t="str">
            <v>Rape - prices per 100 kg</v>
          </cell>
          <cell r="K29" t="str">
            <v>Rape - prices per 100 kg</v>
          </cell>
          <cell r="L29" t="str">
            <v>Rape - prices per 100 kg</v>
          </cell>
          <cell r="M29" t="str">
            <v>Colza</v>
          </cell>
          <cell r="N29" t="str">
            <v>Rape - prices per 100 kg</v>
          </cell>
          <cell r="O29" t="str">
            <v>Rape - prices per 100 kg</v>
          </cell>
          <cell r="P29" t="str">
            <v>Rape - prices per 100 kg</v>
          </cell>
          <cell r="Q29" t="str">
            <v>Rape - prices per 100 kg</v>
          </cell>
          <cell r="R29" t="str">
            <v>Rape - prices per 100 kg</v>
          </cell>
          <cell r="S29" t="str">
            <v>Rape - prices per 100 kg</v>
          </cell>
          <cell r="T29" t="str">
            <v>Rape - prices per 100 kg</v>
          </cell>
          <cell r="U29" t="str">
            <v>Rape - prices per 100 kg</v>
          </cell>
          <cell r="V29" t="str">
            <v>Rape - prices per 100 kg</v>
          </cell>
          <cell r="W29" t="str">
            <v>Rape - prices per 100 kg</v>
          </cell>
          <cell r="X29" t="str">
            <v>Rape - prices per 100 kg</v>
          </cell>
        </row>
        <row r="30">
          <cell r="A30" t="str">
            <v>02120000</v>
          </cell>
          <cell r="B30">
            <v>1316</v>
          </cell>
          <cell r="C30" t="str">
            <v>u2</v>
          </cell>
          <cell r="D30" t="str">
            <v>g50</v>
          </cell>
          <cell r="E30" t="str">
            <v>Sunflowers - prices per 100 kg</v>
          </cell>
          <cell r="F30" t="str">
            <v>Sunflowers - prices per 100 kg</v>
          </cell>
          <cell r="G30" t="str">
            <v>Sonnenblumen</v>
          </cell>
          <cell r="H30" t="str">
            <v>Sunflowers - prices per 100 kg</v>
          </cell>
          <cell r="I30" t="str">
            <v>Sunflowers - prices per 100 kg</v>
          </cell>
          <cell r="J30" t="str">
            <v>Sunflowers - prices per 100 kg</v>
          </cell>
          <cell r="K30" t="str">
            <v>Sunflowers - prices per 100 kg</v>
          </cell>
          <cell r="L30" t="str">
            <v>Sunflowers - prices per 100 kg</v>
          </cell>
          <cell r="M30" t="str">
            <v>Tournesols</v>
          </cell>
          <cell r="N30" t="str">
            <v>Sunflowers - prices per 100 kg</v>
          </cell>
          <cell r="O30" t="str">
            <v>Sunflowers - prices per 100 kg</v>
          </cell>
          <cell r="P30" t="str">
            <v>Sunflowers - prices per 100 kg</v>
          </cell>
          <cell r="Q30" t="str">
            <v>Sunflowers - prices per 100 kg</v>
          </cell>
          <cell r="R30" t="str">
            <v>Sunflowers - prices per 100 kg</v>
          </cell>
          <cell r="S30" t="str">
            <v>Sunflowers - prices per 100 kg</v>
          </cell>
          <cell r="T30" t="str">
            <v>Sunflowers - prices per 100 kg</v>
          </cell>
          <cell r="U30" t="str">
            <v>Sunflowers - prices per 100 kg</v>
          </cell>
          <cell r="V30" t="str">
            <v>Sunflowers - prices per 100 kg</v>
          </cell>
          <cell r="W30" t="str">
            <v>Sunflowers - prices per 100 kg</v>
          </cell>
          <cell r="X30" t="str">
            <v>Sunflowers - prices per 100 kg</v>
          </cell>
        </row>
        <row r="31">
          <cell r="A31" t="str">
            <v>02130000</v>
          </cell>
          <cell r="B31">
            <v>1621</v>
          </cell>
          <cell r="C31" t="str">
            <v>u2</v>
          </cell>
          <cell r="D31" t="str">
            <v>g23</v>
          </cell>
          <cell r="E31" t="str">
            <v>Soya - prices per 100 kg</v>
          </cell>
          <cell r="F31" t="str">
            <v>Soya - prices per 100 kg</v>
          </cell>
          <cell r="G31" t="str">
            <v>Soya</v>
          </cell>
          <cell r="H31" t="str">
            <v>Soya - prices per 100 kg</v>
          </cell>
          <cell r="I31" t="str">
            <v>Soya - prices per 100 kg</v>
          </cell>
          <cell r="J31" t="str">
            <v>Soya - prices per 100 kg</v>
          </cell>
          <cell r="K31" t="str">
            <v>Soya - prices per 100 kg</v>
          </cell>
          <cell r="L31" t="str">
            <v>Soya - prices per 100 kg</v>
          </cell>
          <cell r="M31" t="str">
            <v>Soja</v>
          </cell>
          <cell r="N31" t="str">
            <v>Soya - prices per 100 kg</v>
          </cell>
          <cell r="O31" t="str">
            <v>Soya - prices per 100 kg</v>
          </cell>
          <cell r="P31" t="str">
            <v>Soya - prices per 100 kg</v>
          </cell>
          <cell r="Q31" t="str">
            <v>Soya - prices per 100 kg</v>
          </cell>
          <cell r="R31" t="str">
            <v>Soya - prices per 100 kg</v>
          </cell>
          <cell r="S31" t="str">
            <v>Soya - prices per 100 kg</v>
          </cell>
          <cell r="T31" t="str">
            <v>Soya - prices per 100 kg</v>
          </cell>
          <cell r="U31" t="str">
            <v>Soya - prices per 100 kg</v>
          </cell>
          <cell r="V31" t="str">
            <v>Soya - prices per 100 kg</v>
          </cell>
          <cell r="W31" t="str">
            <v>Soya - prices per 100 kg</v>
          </cell>
          <cell r="X31" t="str">
            <v>Soya - prices per 100 kg</v>
          </cell>
        </row>
        <row r="32">
          <cell r="A32" t="str">
            <v>02911000</v>
          </cell>
          <cell r="B32">
            <v>1751</v>
          </cell>
          <cell r="C32" t="str">
            <v>u2</v>
          </cell>
          <cell r="D32" t="str">
            <v>g23</v>
          </cell>
          <cell r="E32" t="str">
            <v>Cotton (including seed) - prices per 100 kg</v>
          </cell>
          <cell r="F32" t="str">
            <v>Cotton (including seed) - prices per 100 kg</v>
          </cell>
          <cell r="G32" t="str">
            <v>Baumwolle (einschl. Saat)</v>
          </cell>
          <cell r="H32" t="str">
            <v>Cotton (including seed) - prices per 100 kg</v>
          </cell>
          <cell r="I32" t="str">
            <v>Cotton (including seed) - prices per 100 kg</v>
          </cell>
          <cell r="J32" t="str">
            <v>Cotton (including seed) - prices per 100 kg</v>
          </cell>
          <cell r="K32" t="str">
            <v>Cotton (including seed) - prices per 100 kg</v>
          </cell>
          <cell r="L32" t="str">
            <v>Cotton (including seed) - prices per 100 kg</v>
          </cell>
          <cell r="M32" t="str">
            <v>Coton non égréné</v>
          </cell>
          <cell r="N32" t="str">
            <v>Cotton (including seed) - prices per 100 kg</v>
          </cell>
          <cell r="O32" t="str">
            <v>Cotton (including seed) - prices per 100 kg</v>
          </cell>
          <cell r="P32" t="str">
            <v>Cotton (including seed) - prices per 100 kg</v>
          </cell>
          <cell r="Q32" t="str">
            <v>Cotton (including seed) - prices per 100 kg</v>
          </cell>
          <cell r="R32" t="str">
            <v>Cotton (including seed) - prices per 100 kg</v>
          </cell>
          <cell r="S32" t="str">
            <v>Cotton (including seed) - prices per 100 kg</v>
          </cell>
          <cell r="T32" t="str">
            <v>Cotton (including seed) - prices per 100 kg</v>
          </cell>
          <cell r="U32" t="str">
            <v>Cotton (including seed) - prices per 100 kg</v>
          </cell>
          <cell r="V32" t="str">
            <v>Cotton (including seed) - prices per 100 kg</v>
          </cell>
          <cell r="W32" t="str">
            <v>Cotton (including seed) - prices per 100 kg</v>
          </cell>
          <cell r="X32" t="str">
            <v>Cotton (including seed) - prices per 100 kg</v>
          </cell>
        </row>
        <row r="33">
          <cell r="A33" t="str">
            <v>02300000</v>
          </cell>
          <cell r="B33">
            <v>1754</v>
          </cell>
          <cell r="C33" t="str">
            <v>u2</v>
          </cell>
          <cell r="D33" t="str">
            <v>g23</v>
          </cell>
          <cell r="E33" t="str">
            <v>Raw tobacco: all varieties - prices per 100 kg</v>
          </cell>
          <cell r="F33" t="str">
            <v>Raw tobacco: all varieties - prices per 100 kg</v>
          </cell>
          <cell r="G33" t="str">
            <v>Rohtabak: alle Sorten</v>
          </cell>
          <cell r="H33" t="str">
            <v>Raw tobacco: all varieties - prices per 100 kg</v>
          </cell>
          <cell r="I33" t="str">
            <v>Raw tobacco: all varieties - prices per 100 kg</v>
          </cell>
          <cell r="J33" t="str">
            <v>Raw tobacco: all varieties - prices per 100 kg</v>
          </cell>
          <cell r="K33" t="str">
            <v>Raw tobacco: all varieties - prices per 100 kg</v>
          </cell>
          <cell r="L33" t="str">
            <v>Raw tobacco: all varieties - prices per 100 kg</v>
          </cell>
          <cell r="M33" t="str">
            <v>Tabac brut: toutes qualités</v>
          </cell>
          <cell r="N33" t="str">
            <v>Raw tobacco: all varieties - prices per 100 kg</v>
          </cell>
          <cell r="O33" t="str">
            <v>Raw tobacco: all varieties - prices per 100 kg</v>
          </cell>
          <cell r="P33" t="str">
            <v>Raw tobacco: all varieties - prices per 100 kg</v>
          </cell>
          <cell r="Q33" t="str">
            <v>Raw tobacco: all varieties - prices per 100 kg</v>
          </cell>
          <cell r="R33" t="str">
            <v>Raw tobacco: all varieties - prices per 100 kg</v>
          </cell>
          <cell r="S33" t="str">
            <v>Raw tobacco: all varieties - prices per 100 kg</v>
          </cell>
          <cell r="T33" t="str">
            <v>Raw tobacco: all varieties - prices per 100 kg</v>
          </cell>
          <cell r="U33" t="str">
            <v>Raw tobacco: all varieties - prices per 100 kg</v>
          </cell>
          <cell r="V33" t="str">
            <v>Raw tobacco: all varieties - prices per 100 kg</v>
          </cell>
          <cell r="W33" t="str">
            <v>Raw tobacco: all varieties - prices per 100 kg</v>
          </cell>
          <cell r="X33" t="str">
            <v>Raw tobacco: all varieties - prices per 100 kg</v>
          </cell>
        </row>
        <row r="34">
          <cell r="A34" t="str">
            <v>02920000</v>
          </cell>
          <cell r="B34">
            <v>1636</v>
          </cell>
          <cell r="C34" t="str">
            <v>u2</v>
          </cell>
          <cell r="D34" t="str">
            <v>g47</v>
          </cell>
          <cell r="E34" t="str">
            <v>Hops : all varieties - prices per 100 kg</v>
          </cell>
          <cell r="F34" t="str">
            <v>Hops : all varieties - prices per 100 kg</v>
          </cell>
          <cell r="G34" t="str">
            <v>Hopfen: alle Sorten</v>
          </cell>
          <cell r="H34" t="str">
            <v>Hops : all varieties - prices per 100 kg</v>
          </cell>
          <cell r="I34" t="str">
            <v>Hops : all varieties - prices per 100 kg</v>
          </cell>
          <cell r="J34" t="str">
            <v>Hops : all varieties - prices per 100 kg</v>
          </cell>
          <cell r="K34" t="str">
            <v>Hops : all varieties - prices per 100 kg</v>
          </cell>
          <cell r="L34" t="str">
            <v>Hops : all varieties - prices per 100 kg</v>
          </cell>
          <cell r="M34" t="str">
            <v>Houblon: toutes qualités</v>
          </cell>
          <cell r="N34" t="str">
            <v>Hops : all varieties - prices per 100 kg</v>
          </cell>
          <cell r="O34" t="str">
            <v>Hops : all varieties - prices per 100 kg</v>
          </cell>
          <cell r="P34" t="str">
            <v>Hops : all varieties - prices per 100 kg</v>
          </cell>
          <cell r="Q34" t="str">
            <v>Hops : all varieties - prices per 100 kg</v>
          </cell>
          <cell r="R34" t="str">
            <v>Hops : all varieties - prices per 100 kg</v>
          </cell>
          <cell r="S34" t="str">
            <v>Hops : all varieties - prices per 100 kg</v>
          </cell>
          <cell r="T34" t="str">
            <v>Hops : all varieties - prices per 100 kg</v>
          </cell>
          <cell r="U34" t="str">
            <v>Hops : all varieties - prices per 100 kg</v>
          </cell>
          <cell r="V34" t="str">
            <v>Hops : all varieties - prices per 100 kg</v>
          </cell>
          <cell r="W34" t="str">
            <v>Hops : all varieties - prices per 100 kg</v>
          </cell>
          <cell r="X34" t="str">
            <v>Hops : all varieties - prices per 100 kg</v>
          </cell>
        </row>
        <row r="35">
          <cell r="A35" t="str">
            <v>04110000</v>
          </cell>
          <cell r="B35">
            <v>1641</v>
          </cell>
          <cell r="C35" t="str">
            <v>u2</v>
          </cell>
          <cell r="D35" t="str">
            <v>g47</v>
          </cell>
          <cell r="E35" t="str">
            <v>Cauliflowers: all qualities - prices per 100 kg</v>
          </cell>
          <cell r="F35" t="str">
            <v>Cauliflowers: all qualities - prices per 100 kg</v>
          </cell>
          <cell r="G35" t="str">
            <v>Blumenkohl (Karfiol): alle Qualitäten</v>
          </cell>
          <cell r="H35" t="str">
            <v>Cauliflowers: all qualities - prices per 100 kg</v>
          </cell>
          <cell r="I35" t="str">
            <v>Cauliflowers: all qualities - prices per 100 kg</v>
          </cell>
          <cell r="J35" t="str">
            <v>Cauliflowers: all qualities - prices per 100 kg</v>
          </cell>
          <cell r="K35" t="str">
            <v>Cauliflowers: all qualities - prices per 100 kg</v>
          </cell>
          <cell r="L35" t="str">
            <v>Cauliflowers: all qualities - prices per 100 kg</v>
          </cell>
          <cell r="M35" t="str">
            <v>Choux-fleurs: toutes qualités</v>
          </cell>
          <cell r="N35" t="str">
            <v>Cauliflowers: all qualities - prices per 100 kg</v>
          </cell>
          <cell r="O35" t="str">
            <v>Cauliflowers: all qualities - prices per 100 kg</v>
          </cell>
          <cell r="P35" t="str">
            <v>Cauliflowers: all qualities - prices per 100 kg</v>
          </cell>
          <cell r="Q35" t="str">
            <v>Cauliflowers: all qualities - prices per 100 kg</v>
          </cell>
          <cell r="R35" t="str">
            <v>Cauliflowers: all qualities - prices per 100 kg</v>
          </cell>
          <cell r="S35" t="str">
            <v>Cauliflowers: all qualities - prices per 100 kg</v>
          </cell>
          <cell r="T35" t="str">
            <v>Cauliflowers: all qualities - prices per 100 kg</v>
          </cell>
          <cell r="U35" t="str">
            <v>Cauliflowers: all qualities - prices per 100 kg</v>
          </cell>
          <cell r="V35" t="str">
            <v>Cauliflowers: all qualities - prices per 100 kg</v>
          </cell>
          <cell r="W35" t="str">
            <v>Cauliflowers: all qualities - prices per 100 kg</v>
          </cell>
          <cell r="X35" t="str">
            <v>Cauliflowers: all qualities - prices per 100 kg</v>
          </cell>
        </row>
        <row r="36">
          <cell r="A36" t="str">
            <v>04199909</v>
          </cell>
          <cell r="B36">
            <v>1646</v>
          </cell>
          <cell r="C36" t="str">
            <v>u2</v>
          </cell>
          <cell r="D36" t="str">
            <v>g47</v>
          </cell>
          <cell r="E36" t="str">
            <v>Brussels sprouts: all qualities - prices per 100 kg</v>
          </cell>
          <cell r="F36" t="str">
            <v>Brussels sprouts: all qualities - prices per 100 kg</v>
          </cell>
          <cell r="G36" t="str">
            <v>Rosenkohl (Kohlsprossen): alle Qualitäten</v>
          </cell>
          <cell r="H36" t="str">
            <v>Brussels sprouts: all qualities - prices per 100 kg</v>
          </cell>
          <cell r="I36" t="str">
            <v>Brussels sprouts: all qualities - prices per 100 kg</v>
          </cell>
          <cell r="J36" t="str">
            <v>Brussels sprouts: all qualities - prices per 100 kg</v>
          </cell>
          <cell r="K36" t="str">
            <v>Brussels sprouts: all qualities - prices per 100 kg</v>
          </cell>
          <cell r="L36" t="str">
            <v>Brussels sprouts: all qualities - prices per 100 kg</v>
          </cell>
          <cell r="M36" t="str">
            <v>Choux de Bruxelles: toutes qualités</v>
          </cell>
          <cell r="N36" t="str">
            <v>Brussels sprouts: all qualities - prices per 100 kg</v>
          </cell>
          <cell r="O36" t="str">
            <v>Brussels sprouts: all qualities - prices per 100 kg</v>
          </cell>
          <cell r="P36" t="str">
            <v>Brussels sprouts: all qualities - prices per 100 kg</v>
          </cell>
          <cell r="Q36" t="str">
            <v>Brussels sprouts: all qualities - prices per 100 kg</v>
          </cell>
          <cell r="R36" t="str">
            <v>Brussels sprouts: all qualities - prices per 100 kg</v>
          </cell>
          <cell r="S36" t="str">
            <v>Brussels sprouts: all qualities - prices per 100 kg</v>
          </cell>
          <cell r="T36" t="str">
            <v>Brussels sprouts: all qualities - prices per 100 kg</v>
          </cell>
          <cell r="U36" t="str">
            <v>Brussels sprouts: all qualities - prices per 100 kg</v>
          </cell>
          <cell r="V36" t="str">
            <v>Brussels sprouts: all qualities - prices per 100 kg</v>
          </cell>
          <cell r="W36" t="str">
            <v>Brussels sprouts: all qualities - prices per 100 kg</v>
          </cell>
          <cell r="X36" t="str">
            <v>Brussels sprouts: all qualities - prices per 100 kg</v>
          </cell>
        </row>
        <row r="37">
          <cell r="A37" t="str">
            <v>04191100</v>
          </cell>
          <cell r="B37">
            <v>1681</v>
          </cell>
          <cell r="C37" t="str">
            <v>u2</v>
          </cell>
          <cell r="D37" t="str">
            <v>g47</v>
          </cell>
          <cell r="E37" t="str">
            <v>White cabbage: all qualities - prices per 100 kg</v>
          </cell>
          <cell r="F37" t="str">
            <v>White cabbage: all qualities - prices per 100 kg</v>
          </cell>
          <cell r="G37" t="str">
            <v>Weisskohl (Weisskraut): alle Qualitäten</v>
          </cell>
          <cell r="H37" t="str">
            <v>White cabbage: all qualities - prices per 100 kg</v>
          </cell>
          <cell r="I37" t="str">
            <v>White cabbage: all qualities - prices per 100 kg</v>
          </cell>
          <cell r="J37" t="str">
            <v>White cabbage: all qualities - prices per 100 kg</v>
          </cell>
          <cell r="K37" t="str">
            <v>White cabbage: all qualities - prices per 100 kg</v>
          </cell>
          <cell r="L37" t="str">
            <v>White cabbage: all qualities - prices per 100 kg</v>
          </cell>
          <cell r="M37" t="str">
            <v>Choux blancs: toutes qualités</v>
          </cell>
          <cell r="N37" t="str">
            <v>White cabbage: all qualities - prices per 100 kg</v>
          </cell>
          <cell r="O37" t="str">
            <v>White cabbage: all qualities - prices per 100 kg</v>
          </cell>
          <cell r="P37" t="str">
            <v>White cabbage: all qualities - prices per 100 kg</v>
          </cell>
          <cell r="Q37" t="str">
            <v>White cabbage: all qualities - prices per 100 kg</v>
          </cell>
          <cell r="R37" t="str">
            <v>White cabbage: all qualities - prices per 100 kg</v>
          </cell>
          <cell r="S37" t="str">
            <v>White cabbage: all qualities - prices per 100 kg</v>
          </cell>
          <cell r="T37" t="str">
            <v>White cabbage: all qualities - prices per 100 kg</v>
          </cell>
          <cell r="U37" t="str">
            <v>White cabbage: all qualities - prices per 100 kg</v>
          </cell>
          <cell r="V37" t="str">
            <v>White cabbage: all qualities - prices per 100 kg</v>
          </cell>
          <cell r="W37" t="str">
            <v>White cabbage: all qualities - prices per 100 kg</v>
          </cell>
          <cell r="X37" t="str">
            <v>White cabbage: all qualities - prices per 100 kg</v>
          </cell>
        </row>
        <row r="38">
          <cell r="A38" t="str">
            <v>04191200</v>
          </cell>
          <cell r="B38">
            <v>1683</v>
          </cell>
          <cell r="C38" t="str">
            <v>u2</v>
          </cell>
          <cell r="D38" t="str">
            <v>g47</v>
          </cell>
          <cell r="E38" t="str">
            <v>Red cabbage: all qualities - prices per 100 kg</v>
          </cell>
          <cell r="F38" t="str">
            <v>Red cabbage: all qualities - prices per 100 kg</v>
          </cell>
          <cell r="G38" t="str">
            <v>Rotkohl (Rotkraut): alle Qualitäten</v>
          </cell>
          <cell r="H38" t="str">
            <v>Red cabbage: all qualities - prices per 100 kg</v>
          </cell>
          <cell r="I38" t="str">
            <v>Red cabbage: all qualities - prices per 100 kg</v>
          </cell>
          <cell r="J38" t="str">
            <v>Red cabbage: all qualities - prices per 100 kg</v>
          </cell>
          <cell r="K38" t="str">
            <v>Red cabbage: all qualities - prices per 100 kg</v>
          </cell>
          <cell r="L38" t="str">
            <v>Red cabbage: all qualities - prices per 100 kg</v>
          </cell>
          <cell r="M38" t="str">
            <v>Choux rouges: toutes qualités</v>
          </cell>
          <cell r="N38" t="str">
            <v>Red cabbage: all qualities - prices per 100 kg</v>
          </cell>
          <cell r="O38" t="str">
            <v>Red cabbage: all qualities - prices per 100 kg</v>
          </cell>
          <cell r="P38" t="str">
            <v>Red cabbage: all qualities - prices per 100 kg</v>
          </cell>
          <cell r="Q38" t="str">
            <v>Red cabbage: all qualities - prices per 100 kg</v>
          </cell>
          <cell r="R38" t="str">
            <v>Red cabbage: all qualities - prices per 100 kg</v>
          </cell>
          <cell r="S38" t="str">
            <v>Red cabbage: all qualities - prices per 100 kg</v>
          </cell>
          <cell r="T38" t="str">
            <v>Red cabbage: all qualities - prices per 100 kg</v>
          </cell>
          <cell r="U38" t="str">
            <v>Red cabbage: all qualities - prices per 100 kg</v>
          </cell>
          <cell r="V38" t="str">
            <v>Red cabbage: all qualities - prices per 100 kg</v>
          </cell>
          <cell r="W38" t="str">
            <v>Red cabbage: all qualities - prices per 100 kg</v>
          </cell>
          <cell r="X38" t="str">
            <v>Red cabbage: all qualities - prices per 100 kg</v>
          </cell>
        </row>
        <row r="39">
          <cell r="A39" t="str">
            <v>04191300</v>
          </cell>
          <cell r="B39">
            <v>1932</v>
          </cell>
          <cell r="C39" t="str">
            <v>u2</v>
          </cell>
          <cell r="D39" t="str">
            <v>g47</v>
          </cell>
          <cell r="E39" t="str">
            <v>Savoy cabbage: all qualities - prices per 100 kg</v>
          </cell>
          <cell r="F39" t="str">
            <v>Savoy cabbage: all qualities - prices per 100 kg</v>
          </cell>
          <cell r="G39" t="str">
            <v>Spinat</v>
          </cell>
          <cell r="H39" t="str">
            <v>Savoy cabbage: all qualities - prices per 100 kg</v>
          </cell>
          <cell r="I39" t="str">
            <v>Savoy cabbage: all qualities - prices per 100 kg</v>
          </cell>
          <cell r="J39" t="str">
            <v>Savoy cabbage: all qualities - prices per 100 kg</v>
          </cell>
          <cell r="K39" t="str">
            <v>Savoy cabbage: all qualities - prices per 100 kg</v>
          </cell>
          <cell r="L39" t="str">
            <v>Savoy cabbage: all qualities - prices per 100 kg</v>
          </cell>
          <cell r="M39" t="str">
            <v>Choux de Savoie: toutes qualités</v>
          </cell>
          <cell r="N39" t="str">
            <v>Savoy cabbage: all qualities - prices per 100 kg</v>
          </cell>
          <cell r="O39" t="str">
            <v>Savoy cabbage: all qualities - prices per 100 kg</v>
          </cell>
          <cell r="P39" t="str">
            <v>Savoy cabbage: all qualities - prices per 100 kg</v>
          </cell>
          <cell r="Q39" t="str">
            <v>Savoy cabbage: all qualities - prices per 100 kg</v>
          </cell>
          <cell r="R39" t="str">
            <v>Savoy cabbage: all qualities - prices per 100 kg</v>
          </cell>
          <cell r="S39" t="str">
            <v>Savoy cabbage: all qualities - prices per 100 kg</v>
          </cell>
          <cell r="T39" t="str">
            <v>Savoy cabbage: all qualities - prices per 100 kg</v>
          </cell>
          <cell r="U39" t="str">
            <v>Savoy cabbage: all qualities - prices per 100 kg</v>
          </cell>
          <cell r="V39" t="str">
            <v>Savoy cabbage: all qualities - prices per 100 kg</v>
          </cell>
          <cell r="W39" t="str">
            <v>Savoy cabbage: all qualities - prices per 100 kg</v>
          </cell>
          <cell r="X39" t="str">
            <v>Savoy cabbage: all qualities - prices per 100 kg</v>
          </cell>
        </row>
        <row r="40">
          <cell r="A40" t="str">
            <v>04199912</v>
          </cell>
          <cell r="B40">
            <v>1762</v>
          </cell>
          <cell r="C40" t="str">
            <v>u2</v>
          </cell>
          <cell r="D40" t="str">
            <v>g47</v>
          </cell>
          <cell r="E40" t="str">
            <v>Celeriac: all qualities - prices per 100 kg</v>
          </cell>
          <cell r="F40" t="str">
            <v>Celeriac: all qualities - prices per 100 kg</v>
          </cell>
          <cell r="G40" t="str">
            <v>Knollensellerie: alle Qualitäten</v>
          </cell>
          <cell r="H40" t="str">
            <v>Celeriac: all qualities - prices per 100 kg</v>
          </cell>
          <cell r="I40" t="str">
            <v>Celeriac: all qualities - prices per 100 kg</v>
          </cell>
          <cell r="J40" t="str">
            <v>Celeriac: all qualities - prices per 100 kg</v>
          </cell>
          <cell r="K40" t="str">
            <v>Celeriac: all qualities - prices per 100 kg</v>
          </cell>
          <cell r="L40" t="str">
            <v>Celeriac: all qualities - prices per 100 kg</v>
          </cell>
          <cell r="M40" t="str">
            <v>Céléris-raves: toutes qualités</v>
          </cell>
          <cell r="N40" t="str">
            <v>Celeriac: all qualities - prices per 100 kg</v>
          </cell>
          <cell r="O40" t="str">
            <v>Celeriac: all qualities - prices per 100 kg</v>
          </cell>
          <cell r="P40" t="str">
            <v>Celeriac: all qualities - prices per 100 kg</v>
          </cell>
          <cell r="Q40" t="str">
            <v>Celeriac: all qualities - prices per 100 kg</v>
          </cell>
          <cell r="R40" t="str">
            <v>Celeriac: all qualities - prices per 100 kg</v>
          </cell>
          <cell r="S40" t="str">
            <v>Celeriac: all qualities - prices per 100 kg</v>
          </cell>
          <cell r="T40" t="str">
            <v>Celeriac: all qualities - prices per 100 kg</v>
          </cell>
          <cell r="U40" t="str">
            <v>Celeriac: all qualities - prices per 100 kg</v>
          </cell>
          <cell r="V40" t="str">
            <v>Celeriac: all qualities - prices per 100 kg</v>
          </cell>
          <cell r="W40" t="str">
            <v>Celeriac: all qualities - prices per 100 kg</v>
          </cell>
          <cell r="X40" t="str">
            <v>Celeriac: all qualities - prices per 100 kg</v>
          </cell>
        </row>
        <row r="41">
          <cell r="A41" t="str">
            <v>04192100</v>
          </cell>
          <cell r="B41">
            <v>1764</v>
          </cell>
          <cell r="C41" t="str">
            <v>u2</v>
          </cell>
          <cell r="D41" t="str">
            <v>g47</v>
          </cell>
          <cell r="E41" t="str">
            <v>Lettuce in the open: all qualities - prices per 100 kg</v>
          </cell>
          <cell r="F41" t="str">
            <v>Lettuce in the open: all qualities - prices per 100 kg</v>
          </cell>
          <cell r="G41" t="str">
            <v>Kopfsalat (Freiland): alle Qualitäten</v>
          </cell>
          <cell r="H41" t="str">
            <v>Lettuce in the open: all qualities - prices per 100 kg</v>
          </cell>
          <cell r="I41" t="str">
            <v>Lettuce in the open: all qualities - prices per 100 kg</v>
          </cell>
          <cell r="J41" t="str">
            <v>Lettuce in the open: all qualities - prices per 100 kg</v>
          </cell>
          <cell r="K41" t="str">
            <v>Lettuce in the open: all qualities - prices per 100 kg</v>
          </cell>
          <cell r="L41" t="str">
            <v>Lettuce in the open: all qualities - prices per 100 kg</v>
          </cell>
          <cell r="M41" t="str">
            <v>Laitues de pleine terre: toutes qualités</v>
          </cell>
          <cell r="N41" t="str">
            <v>Lettuce in the open: all qualities - prices per 100 kg</v>
          </cell>
          <cell r="O41" t="str">
            <v>Lettuce in the open: all qualities - prices per 100 kg</v>
          </cell>
          <cell r="P41" t="str">
            <v>Lettuce in the open: all qualities - prices per 100 kg</v>
          </cell>
          <cell r="Q41" t="str">
            <v>Lettuce in the open: all qualities - prices per 100 kg</v>
          </cell>
          <cell r="R41" t="str">
            <v>Lettuce in the open: all qualities - prices per 100 kg</v>
          </cell>
          <cell r="S41" t="str">
            <v>Lettuce in the open: all qualities - prices per 100 kg</v>
          </cell>
          <cell r="T41" t="str">
            <v>Lettuce in the open: all qualities - prices per 100 kg</v>
          </cell>
          <cell r="U41" t="str">
            <v>Lettuce in the open: all qualities - prices per 100 kg</v>
          </cell>
          <cell r="V41" t="str">
            <v>Lettuce in the open: all qualities - prices per 100 kg</v>
          </cell>
          <cell r="W41" t="str">
            <v>Lettuce in the open: all qualities - prices per 100 kg</v>
          </cell>
          <cell r="X41" t="str">
            <v>Lettuce in the open: all qualities - prices per 100 kg</v>
          </cell>
        </row>
        <row r="42">
          <cell r="A42" t="str">
            <v>04192200</v>
          </cell>
          <cell r="B42">
            <v>1831</v>
          </cell>
          <cell r="C42" t="str">
            <v>u2</v>
          </cell>
          <cell r="D42" t="str">
            <v>g47</v>
          </cell>
          <cell r="E42" t="str">
            <v>Lettuce under glass: all qualities - prices per 100 kg</v>
          </cell>
          <cell r="F42" t="str">
            <v>Lettuce under glass: all qualities - prices per 100 kg</v>
          </cell>
          <cell r="G42" t="str">
            <v>Kopfsalat (unter Glas): alle Qualitäten</v>
          </cell>
          <cell r="H42" t="str">
            <v>Lettuce under glass: all qualities - prices per 100 kg</v>
          </cell>
          <cell r="I42" t="str">
            <v>Lettuce under glass: all qualities - prices per 100 kg</v>
          </cell>
          <cell r="J42" t="str">
            <v>Lettuce under glass: all qualities - prices per 100 kg</v>
          </cell>
          <cell r="K42" t="str">
            <v>Lettuce under glass: all qualities - prices per 100 kg</v>
          </cell>
          <cell r="L42" t="str">
            <v>Lettuce under glass: all qualities - prices per 100 kg</v>
          </cell>
          <cell r="M42" t="str">
            <v>Laitues de serre: toutes qualités</v>
          </cell>
          <cell r="N42" t="str">
            <v>Lettuce under glass: all qualities - prices per 100 kg</v>
          </cell>
          <cell r="O42" t="str">
            <v>Lettuce under glass: all qualities - prices per 100 kg</v>
          </cell>
          <cell r="P42" t="str">
            <v>Lettuce under glass: all qualities - prices per 100 kg</v>
          </cell>
          <cell r="Q42" t="str">
            <v>Lettuce under glass: all qualities - prices per 100 kg</v>
          </cell>
          <cell r="R42" t="str">
            <v>Lettuce under glass: all qualities - prices per 100 kg</v>
          </cell>
          <cell r="S42" t="str">
            <v>Lettuce under glass: all qualities - prices per 100 kg</v>
          </cell>
          <cell r="T42" t="str">
            <v>Lettuce under glass: all qualities - prices per 100 kg</v>
          </cell>
          <cell r="U42" t="str">
            <v>Lettuce under glass: all qualities - prices per 100 kg</v>
          </cell>
          <cell r="V42" t="str">
            <v>Lettuce under glass: all qualities - prices per 100 kg</v>
          </cell>
          <cell r="W42" t="str">
            <v>Lettuce under glass: all qualities - prices per 100 kg</v>
          </cell>
          <cell r="X42" t="str">
            <v>Lettuce under glass: all qualities - prices per 100 kg</v>
          </cell>
        </row>
        <row r="43">
          <cell r="A43" t="str">
            <v>04199910</v>
          </cell>
          <cell r="B43">
            <v>1851</v>
          </cell>
          <cell r="C43" t="str">
            <v>u2</v>
          </cell>
          <cell r="D43" t="str">
            <v>g47</v>
          </cell>
          <cell r="E43" t="str">
            <v>Asparagus: all qualities - prices per 100 kg</v>
          </cell>
          <cell r="F43" t="str">
            <v>Asparagus: all qualities - prices per 100 kg</v>
          </cell>
          <cell r="G43" t="str">
            <v>Spargel: alle Qualitäten</v>
          </cell>
          <cell r="H43" t="str">
            <v>Asparagus: all qualities - prices per 100 kg</v>
          </cell>
          <cell r="I43" t="str">
            <v>Asparagus: all qualities - prices per 100 kg</v>
          </cell>
          <cell r="J43" t="str">
            <v>Asparagus: all qualities - prices per 100 kg</v>
          </cell>
          <cell r="K43" t="str">
            <v>Asparagus: all qualities - prices per 100 kg</v>
          </cell>
          <cell r="L43" t="str">
            <v>Asparagus: all qualities - prices per 100 kg</v>
          </cell>
          <cell r="M43" t="str">
            <v>Asperges: toutes qualités</v>
          </cell>
          <cell r="N43" t="str">
            <v>Asparagus: all qualities - prices per 100 kg</v>
          </cell>
          <cell r="O43" t="str">
            <v>Asparagus: all qualities - prices per 100 kg</v>
          </cell>
          <cell r="P43" t="str">
            <v>Asparagus: all qualities - prices per 100 kg</v>
          </cell>
          <cell r="Q43" t="str">
            <v>Asparagus: all qualities - prices per 100 kg</v>
          </cell>
          <cell r="R43" t="str">
            <v>Asparagus: all qualities - prices per 100 kg</v>
          </cell>
          <cell r="S43" t="str">
            <v>Asparagus: all qualities - prices per 100 kg</v>
          </cell>
          <cell r="T43" t="str">
            <v>Asparagus: all qualities - prices per 100 kg</v>
          </cell>
          <cell r="U43" t="str">
            <v>Asparagus: all qualities - prices per 100 kg</v>
          </cell>
          <cell r="V43" t="str">
            <v>Asparagus: all qualities - prices per 100 kg</v>
          </cell>
          <cell r="W43" t="str">
            <v>Asparagus: all qualities - prices per 100 kg</v>
          </cell>
          <cell r="X43" t="str">
            <v>Asparagus: all qualities - prices per 100 kg</v>
          </cell>
        </row>
        <row r="44">
          <cell r="A44" t="str">
            <v>04121000</v>
          </cell>
          <cell r="B44">
            <v>1919</v>
          </cell>
          <cell r="C44" t="str">
            <v>u2</v>
          </cell>
          <cell r="D44" t="str">
            <v>g47</v>
          </cell>
          <cell r="E44" t="str">
            <v>Tomatoes in the open: all qualities - prices per 100 kg</v>
          </cell>
          <cell r="F44" t="str">
            <v>Tomatoes in the open: all qualities - prices per 100 kg</v>
          </cell>
          <cell r="G44" t="str">
            <v>Tomaten (Paradeiser), Freiland: alle Qualitäten</v>
          </cell>
          <cell r="H44" t="str">
            <v>Tomatoes in the open: all qualities - prices per 100 kg</v>
          </cell>
          <cell r="I44" t="str">
            <v>Tomatoes in the open: all qualities - prices per 100 kg</v>
          </cell>
          <cell r="J44" t="str">
            <v>Tomatoes in the open: all qualities - prices per 100 kg</v>
          </cell>
          <cell r="K44" t="str">
            <v>Tomatoes in the open: all qualities - prices per 100 kg</v>
          </cell>
          <cell r="L44" t="str">
            <v>Tomatoes in the open: all qualities - prices per 100 kg</v>
          </cell>
          <cell r="M44" t="str">
            <v>Tomates de pleine terre: toutes qualités</v>
          </cell>
          <cell r="N44" t="str">
            <v>Tomatoes in the open: all qualities - prices per 100 kg</v>
          </cell>
          <cell r="O44" t="str">
            <v>Tomatoes in the open: all qualities - prices per 100 kg</v>
          </cell>
          <cell r="P44" t="str">
            <v>Tomatoes in the open: all qualities - prices per 100 kg</v>
          </cell>
          <cell r="Q44" t="str">
            <v>Tomatoes in the open: all qualities - prices per 100 kg</v>
          </cell>
          <cell r="R44" t="str">
            <v>Tomatoes in the open: all qualities - prices per 100 kg</v>
          </cell>
          <cell r="S44" t="str">
            <v>Tomatoes in the open: all qualities - prices per 100 kg</v>
          </cell>
          <cell r="T44" t="str">
            <v>Tomatoes in the open: all qualities - prices per 100 kg</v>
          </cell>
          <cell r="U44" t="str">
            <v>Tomatoes in the open: all qualities - prices per 100 kg</v>
          </cell>
          <cell r="V44" t="str">
            <v>Tomatoes in the open: all qualities - prices per 100 kg</v>
          </cell>
          <cell r="W44" t="str">
            <v>Tomatoes in the open: all qualities - prices per 100 kg</v>
          </cell>
          <cell r="X44" t="str">
            <v>Tomatoes in the open: all qualities - prices per 100 kg</v>
          </cell>
        </row>
        <row r="45">
          <cell r="A45" t="str">
            <v>04122000</v>
          </cell>
          <cell r="B45">
            <v>1902</v>
          </cell>
          <cell r="C45" t="str">
            <v>u2</v>
          </cell>
          <cell r="D45" t="str">
            <v>g47</v>
          </cell>
          <cell r="E45" t="str">
            <v>Tomatoes under glass: all qualities - prices per 100 kg</v>
          </cell>
          <cell r="F45" t="str">
            <v>Tomatoes under glass: all qualities - prices per 100 kg</v>
          </cell>
          <cell r="G45" t="str">
            <v>Tomaten (Paradeiser), unter Glas: alle Qualitäten</v>
          </cell>
          <cell r="H45" t="str">
            <v>Tomatoes under glass: all qualities - prices per 100 kg</v>
          </cell>
          <cell r="I45" t="str">
            <v>Tomatoes under glass: all qualities - prices per 100 kg</v>
          </cell>
          <cell r="J45" t="str">
            <v>Tomatoes under glass: all qualities - prices per 100 kg</v>
          </cell>
          <cell r="K45" t="str">
            <v>Tomatoes under glass: all qualities - prices per 100 kg</v>
          </cell>
          <cell r="L45" t="str">
            <v>Tomatoes under glass: all qualities - prices per 100 kg</v>
          </cell>
          <cell r="M45" t="str">
            <v>Tomates de serre: toutes qualités</v>
          </cell>
          <cell r="N45" t="str">
            <v>Tomatoes under glass: all qualities - prices per 100 kg</v>
          </cell>
          <cell r="O45" t="str">
            <v>Tomatoes under glass: all qualities - prices per 100 kg</v>
          </cell>
          <cell r="P45" t="str">
            <v>Tomatoes under glass: all qualities - prices per 100 kg</v>
          </cell>
          <cell r="Q45" t="str">
            <v>Tomatoes under glass: all qualities - prices per 100 kg</v>
          </cell>
          <cell r="R45" t="str">
            <v>Tomatoes under glass: all qualities - prices per 100 kg</v>
          </cell>
          <cell r="S45" t="str">
            <v>Tomatoes under glass: all qualities - prices per 100 kg</v>
          </cell>
          <cell r="T45" t="str">
            <v>Tomatoes under glass: all qualities - prices per 100 kg</v>
          </cell>
          <cell r="U45" t="str">
            <v>Tomatoes under glass: all qualities - prices per 100 kg</v>
          </cell>
          <cell r="V45" t="str">
            <v>Tomatoes under glass: all qualities - prices per 100 kg</v>
          </cell>
          <cell r="W45" t="str">
            <v>Tomatoes under glass: all qualities - prices per 100 kg</v>
          </cell>
          <cell r="X45" t="str">
            <v>Tomatoes under glass: all qualities - prices per 100 kg</v>
          </cell>
        </row>
        <row r="46">
          <cell r="A46" t="str">
            <v>04194100</v>
          </cell>
          <cell r="B46">
            <v>1891</v>
          </cell>
          <cell r="C46" t="str">
            <v>u2</v>
          </cell>
          <cell r="D46" t="str">
            <v>g47</v>
          </cell>
          <cell r="E46" t="str">
            <v>Cucumbers in the open: all qualities - prices per 100 kg</v>
          </cell>
          <cell r="F46" t="str">
            <v>Cucumbers in the open: all qualities - prices per 100 kg</v>
          </cell>
          <cell r="G46" t="str">
            <v>Salatgurken (Freiland): alle Qualitäten</v>
          </cell>
          <cell r="H46" t="str">
            <v>Cucumbers in the open: all qualities - prices per 100 kg</v>
          </cell>
          <cell r="I46" t="str">
            <v>Cucumbers in the open: all qualities - prices per 100 kg</v>
          </cell>
          <cell r="J46" t="str">
            <v>Cucumbers in the open: all qualities - prices per 100 kg</v>
          </cell>
          <cell r="K46" t="str">
            <v>Cucumbers in the open: all qualities - prices per 100 kg</v>
          </cell>
          <cell r="L46" t="str">
            <v>Cucumbers in the open: all qualities - prices per 100 kg</v>
          </cell>
          <cell r="M46" t="str">
            <v>Concombres de pleine terre: toutes qualités</v>
          </cell>
          <cell r="N46" t="str">
            <v>Cucumbers in the open: all qualities - prices per 100 kg</v>
          </cell>
          <cell r="O46" t="str">
            <v>Cucumbers in the open: all qualities - prices per 100 kg</v>
          </cell>
          <cell r="P46" t="str">
            <v>Cucumbers in the open: all qualities - prices per 100 kg</v>
          </cell>
          <cell r="Q46" t="str">
            <v>Cucumbers in the open: all qualities - prices per 100 kg</v>
          </cell>
          <cell r="R46" t="str">
            <v>Cucumbers in the open: all qualities - prices per 100 kg</v>
          </cell>
          <cell r="S46" t="str">
            <v>Cucumbers in the open: all qualities - prices per 100 kg</v>
          </cell>
          <cell r="T46" t="str">
            <v>Cucumbers in the open: all qualities - prices per 100 kg</v>
          </cell>
          <cell r="U46" t="str">
            <v>Cucumbers in the open: all qualities - prices per 100 kg</v>
          </cell>
          <cell r="V46" t="str">
            <v>Cucumbers in the open: all qualities - prices per 100 kg</v>
          </cell>
          <cell r="W46" t="str">
            <v>Cucumbers in the open: all qualities - prices per 100 kg</v>
          </cell>
          <cell r="X46" t="str">
            <v>Cucumbers in the open: all qualities - prices per 100 kg</v>
          </cell>
        </row>
        <row r="47">
          <cell r="A47" t="str">
            <v>04194200</v>
          </cell>
          <cell r="B47">
            <v>1910</v>
          </cell>
          <cell r="C47" t="str">
            <v>u2</v>
          </cell>
          <cell r="D47" t="str">
            <v>g48</v>
          </cell>
          <cell r="E47" t="str">
            <v>Cucumbers under glass: all qualities - prices per 100 kg</v>
          </cell>
          <cell r="F47" t="str">
            <v>Cucumbers under glass: all qualities - prices per 100 kg</v>
          </cell>
          <cell r="G47" t="str">
            <v xml:space="preserve">Salatgurken (unter Glas): alle Qualitäten </v>
          </cell>
          <cell r="H47" t="str">
            <v>Cucumbers under glass: all qualities - prices per 100 kg</v>
          </cell>
          <cell r="I47" t="str">
            <v>Cucumbers under glass: all qualities - prices per 100 kg</v>
          </cell>
          <cell r="J47" t="str">
            <v>Cucumbers under glass: all qualities - prices per 100 kg</v>
          </cell>
          <cell r="K47" t="str">
            <v>Cucumbers under glass: all qualities - prices per 100 kg</v>
          </cell>
          <cell r="L47" t="str">
            <v>Cucumbers under glass: all qualities - prices per 100 kg</v>
          </cell>
          <cell r="M47" t="str">
            <v xml:space="preserve">Concombres de serre: toutes qualités </v>
          </cell>
          <cell r="N47" t="str">
            <v>Cucumbers under glass: all qualities - prices per 100 kg</v>
          </cell>
          <cell r="O47" t="str">
            <v>Cucumbers under glass: all qualities - prices per 100 kg</v>
          </cell>
          <cell r="P47" t="str">
            <v>Cucumbers under glass: all qualities - prices per 100 kg</v>
          </cell>
          <cell r="Q47" t="str">
            <v>Cucumbers under glass: all qualities - prices per 100 kg</v>
          </cell>
          <cell r="R47" t="str">
            <v>Cucumbers under glass: all qualities - prices per 100 kg</v>
          </cell>
          <cell r="S47" t="str">
            <v>Cucumbers under glass: all qualities - prices per 100 kg</v>
          </cell>
          <cell r="T47" t="str">
            <v>Cucumbers under glass: all qualities - prices per 100 kg</v>
          </cell>
          <cell r="U47" t="str">
            <v>Cucumbers under glass: all qualities - prices per 100 kg</v>
          </cell>
          <cell r="V47" t="str">
            <v>Cucumbers under glass: all qualities - prices per 100 kg</v>
          </cell>
          <cell r="W47" t="str">
            <v>Cucumbers under glass: all qualities - prices per 100 kg</v>
          </cell>
          <cell r="X47" t="str">
            <v>Cucumbers under glass: all qualities - prices per 100 kg</v>
          </cell>
        </row>
        <row r="48">
          <cell r="A48" t="str">
            <v>04199913</v>
          </cell>
          <cell r="B48">
            <v>1912</v>
          </cell>
          <cell r="C48" t="str">
            <v>u2</v>
          </cell>
          <cell r="D48" t="str">
            <v>g48</v>
          </cell>
          <cell r="E48" t="str">
            <v>Melons - prices per 100 kg</v>
          </cell>
          <cell r="F48" t="str">
            <v>Melons - prices per 100 kg</v>
          </cell>
          <cell r="G48" t="str">
            <v>Zuckermelonen</v>
          </cell>
          <cell r="H48" t="str">
            <v>Melons - prices per 100 kg</v>
          </cell>
          <cell r="I48" t="str">
            <v>Melons - prices per 100 kg</v>
          </cell>
          <cell r="J48" t="str">
            <v>Melons - prices per 100 kg</v>
          </cell>
          <cell r="K48" t="str">
            <v>Melons - prices per 100 kg</v>
          </cell>
          <cell r="L48" t="str">
            <v>Melons - prices per 100 kg</v>
          </cell>
          <cell r="M48" t="str">
            <v>Melons</v>
          </cell>
          <cell r="N48" t="str">
            <v>Melons - prices per 100 kg</v>
          </cell>
          <cell r="O48" t="str">
            <v>Melons - prices per 100 kg</v>
          </cell>
          <cell r="P48" t="str">
            <v>Melons - prices per 100 kg</v>
          </cell>
          <cell r="Q48" t="str">
            <v>Melons - prices per 100 kg</v>
          </cell>
          <cell r="R48" t="str">
            <v>Melons - prices per 100 kg</v>
          </cell>
          <cell r="S48" t="str">
            <v>Melons - prices per 100 kg</v>
          </cell>
          <cell r="T48" t="str">
            <v>Melons - prices per 100 kg</v>
          </cell>
          <cell r="U48" t="str">
            <v>Melons - prices per 100 kg</v>
          </cell>
          <cell r="V48" t="str">
            <v>Melons - prices per 100 kg</v>
          </cell>
          <cell r="W48" t="str">
            <v>Melons - prices per 100 kg</v>
          </cell>
          <cell r="X48" t="str">
            <v>Melons - prices per 100 kg</v>
          </cell>
        </row>
        <row r="49">
          <cell r="A49" t="str">
            <v>04199914</v>
          </cell>
          <cell r="B49">
            <v>1913</v>
          </cell>
          <cell r="C49" t="str">
            <v>u2</v>
          </cell>
          <cell r="D49" t="str">
            <v>g48</v>
          </cell>
          <cell r="E49" t="str">
            <v>Water melons - prices per 100 kg</v>
          </cell>
          <cell r="F49" t="str">
            <v>Water melons - prices per 100 kg</v>
          </cell>
          <cell r="G49" t="str">
            <v>Wassermelonen</v>
          </cell>
          <cell r="H49" t="str">
            <v>Water melons - prices per 100 kg</v>
          </cell>
          <cell r="I49" t="str">
            <v>Water melons - prices per 100 kg</v>
          </cell>
          <cell r="J49" t="str">
            <v>Water melons - prices per 100 kg</v>
          </cell>
          <cell r="K49" t="str">
            <v>Water melons - prices per 100 kg</v>
          </cell>
          <cell r="L49" t="str">
            <v>Water melons - prices per 100 kg</v>
          </cell>
          <cell r="M49" t="str">
            <v>Pastèques</v>
          </cell>
          <cell r="N49" t="str">
            <v>Water melons - prices per 100 kg</v>
          </cell>
          <cell r="O49" t="str">
            <v>Water melons - prices per 100 kg</v>
          </cell>
          <cell r="P49" t="str">
            <v>Water melons - prices per 100 kg</v>
          </cell>
          <cell r="Q49" t="str">
            <v>Water melons - prices per 100 kg</v>
          </cell>
          <cell r="R49" t="str">
            <v>Water melons - prices per 100 kg</v>
          </cell>
          <cell r="S49" t="str">
            <v>Water melons - prices per 100 kg</v>
          </cell>
          <cell r="T49" t="str">
            <v>Water melons - prices per 100 kg</v>
          </cell>
          <cell r="U49" t="str">
            <v>Water melons - prices per 100 kg</v>
          </cell>
          <cell r="V49" t="str">
            <v>Water melons - prices per 100 kg</v>
          </cell>
          <cell r="W49" t="str">
            <v>Water melons - prices per 100 kg</v>
          </cell>
          <cell r="X49" t="str">
            <v>Water melons - prices per 100 kg</v>
          </cell>
        </row>
        <row r="50">
          <cell r="A50" t="str">
            <v>04195000</v>
          </cell>
          <cell r="B50">
            <v>1915</v>
          </cell>
          <cell r="C50" t="str">
            <v>u2</v>
          </cell>
          <cell r="D50" t="str">
            <v>g48</v>
          </cell>
          <cell r="E50" t="str">
            <v>Carrots: all qualities - prices per 100 kg</v>
          </cell>
          <cell r="F50" t="str">
            <v>Carrots: all qualities - prices per 100 kg</v>
          </cell>
          <cell r="G50" t="str">
            <v>Karotten: alle Qualitäten</v>
          </cell>
          <cell r="H50" t="str">
            <v>Carrots: all qualities - prices per 100 kg</v>
          </cell>
          <cell r="I50" t="str">
            <v>Carrots: all qualities - prices per 100 kg</v>
          </cell>
          <cell r="J50" t="str">
            <v>Carrots: all qualities - prices per 100 kg</v>
          </cell>
          <cell r="K50" t="str">
            <v>Carrots: all qualities - prices per 100 kg</v>
          </cell>
          <cell r="L50" t="str">
            <v>Carrots: all qualities - prices per 100 kg</v>
          </cell>
          <cell r="M50" t="str">
            <v>Carottes: toutes qualités</v>
          </cell>
          <cell r="N50" t="str">
            <v>Carrots: all qualities - prices per 100 kg</v>
          </cell>
          <cell r="O50" t="str">
            <v>Carrots: all qualities - prices per 100 kg</v>
          </cell>
          <cell r="P50" t="str">
            <v>Carrots: all qualities - prices per 100 kg</v>
          </cell>
          <cell r="Q50" t="str">
            <v>Carrots: all qualities - prices per 100 kg</v>
          </cell>
          <cell r="R50" t="str">
            <v>Carrots: all qualities - prices per 100 kg</v>
          </cell>
          <cell r="S50" t="str">
            <v>Carrots: all qualities - prices per 100 kg</v>
          </cell>
          <cell r="T50" t="str">
            <v>Carrots: all qualities - prices per 100 kg</v>
          </cell>
          <cell r="U50" t="str">
            <v>Carrots: all qualities - prices per 100 kg</v>
          </cell>
          <cell r="V50" t="str">
            <v>Carrots: all qualities - prices per 100 kg</v>
          </cell>
          <cell r="W50" t="str">
            <v>Carrots: all qualities - prices per 100 kg</v>
          </cell>
          <cell r="X50" t="str">
            <v>Carrots: all qualities - prices per 100 kg</v>
          </cell>
        </row>
        <row r="51">
          <cell r="A51" t="str">
            <v>04196000</v>
          </cell>
          <cell r="B51">
            <v>1920</v>
          </cell>
          <cell r="C51" t="str">
            <v>u2</v>
          </cell>
          <cell r="D51" t="str">
            <v>g48</v>
          </cell>
          <cell r="E51" t="str">
            <v>Onions: all qualities - prices per 100 kg</v>
          </cell>
          <cell r="F51" t="str">
            <v>Onions: all qualities - prices per 100 kg</v>
          </cell>
          <cell r="G51" t="str">
            <v>Zwiebeln: alle Qualitäten</v>
          </cell>
          <cell r="H51" t="str">
            <v>Onions: all qualities - prices per 100 kg</v>
          </cell>
          <cell r="I51" t="str">
            <v>Onions: all qualities - prices per 100 kg</v>
          </cell>
          <cell r="J51" t="str">
            <v>Onions: all qualities - prices per 100 kg</v>
          </cell>
          <cell r="K51" t="str">
            <v>Onions: all qualities - prices per 100 kg</v>
          </cell>
          <cell r="L51" t="str">
            <v>Onions: all qualities - prices per 100 kg</v>
          </cell>
          <cell r="M51" t="str">
            <v>Oignons: toutes qualités</v>
          </cell>
          <cell r="N51" t="str">
            <v>Onions: all qualities - prices per 100 kg</v>
          </cell>
          <cell r="O51" t="str">
            <v>Onions: all qualities - prices per 100 kg</v>
          </cell>
          <cell r="P51" t="str">
            <v>Onions: all qualities - prices per 100 kg</v>
          </cell>
          <cell r="Q51" t="str">
            <v>Onions: all qualities - prices per 100 kg</v>
          </cell>
          <cell r="R51" t="str">
            <v>Onions: all qualities - prices per 100 kg</v>
          </cell>
          <cell r="S51" t="str">
            <v>Onions: all qualities - prices per 100 kg</v>
          </cell>
          <cell r="T51" t="str">
            <v>Onions: all qualities - prices per 100 kg</v>
          </cell>
          <cell r="U51" t="str">
            <v>Onions: all qualities - prices per 100 kg</v>
          </cell>
          <cell r="V51" t="str">
            <v>Onions: all qualities - prices per 100 kg</v>
          </cell>
          <cell r="W51" t="str">
            <v>Onions: all qualities - prices per 100 kg</v>
          </cell>
          <cell r="X51" t="str">
            <v>Onions: all qualities - prices per 100 kg</v>
          </cell>
        </row>
        <row r="52">
          <cell r="A52" t="str">
            <v>04199000</v>
          </cell>
          <cell r="B52">
            <v>1928</v>
          </cell>
          <cell r="C52" t="str">
            <v>u2</v>
          </cell>
          <cell r="D52" t="str">
            <v>g48</v>
          </cell>
          <cell r="E52" t="str">
            <v>Green peas: all qualities - prices per 100 kg</v>
          </cell>
          <cell r="F52" t="str">
            <v>Green peas: all qualities - prices per 100 kg</v>
          </cell>
          <cell r="G52" t="str">
            <v>Pflückbohnen</v>
          </cell>
          <cell r="H52" t="str">
            <v>Green peas: all qualities - prices per 100 kg</v>
          </cell>
          <cell r="I52" t="str">
            <v>Green peas: all qualities - prices per 100 kg</v>
          </cell>
          <cell r="J52" t="str">
            <v>Green peas: all qualities - prices per 100 kg</v>
          </cell>
          <cell r="K52" t="str">
            <v>Green peas: all qualities - prices per 100 kg</v>
          </cell>
          <cell r="L52" t="str">
            <v>Green peas: all qualities - prices per 100 kg</v>
          </cell>
          <cell r="M52" t="str">
            <v>Petits pois: toutes qualités</v>
          </cell>
          <cell r="N52" t="str">
            <v>Green peas: all qualities - prices per 100 kg</v>
          </cell>
          <cell r="O52" t="str">
            <v>Green peas: all qualities - prices per 100 kg</v>
          </cell>
          <cell r="P52" t="str">
            <v>Green peas: all qualities - prices per 100 kg</v>
          </cell>
          <cell r="Q52" t="str">
            <v>Green peas: all qualities - prices per 100 kg</v>
          </cell>
          <cell r="R52" t="str">
            <v>Green peas: all qualities - prices per 100 kg</v>
          </cell>
          <cell r="S52" t="str">
            <v>Green peas: all qualities - prices per 100 kg</v>
          </cell>
          <cell r="T52" t="str">
            <v>Green peas: all qualities - prices per 100 kg</v>
          </cell>
          <cell r="U52" t="str">
            <v>Green peas: all qualities - prices per 100 kg</v>
          </cell>
          <cell r="V52" t="str">
            <v>Green peas: all qualities - prices per 100 kg</v>
          </cell>
          <cell r="W52" t="str">
            <v>Green peas: all qualities - prices per 100 kg</v>
          </cell>
          <cell r="X52" t="str">
            <v>Green peas: all qualities - prices per 100 kg</v>
          </cell>
        </row>
        <row r="53">
          <cell r="A53" t="str">
            <v>04198100</v>
          </cell>
          <cell r="B53">
            <v>1929</v>
          </cell>
          <cell r="C53" t="str">
            <v>u2</v>
          </cell>
          <cell r="D53" t="str">
            <v>g48</v>
          </cell>
          <cell r="E53" t="str">
            <v>French beans: all qualities - prices per 100 kg</v>
          </cell>
          <cell r="F53" t="str">
            <v>French beans: all qualities - prices per 100 kg</v>
          </cell>
          <cell r="G53" t="str">
            <v>Grüne Bohnen (Fisolen): alle Qualitäten</v>
          </cell>
          <cell r="H53" t="str">
            <v>French beans: all qualities - prices per 100 kg</v>
          </cell>
          <cell r="I53" t="str">
            <v>French beans: all qualities - prices per 100 kg</v>
          </cell>
          <cell r="J53" t="str">
            <v>French beans: all qualities - prices per 100 kg</v>
          </cell>
          <cell r="K53" t="str">
            <v>French beans: all qualities - prices per 100 kg</v>
          </cell>
          <cell r="L53" t="str">
            <v>French beans: all qualities - prices per 100 kg</v>
          </cell>
          <cell r="M53" t="str">
            <v>Haricots verts: toutes qualités</v>
          </cell>
          <cell r="N53" t="str">
            <v>French beans: all qualities - prices per 100 kg</v>
          </cell>
          <cell r="O53" t="str">
            <v>French beans: all qualities - prices per 100 kg</v>
          </cell>
          <cell r="P53" t="str">
            <v>French beans: all qualities - prices per 100 kg</v>
          </cell>
          <cell r="Q53" t="str">
            <v>French beans: all qualities - prices per 100 kg</v>
          </cell>
          <cell r="R53" t="str">
            <v>French beans: all qualities - prices per 100 kg</v>
          </cell>
          <cell r="S53" t="str">
            <v>French beans: all qualities - prices per 100 kg</v>
          </cell>
          <cell r="T53" t="str">
            <v>French beans: all qualities - prices per 100 kg</v>
          </cell>
          <cell r="U53" t="str">
            <v>French beans: all qualities - prices per 100 kg</v>
          </cell>
          <cell r="V53" t="str">
            <v>French beans: all qualities - prices per 100 kg</v>
          </cell>
          <cell r="W53" t="str">
            <v>French beans: all qualities - prices per 100 kg</v>
          </cell>
          <cell r="X53" t="str">
            <v>French beans: all qualities - prices per 100 kg</v>
          </cell>
        </row>
        <row r="54">
          <cell r="A54" t="str">
            <v>04199901</v>
          </cell>
          <cell r="B54">
            <v>1930</v>
          </cell>
          <cell r="C54" t="str">
            <v>u2</v>
          </cell>
          <cell r="D54" t="str">
            <v>g48</v>
          </cell>
          <cell r="E54" t="str">
            <v>Cultivated mushrooms: all qualities - prices per 100 kg</v>
          </cell>
          <cell r="F54" t="str">
            <v>Cultivated mushrooms: all qualities - prices per 100 kg</v>
          </cell>
          <cell r="G54" t="str">
            <v>Zuchtchampignons: alle Qualitäten</v>
          </cell>
          <cell r="H54" t="str">
            <v>Cultivated mushrooms: all qualities - prices per 100 kg</v>
          </cell>
          <cell r="I54" t="str">
            <v>Cultivated mushrooms: all qualities - prices per 100 kg</v>
          </cell>
          <cell r="J54" t="str">
            <v>Cultivated mushrooms: all qualities - prices per 100 kg</v>
          </cell>
          <cell r="K54" t="str">
            <v>Cultivated mushrooms: all qualities - prices per 100 kg</v>
          </cell>
          <cell r="L54" t="str">
            <v>Cultivated mushrooms: all qualities - prices per 100 kg</v>
          </cell>
          <cell r="M54" t="str">
            <v>Champignons de culture: toutes qualités</v>
          </cell>
          <cell r="N54" t="str">
            <v>Cultivated mushrooms: all qualities - prices per 100 kg</v>
          </cell>
          <cell r="O54" t="str">
            <v>Cultivated mushrooms: all qualities - prices per 100 kg</v>
          </cell>
          <cell r="P54" t="str">
            <v>Cultivated mushrooms: all qualities - prices per 100 kg</v>
          </cell>
          <cell r="Q54" t="str">
            <v>Cultivated mushrooms: all qualities - prices per 100 kg</v>
          </cell>
          <cell r="R54" t="str">
            <v>Cultivated mushrooms: all qualities - prices per 100 kg</v>
          </cell>
          <cell r="S54" t="str">
            <v>Cultivated mushrooms: all qualities - prices per 100 kg</v>
          </cell>
          <cell r="T54" t="str">
            <v>Cultivated mushrooms: all qualities - prices per 100 kg</v>
          </cell>
          <cell r="U54" t="str">
            <v>Cultivated mushrooms: all qualities - prices per 100 kg</v>
          </cell>
          <cell r="V54" t="str">
            <v>Cultivated mushrooms: all qualities - prices per 100 kg</v>
          </cell>
          <cell r="W54" t="str">
            <v>Cultivated mushrooms: all qualities - prices per 100 kg</v>
          </cell>
          <cell r="X54" t="str">
            <v>Cultivated mushrooms: all qualities - prices per 100 kg</v>
          </cell>
        </row>
        <row r="55">
          <cell r="A55" t="str">
            <v>04199906</v>
          </cell>
          <cell r="B55">
            <v>1632</v>
          </cell>
          <cell r="C55" t="str">
            <v>u2</v>
          </cell>
          <cell r="D55" t="str">
            <v>g48</v>
          </cell>
          <cell r="E55" t="str">
            <v>Garlic - prices per 100 kg</v>
          </cell>
          <cell r="F55" t="str">
            <v>Garlic - prices per 100 kg</v>
          </cell>
          <cell r="G55" t="str">
            <v>Knoblauch</v>
          </cell>
          <cell r="H55" t="str">
            <v>Garlic - prices per 100 kg</v>
          </cell>
          <cell r="I55" t="str">
            <v>Garlic - prices per 100 kg</v>
          </cell>
          <cell r="J55" t="str">
            <v>Garlic - prices per 100 kg</v>
          </cell>
          <cell r="K55" t="str">
            <v>Garlic - prices per 100 kg</v>
          </cell>
          <cell r="L55" t="str">
            <v>Garlic - prices per 100 kg</v>
          </cell>
          <cell r="M55" t="str">
            <v>Ail</v>
          </cell>
          <cell r="N55" t="str">
            <v>Garlic - prices per 100 kg</v>
          </cell>
          <cell r="O55" t="str">
            <v>Garlic - prices per 100 kg</v>
          </cell>
          <cell r="P55" t="str">
            <v>Garlic - prices per 100 kg</v>
          </cell>
          <cell r="Q55" t="str">
            <v>Garlic - prices per 100 kg</v>
          </cell>
          <cell r="R55" t="str">
            <v>Garlic - prices per 100 kg</v>
          </cell>
          <cell r="S55" t="str">
            <v>Garlic - prices per 100 kg</v>
          </cell>
          <cell r="T55" t="str">
            <v>Garlic - prices per 100 kg</v>
          </cell>
          <cell r="U55" t="str">
            <v>Garlic - prices per 100 kg</v>
          </cell>
          <cell r="V55" t="str">
            <v>Garlic - prices per 100 kg</v>
          </cell>
          <cell r="W55" t="str">
            <v>Garlic - prices per 100 kg</v>
          </cell>
          <cell r="X55" t="str">
            <v>Garlic - prices per 100 kg</v>
          </cell>
        </row>
        <row r="56">
          <cell r="A56" t="str">
            <v>04199907</v>
          </cell>
          <cell r="B56">
            <v>1701</v>
          </cell>
          <cell r="C56" t="str">
            <v>u2</v>
          </cell>
          <cell r="D56" t="str">
            <v>g48</v>
          </cell>
          <cell r="E56" t="str">
            <v>Kohlrabi - prices per 100 kg</v>
          </cell>
          <cell r="F56" t="str">
            <v>Kohlrabi - prices per 100 kg</v>
          </cell>
          <cell r="G56" t="str">
            <v>Kohlrabi</v>
          </cell>
          <cell r="H56" t="str">
            <v>Kohlrabi - prices per 100 kg</v>
          </cell>
          <cell r="I56" t="str">
            <v>Kohlrabi - prices per 100 kg</v>
          </cell>
          <cell r="J56" t="str">
            <v>Kohlrabi - prices per 100 kg</v>
          </cell>
          <cell r="K56" t="str">
            <v>Kohlrabi - prices per 100 kg</v>
          </cell>
          <cell r="L56" t="str">
            <v>Kohlrabi - prices per 100 kg</v>
          </cell>
          <cell r="M56" t="str">
            <v>Chou-raves</v>
          </cell>
          <cell r="N56" t="str">
            <v>Kohlrabi - prices per 100 kg</v>
          </cell>
          <cell r="O56" t="str">
            <v>Kohlrabi - prices per 100 kg</v>
          </cell>
          <cell r="P56" t="str">
            <v>Kohlrabi - prices per 100 kg</v>
          </cell>
          <cell r="Q56" t="str">
            <v>Kohlrabi - prices per 100 kg</v>
          </cell>
          <cell r="R56" t="str">
            <v>Kohlrabi - prices per 100 kg</v>
          </cell>
          <cell r="S56" t="str">
            <v>Kohlrabi - prices per 100 kg</v>
          </cell>
          <cell r="T56" t="str">
            <v>Kohlrabi - prices per 100 kg</v>
          </cell>
          <cell r="U56" t="str">
            <v>Kohlrabi - prices per 100 kg</v>
          </cell>
          <cell r="V56" t="str">
            <v>Kohlrabi - prices per 100 kg</v>
          </cell>
          <cell r="W56" t="str">
            <v>Kohlrabi - prices per 100 kg</v>
          </cell>
          <cell r="X56" t="str">
            <v>Kohlrabi - prices per 100 kg</v>
          </cell>
        </row>
        <row r="57">
          <cell r="A57" t="str">
            <v>04199908</v>
          </cell>
          <cell r="B57">
            <v>1911</v>
          </cell>
          <cell r="C57" t="str">
            <v>u2</v>
          </cell>
          <cell r="D57" t="str">
            <v>g48</v>
          </cell>
          <cell r="E57" t="str">
            <v>Radish - prices per 100 kg</v>
          </cell>
          <cell r="F57" t="str">
            <v>Radish - prices per 100 kg</v>
          </cell>
          <cell r="G57" t="str">
            <v>Radieschen</v>
          </cell>
          <cell r="H57" t="str">
            <v>Radish - prices per 100 kg</v>
          </cell>
          <cell r="I57" t="str">
            <v>Radish - prices per 100 kg</v>
          </cell>
          <cell r="J57" t="str">
            <v>Radish - prices per 100 kg</v>
          </cell>
          <cell r="K57" t="str">
            <v>Radish - prices per 100 kg</v>
          </cell>
          <cell r="L57" t="str">
            <v>Radish - prices per 100 kg</v>
          </cell>
          <cell r="M57" t="str">
            <v>Radis</v>
          </cell>
          <cell r="N57" t="str">
            <v>Radish - prices per 100 kg</v>
          </cell>
          <cell r="O57" t="str">
            <v>Radish - prices per 100 kg</v>
          </cell>
          <cell r="P57" t="str">
            <v>Radish - prices per 100 kg</v>
          </cell>
          <cell r="Q57" t="str">
            <v>Radish - prices per 100 kg</v>
          </cell>
          <cell r="R57" t="str">
            <v>Radish - prices per 100 kg</v>
          </cell>
          <cell r="S57" t="str">
            <v>Radish - prices per 100 kg</v>
          </cell>
          <cell r="T57" t="str">
            <v>Radish - prices per 100 kg</v>
          </cell>
          <cell r="U57" t="str">
            <v>Radish - prices per 100 kg</v>
          </cell>
          <cell r="V57" t="str">
            <v>Radish - prices per 100 kg</v>
          </cell>
          <cell r="W57" t="str">
            <v>Radish - prices per 100 kg</v>
          </cell>
          <cell r="X57" t="str">
            <v>Radish - prices per 100 kg</v>
          </cell>
        </row>
        <row r="58">
          <cell r="A58" t="str">
            <v>04193000</v>
          </cell>
          <cell r="B58">
            <v>1671</v>
          </cell>
          <cell r="C58" t="str">
            <v>u2</v>
          </cell>
          <cell r="D58" t="str">
            <v>g48</v>
          </cell>
          <cell r="E58" t="str">
            <v>Spinach - prices per 100 kg</v>
          </cell>
          <cell r="F58" t="str">
            <v>Spinach - prices per 100 kg</v>
          </cell>
          <cell r="G58" t="str">
            <v>Spinat</v>
          </cell>
          <cell r="H58" t="str">
            <v>Spinach - prices per 100 kg</v>
          </cell>
          <cell r="I58" t="str">
            <v>Spinach - prices per 100 kg</v>
          </cell>
          <cell r="J58" t="str">
            <v>Spinach - prices per 100 kg</v>
          </cell>
          <cell r="K58" t="str">
            <v>Spinach - prices per 100 kg</v>
          </cell>
          <cell r="L58" t="str">
            <v>Spinach - prices per 100 kg</v>
          </cell>
          <cell r="M58" t="str">
            <v>Epinards</v>
          </cell>
          <cell r="N58" t="str">
            <v>Spinach - prices per 100 kg</v>
          </cell>
          <cell r="O58" t="str">
            <v>Spinach - prices per 100 kg</v>
          </cell>
          <cell r="P58" t="str">
            <v>Spinach - prices per 100 kg</v>
          </cell>
          <cell r="Q58" t="str">
            <v>Spinach - prices per 100 kg</v>
          </cell>
          <cell r="R58" t="str">
            <v>Spinach - prices per 100 kg</v>
          </cell>
          <cell r="S58" t="str">
            <v>Spinach - prices per 100 kg</v>
          </cell>
          <cell r="T58" t="str">
            <v>Spinach - prices per 100 kg</v>
          </cell>
          <cell r="U58" t="str">
            <v>Spinach - prices per 100 kg</v>
          </cell>
          <cell r="V58" t="str">
            <v>Spinach - prices per 100 kg</v>
          </cell>
          <cell r="W58" t="str">
            <v>Spinach - prices per 100 kg</v>
          </cell>
          <cell r="X58" t="str">
            <v>Spinach - prices per 100 kg</v>
          </cell>
        </row>
        <row r="59">
          <cell r="A59" t="str">
            <v>06110000</v>
          </cell>
          <cell r="B59">
            <v>1771</v>
          </cell>
          <cell r="C59" t="str">
            <v>u2</v>
          </cell>
          <cell r="D59" t="str">
            <v>g48</v>
          </cell>
          <cell r="E59" t="str">
            <v>Dessert apples: all varieties - prices per 100 kg</v>
          </cell>
          <cell r="F59" t="str">
            <v>Dessert apples: all varieties - prices per 100 kg</v>
          </cell>
          <cell r="G59" t="str">
            <v>Tafeläpfel: alle Sorten</v>
          </cell>
          <cell r="H59" t="str">
            <v>Dessert apples: all varieties - prices per 100 kg</v>
          </cell>
          <cell r="I59" t="str">
            <v>Dessert apples: all varieties - prices per 100 kg</v>
          </cell>
          <cell r="J59" t="str">
            <v>Dessert apples: all varieties - prices per 100 kg</v>
          </cell>
          <cell r="K59" t="str">
            <v>Dessert apples: all varieties - prices per 100 kg</v>
          </cell>
          <cell r="L59" t="str">
            <v>Dessert apples: all varieties - prices per 100 kg</v>
          </cell>
          <cell r="M59" t="str">
            <v>Pommes de table: ensemble des variétés</v>
          </cell>
          <cell r="N59" t="str">
            <v>Dessert apples: all varieties - prices per 100 kg</v>
          </cell>
          <cell r="O59" t="str">
            <v>Dessert apples: all varieties - prices per 100 kg</v>
          </cell>
          <cell r="P59" t="str">
            <v>Dessert apples: all varieties - prices per 100 kg</v>
          </cell>
          <cell r="Q59" t="str">
            <v>Dessert apples: all varieties - prices per 100 kg</v>
          </cell>
          <cell r="R59" t="str">
            <v>Dessert apples: all varieties - prices per 100 kg</v>
          </cell>
          <cell r="S59" t="str">
            <v>Dessert apples: all varieties - prices per 100 kg</v>
          </cell>
          <cell r="T59" t="str">
            <v>Dessert apples: all varieties - prices per 100 kg</v>
          </cell>
          <cell r="U59" t="str">
            <v>Dessert apples: all varieties - prices per 100 kg</v>
          </cell>
          <cell r="V59" t="str">
            <v>Dessert apples: all varieties - prices per 100 kg</v>
          </cell>
          <cell r="W59" t="str">
            <v>Dessert apples: all varieties - prices per 100 kg</v>
          </cell>
          <cell r="X59" t="str">
            <v>Dessert apples: all varieties - prices per 100 kg</v>
          </cell>
        </row>
        <row r="60">
          <cell r="A60" t="str">
            <v>06120000</v>
          </cell>
          <cell r="B60">
            <v>1777</v>
          </cell>
          <cell r="C60" t="str">
            <v>u2</v>
          </cell>
          <cell r="D60" t="str">
            <v>g48</v>
          </cell>
          <cell r="E60" t="str">
            <v>Dessert pears: all varieties - prices per 100 kg</v>
          </cell>
          <cell r="F60" t="str">
            <v>Dessert pears: all varieties - prices per 100 kg</v>
          </cell>
          <cell r="G60" t="str">
            <v>Tafelbirnen: alle Sorten</v>
          </cell>
          <cell r="H60" t="str">
            <v>Dessert pears: all varieties - prices per 100 kg</v>
          </cell>
          <cell r="I60" t="str">
            <v>Dessert pears: all varieties - prices per 100 kg</v>
          </cell>
          <cell r="J60" t="str">
            <v>Dessert pears: all varieties - prices per 100 kg</v>
          </cell>
          <cell r="K60" t="str">
            <v>Dessert pears: all varieties - prices per 100 kg</v>
          </cell>
          <cell r="L60" t="str">
            <v>Dessert pears: all varieties - prices per 100 kg</v>
          </cell>
          <cell r="M60" t="str">
            <v>Poires de table: ensemble des variétés</v>
          </cell>
          <cell r="N60" t="str">
            <v>Dessert pears: all varieties - prices per 100 kg</v>
          </cell>
          <cell r="O60" t="str">
            <v>Dessert pears: all varieties - prices per 100 kg</v>
          </cell>
          <cell r="P60" t="str">
            <v>Dessert pears: all varieties - prices per 100 kg</v>
          </cell>
          <cell r="Q60" t="str">
            <v>Dessert pears: all varieties - prices per 100 kg</v>
          </cell>
          <cell r="R60" t="str">
            <v>Dessert pears: all varieties - prices per 100 kg</v>
          </cell>
          <cell r="S60" t="str">
            <v>Dessert pears: all varieties - prices per 100 kg</v>
          </cell>
          <cell r="T60" t="str">
            <v>Dessert pears: all varieties - prices per 100 kg</v>
          </cell>
          <cell r="U60" t="str">
            <v>Dessert pears: all varieties - prices per 100 kg</v>
          </cell>
          <cell r="V60" t="str">
            <v>Dessert pears: all varieties - prices per 100 kg</v>
          </cell>
          <cell r="W60" t="str">
            <v>Dessert pears: all varieties - prices per 100 kg</v>
          </cell>
          <cell r="X60" t="str">
            <v>Dessert pears: all varieties - prices per 100 kg</v>
          </cell>
        </row>
        <row r="61">
          <cell r="A61" t="str">
            <v>06130000</v>
          </cell>
          <cell r="B61">
            <v>3100</v>
          </cell>
          <cell r="C61" t="str">
            <v>u2</v>
          </cell>
          <cell r="D61" t="str">
            <v>g60</v>
          </cell>
          <cell r="E61" t="str">
            <v>Peaches: all varieties - prices per 100 kg</v>
          </cell>
          <cell r="F61" t="str">
            <v>Peaches: all varieties - prices per 100 kg</v>
          </cell>
          <cell r="G61" t="str">
            <v>Pfirsiche: alle Sorten</v>
          </cell>
          <cell r="H61" t="str">
            <v>Peaches: all varieties - prices per 100 kg</v>
          </cell>
          <cell r="I61" t="str">
            <v>Peaches: all varieties - prices per 100 kg</v>
          </cell>
          <cell r="J61" t="str">
            <v>Peaches: all varieties - prices per 100 kg</v>
          </cell>
          <cell r="K61" t="str">
            <v>Peaches: all varieties - prices per 100 kg</v>
          </cell>
          <cell r="L61" t="str">
            <v>Peaches: all varieties - prices per 100 kg</v>
          </cell>
          <cell r="M61" t="str">
            <v>Pêches: ensemble des variétés</v>
          </cell>
          <cell r="N61" t="str">
            <v>Peaches: all varieties - prices per 100 kg</v>
          </cell>
          <cell r="O61" t="str">
            <v>Peaches: all varieties - prices per 100 kg</v>
          </cell>
          <cell r="P61" t="str">
            <v>Peaches: all varieties - prices per 100 kg</v>
          </cell>
          <cell r="Q61" t="str">
            <v>Peaches: all varieties - prices per 100 kg</v>
          </cell>
          <cell r="R61" t="str">
            <v>Peaches: all varieties - prices per 100 kg</v>
          </cell>
          <cell r="S61" t="str">
            <v>Peaches: all varieties - prices per 100 kg</v>
          </cell>
          <cell r="T61" t="str">
            <v>Peaches: all varieties - prices per 100 kg</v>
          </cell>
          <cell r="U61" t="str">
            <v>Peaches: all varieties - prices per 100 kg</v>
          </cell>
          <cell r="V61" t="str">
            <v>Peaches: all varieties - prices per 100 kg</v>
          </cell>
          <cell r="W61" t="str">
            <v>Peaches: all varieties - prices per 100 kg</v>
          </cell>
          <cell r="X61" t="str">
            <v>Peaches: all varieties - prices per 100 kg</v>
          </cell>
        </row>
        <row r="62">
          <cell r="A62" t="str">
            <v>06199100</v>
          </cell>
          <cell r="B62">
            <v>3110</v>
          </cell>
          <cell r="C62" t="str">
            <v>u2</v>
          </cell>
          <cell r="D62" t="str">
            <v>g60</v>
          </cell>
          <cell r="E62" t="str">
            <v>Apricots: all varieties - prices per 100 kg</v>
          </cell>
          <cell r="F62" t="str">
            <v>Apricots: all varieties - prices per 100 kg</v>
          </cell>
          <cell r="G62" t="str">
            <v>Aprikosen (Marillen): alle Sorten</v>
          </cell>
          <cell r="H62" t="str">
            <v>Apricots: all varieties - prices per 100 kg</v>
          </cell>
          <cell r="I62" t="str">
            <v>Apricots: all varieties - prices per 100 kg</v>
          </cell>
          <cell r="J62" t="str">
            <v>Apricots: all varieties - prices per 100 kg</v>
          </cell>
          <cell r="K62" t="str">
            <v>Apricots: all varieties - prices per 100 kg</v>
          </cell>
          <cell r="L62" t="str">
            <v>Apricots: all varieties - prices per 100 kg</v>
          </cell>
          <cell r="M62" t="str">
            <v>Abricots: ensemble des variétés</v>
          </cell>
          <cell r="N62" t="str">
            <v>Apricots: all varieties - prices per 100 kg</v>
          </cell>
          <cell r="O62" t="str">
            <v>Apricots: all varieties - prices per 100 kg</v>
          </cell>
          <cell r="P62" t="str">
            <v>Apricots: all varieties - prices per 100 kg</v>
          </cell>
          <cell r="Q62" t="str">
            <v>Apricots: all varieties - prices per 100 kg</v>
          </cell>
          <cell r="R62" t="str">
            <v>Apricots: all varieties - prices per 100 kg</v>
          </cell>
          <cell r="S62" t="str">
            <v>Apricots: all varieties - prices per 100 kg</v>
          </cell>
          <cell r="T62" t="str">
            <v>Apricots: all varieties - prices per 100 kg</v>
          </cell>
          <cell r="U62" t="str">
            <v>Apricots: all varieties - prices per 100 kg</v>
          </cell>
          <cell r="V62" t="str">
            <v>Apricots: all varieties - prices per 100 kg</v>
          </cell>
          <cell r="W62" t="str">
            <v>Apricots: all varieties - prices per 100 kg</v>
          </cell>
          <cell r="X62" t="str">
            <v>Apricots: all varieties - prices per 100 kg</v>
          </cell>
        </row>
        <row r="63">
          <cell r="A63" t="str">
            <v>06191100</v>
          </cell>
          <cell r="B63">
            <v>3120</v>
          </cell>
          <cell r="C63" t="str">
            <v>u2</v>
          </cell>
          <cell r="D63" t="str">
            <v>g60</v>
          </cell>
          <cell r="E63" t="str">
            <v>Cherries: sweet cherries - prices per 100 kg</v>
          </cell>
          <cell r="F63" t="str">
            <v>Cherries: sweet cherries - prices per 100 kg</v>
          </cell>
          <cell r="G63" t="str">
            <v>Kirschen: Süsskirschen</v>
          </cell>
          <cell r="H63" t="str">
            <v>Cherries: sweet cherries - prices per 100 kg</v>
          </cell>
          <cell r="I63" t="str">
            <v>Cherries: sweet cherries - prices per 100 kg</v>
          </cell>
          <cell r="J63" t="str">
            <v>Cherries: sweet cherries - prices per 100 kg</v>
          </cell>
          <cell r="K63" t="str">
            <v>Cherries: sweet cherries - prices per 100 kg</v>
          </cell>
          <cell r="L63" t="str">
            <v>Cherries: sweet cherries - prices per 100 kg</v>
          </cell>
          <cell r="M63" t="str">
            <v>Cerises: Bigarreaux</v>
          </cell>
          <cell r="N63" t="str">
            <v>Cherries: sweet cherries - prices per 100 kg</v>
          </cell>
          <cell r="O63" t="str">
            <v>Cherries: sweet cherries - prices per 100 kg</v>
          </cell>
          <cell r="P63" t="str">
            <v>Cherries: sweet cherries - prices per 100 kg</v>
          </cell>
          <cell r="Q63" t="str">
            <v>Cherries: sweet cherries - prices per 100 kg</v>
          </cell>
          <cell r="R63" t="str">
            <v>Cherries: sweet cherries - prices per 100 kg</v>
          </cell>
          <cell r="S63" t="str">
            <v>Cherries: sweet cherries - prices per 100 kg</v>
          </cell>
          <cell r="T63" t="str">
            <v>Cherries: sweet cherries - prices per 100 kg</v>
          </cell>
          <cell r="U63" t="str">
            <v>Cherries: sweet cherries - prices per 100 kg</v>
          </cell>
          <cell r="V63" t="str">
            <v>Cherries: sweet cherries - prices per 100 kg</v>
          </cell>
          <cell r="W63" t="str">
            <v>Cherries: sweet cherries - prices per 100 kg</v>
          </cell>
          <cell r="X63" t="str">
            <v>Cherries: sweet cherries - prices per 100 kg</v>
          </cell>
        </row>
        <row r="64">
          <cell r="A64" t="str">
            <v>06191200</v>
          </cell>
          <cell r="B64">
            <v>3130</v>
          </cell>
          <cell r="C64" t="str">
            <v>u2</v>
          </cell>
          <cell r="D64" t="str">
            <v>g60</v>
          </cell>
          <cell r="E64" t="str">
            <v>Cherries: sour cherries - prices per 100 kg</v>
          </cell>
          <cell r="F64" t="str">
            <v>Cherries: sour cherries - prices per 100 kg</v>
          </cell>
          <cell r="G64" t="str">
            <v>Kirschen: Sauerkirschen (Weichseln)</v>
          </cell>
          <cell r="H64" t="str">
            <v>Cherries: sour cherries - prices per 100 kg</v>
          </cell>
          <cell r="I64" t="str">
            <v>Cherries: sour cherries - prices per 100 kg</v>
          </cell>
          <cell r="J64" t="str">
            <v>Cherries: sour cherries - prices per 100 kg</v>
          </cell>
          <cell r="K64" t="str">
            <v>Cherries: sour cherries - prices per 100 kg</v>
          </cell>
          <cell r="L64" t="str">
            <v>Cherries: sour cherries - prices per 100 kg</v>
          </cell>
          <cell r="M64" t="str">
            <v>Cerises: Morelles aigres</v>
          </cell>
          <cell r="N64" t="str">
            <v>Cherries: sour cherries - prices per 100 kg</v>
          </cell>
          <cell r="O64" t="str">
            <v>Cherries: sour cherries - prices per 100 kg</v>
          </cell>
          <cell r="P64" t="str">
            <v>Cherries: sour cherries - prices per 100 kg</v>
          </cell>
          <cell r="Q64" t="str">
            <v>Cherries: sour cherries - prices per 100 kg</v>
          </cell>
          <cell r="R64" t="str">
            <v>Cherries: sour cherries - prices per 100 kg</v>
          </cell>
          <cell r="S64" t="str">
            <v>Cherries: sour cherries - prices per 100 kg</v>
          </cell>
          <cell r="T64" t="str">
            <v>Cherries: sour cherries - prices per 100 kg</v>
          </cell>
          <cell r="U64" t="str">
            <v>Cherries: sour cherries - prices per 100 kg</v>
          </cell>
          <cell r="V64" t="str">
            <v>Cherries: sour cherries - prices per 100 kg</v>
          </cell>
          <cell r="W64" t="str">
            <v>Cherries: sour cherries - prices per 100 kg</v>
          </cell>
          <cell r="X64" t="str">
            <v>Cherries: sour cherries - prices per 100 kg</v>
          </cell>
        </row>
        <row r="65">
          <cell r="A65" t="str">
            <v>06192000</v>
          </cell>
          <cell r="B65">
            <v>3140</v>
          </cell>
          <cell r="C65" t="str">
            <v>u2</v>
          </cell>
          <cell r="D65" t="str">
            <v>g60</v>
          </cell>
          <cell r="E65" t="str">
            <v xml:space="preserve">Plums: all varieties  - prices per 100 kg    </v>
          </cell>
          <cell r="F65" t="str">
            <v xml:space="preserve">Plums: all varieties  - prices per 100 kg    </v>
          </cell>
          <cell r="G65" t="str">
            <v>Pflaume : alle Arte</v>
          </cell>
          <cell r="H65" t="str">
            <v xml:space="preserve">Plums: all varieties  - prices per 100 kg    </v>
          </cell>
          <cell r="I65" t="str">
            <v xml:space="preserve">Plums: all varieties  - prices per 100 kg    </v>
          </cell>
          <cell r="J65" t="str">
            <v xml:space="preserve">Plums: all varieties  - prices per 100 kg    </v>
          </cell>
          <cell r="K65" t="str">
            <v xml:space="preserve">Plums: all varieties  - prices per 100 kg    </v>
          </cell>
          <cell r="L65" t="str">
            <v xml:space="preserve">Plums: all varieties  - prices per 100 kg    </v>
          </cell>
          <cell r="M65" t="str">
            <v>Prunes : toutes variétés</v>
          </cell>
          <cell r="N65" t="str">
            <v xml:space="preserve">Plums: all varieties  - prices per 100 kg    </v>
          </cell>
          <cell r="O65" t="str">
            <v xml:space="preserve">Plums: all varieties  - prices per 100 kg    </v>
          </cell>
          <cell r="P65" t="str">
            <v xml:space="preserve">Plums: all varieties  - prices per 100 kg    </v>
          </cell>
          <cell r="Q65" t="str">
            <v xml:space="preserve">Plums: all varieties  - prices per 100 kg    </v>
          </cell>
          <cell r="R65" t="str">
            <v xml:space="preserve">Plums: all varieties  - prices per 100 kg    </v>
          </cell>
          <cell r="S65" t="str">
            <v xml:space="preserve">Plums: all varieties  - prices per 100 kg    </v>
          </cell>
          <cell r="T65" t="str">
            <v xml:space="preserve">Plums: all varieties  - prices per 100 kg    </v>
          </cell>
          <cell r="U65" t="str">
            <v xml:space="preserve">Plums: all varieties  - prices per 100 kg    </v>
          </cell>
          <cell r="V65" t="str">
            <v xml:space="preserve">Plums: all varieties  - prices per 100 kg    </v>
          </cell>
          <cell r="W65" t="str">
            <v xml:space="preserve">Plums: all varieties  - prices per 100 kg    </v>
          </cell>
          <cell r="X65" t="str">
            <v xml:space="preserve">Plums: all varieties  - prices per 100 kg    </v>
          </cell>
        </row>
        <row r="66">
          <cell r="A66" t="str">
            <v>06194110</v>
          </cell>
          <cell r="B66">
            <v>3150</v>
          </cell>
          <cell r="C66" t="str">
            <v>u2</v>
          </cell>
          <cell r="D66" t="str">
            <v>g60</v>
          </cell>
          <cell r="E66" t="str">
            <v>Walnuts - prices per 100 kg</v>
          </cell>
          <cell r="F66" t="str">
            <v>Walnuts - prices per 100 kg</v>
          </cell>
          <cell r="G66" t="str">
            <v>Walnüsse</v>
          </cell>
          <cell r="H66" t="str">
            <v>Walnuts - prices per 100 kg</v>
          </cell>
          <cell r="I66" t="str">
            <v>Walnuts - prices per 100 kg</v>
          </cell>
          <cell r="J66" t="str">
            <v>Walnuts - prices per 100 kg</v>
          </cell>
          <cell r="K66" t="str">
            <v>Walnuts - prices per 100 kg</v>
          </cell>
          <cell r="L66" t="str">
            <v>Walnuts - prices per 100 kg</v>
          </cell>
          <cell r="M66" t="str">
            <v>Noix</v>
          </cell>
          <cell r="N66" t="str">
            <v>Walnuts - prices per 100 kg</v>
          </cell>
          <cell r="O66" t="str">
            <v>Walnuts - prices per 100 kg</v>
          </cell>
          <cell r="P66" t="str">
            <v>Walnuts - prices per 100 kg</v>
          </cell>
          <cell r="Q66" t="str">
            <v>Walnuts - prices per 100 kg</v>
          </cell>
          <cell r="R66" t="str">
            <v>Walnuts - prices per 100 kg</v>
          </cell>
          <cell r="S66" t="str">
            <v>Walnuts - prices per 100 kg</v>
          </cell>
          <cell r="T66" t="str">
            <v>Walnuts - prices per 100 kg</v>
          </cell>
          <cell r="U66" t="str">
            <v>Walnuts - prices per 100 kg</v>
          </cell>
          <cell r="V66" t="str">
            <v>Walnuts - prices per 100 kg</v>
          </cell>
          <cell r="W66" t="str">
            <v>Walnuts - prices per 100 kg</v>
          </cell>
          <cell r="X66" t="str">
            <v>Walnuts - prices per 100 kg</v>
          </cell>
        </row>
        <row r="67">
          <cell r="A67" t="str">
            <v>06194120</v>
          </cell>
          <cell r="B67">
            <v>1362</v>
          </cell>
          <cell r="C67" t="str">
            <v>u2</v>
          </cell>
          <cell r="D67" t="str">
            <v>g62</v>
          </cell>
          <cell r="E67" t="str">
            <v>Hazelnuts - prices per 100 kg</v>
          </cell>
          <cell r="F67" t="str">
            <v>Hazelnuts - prices per 100 kg</v>
          </cell>
          <cell r="G67" t="str">
            <v>Haselnüsse</v>
          </cell>
          <cell r="H67" t="str">
            <v>Hazelnuts - prices per 100 kg</v>
          </cell>
          <cell r="I67" t="str">
            <v>Hazelnuts - prices per 100 kg</v>
          </cell>
          <cell r="J67" t="str">
            <v>Hazelnuts - prices per 100 kg</v>
          </cell>
          <cell r="K67" t="str">
            <v>Hazelnuts - prices per 100 kg</v>
          </cell>
          <cell r="L67" t="str">
            <v>Hazelnuts - prices per 100 kg</v>
          </cell>
          <cell r="M67" t="str">
            <v>Noisettes</v>
          </cell>
          <cell r="N67" t="str">
            <v>Hazelnuts - prices per 100 kg</v>
          </cell>
          <cell r="O67" t="str">
            <v>Hazelnuts - prices per 100 kg</v>
          </cell>
          <cell r="P67" t="str">
            <v>Hazelnuts - prices per 100 kg</v>
          </cell>
          <cell r="Q67" t="str">
            <v>Hazelnuts - prices per 100 kg</v>
          </cell>
          <cell r="R67" t="str">
            <v>Hazelnuts - prices per 100 kg</v>
          </cell>
          <cell r="S67" t="str">
            <v>Hazelnuts - prices per 100 kg</v>
          </cell>
          <cell r="T67" t="str">
            <v>Hazelnuts - prices per 100 kg</v>
          </cell>
          <cell r="U67" t="str">
            <v>Hazelnuts - prices per 100 kg</v>
          </cell>
          <cell r="V67" t="str">
            <v>Hazelnuts - prices per 100 kg</v>
          </cell>
          <cell r="W67" t="str">
            <v>Hazelnuts - prices per 100 kg</v>
          </cell>
          <cell r="X67" t="str">
            <v>Hazelnuts - prices per 100 kg</v>
          </cell>
        </row>
        <row r="68">
          <cell r="A68" t="str">
            <v>06194130</v>
          </cell>
          <cell r="B68">
            <v>1361</v>
          </cell>
          <cell r="C68" t="str">
            <v>u2</v>
          </cell>
          <cell r="D68" t="str">
            <v>g62</v>
          </cell>
          <cell r="E68" t="str">
            <v>Almonds - prices per 100 kg</v>
          </cell>
          <cell r="F68" t="str">
            <v>Almonds - prices per 100 kg</v>
          </cell>
          <cell r="G68" t="str">
            <v>Mandeln</v>
          </cell>
          <cell r="H68" t="str">
            <v>Almonds - prices per 100 kg</v>
          </cell>
          <cell r="I68" t="str">
            <v>Almonds - prices per 100 kg</v>
          </cell>
          <cell r="J68" t="str">
            <v>Almonds - prices per 100 kg</v>
          </cell>
          <cell r="K68" t="str">
            <v>Almonds - prices per 100 kg</v>
          </cell>
          <cell r="L68" t="str">
            <v>Almonds - prices per 100 kg</v>
          </cell>
          <cell r="M68" t="str">
            <v>Amandes</v>
          </cell>
          <cell r="N68" t="str">
            <v>Almonds - prices per 100 kg</v>
          </cell>
          <cell r="O68" t="str">
            <v>Almonds - prices per 100 kg</v>
          </cell>
          <cell r="P68" t="str">
            <v>Almonds - prices per 100 kg</v>
          </cell>
          <cell r="Q68" t="str">
            <v>Almonds - prices per 100 kg</v>
          </cell>
          <cell r="R68" t="str">
            <v>Almonds - prices per 100 kg</v>
          </cell>
          <cell r="S68" t="str">
            <v>Almonds - prices per 100 kg</v>
          </cell>
          <cell r="T68" t="str">
            <v>Almonds - prices per 100 kg</v>
          </cell>
          <cell r="U68" t="str">
            <v>Almonds - prices per 100 kg</v>
          </cell>
          <cell r="V68" t="str">
            <v>Almonds - prices per 100 kg</v>
          </cell>
          <cell r="W68" t="str">
            <v>Almonds - prices per 100 kg</v>
          </cell>
          <cell r="X68" t="str">
            <v>Almonds - prices per 100 kg</v>
          </cell>
        </row>
        <row r="69">
          <cell r="A69" t="str">
            <v>06194140</v>
          </cell>
          <cell r="C69" t="str">
            <v>u2</v>
          </cell>
          <cell r="D69" t="str">
            <v>g69</v>
          </cell>
          <cell r="E69" t="str">
            <v>Chestnuts - prices per 100 kg</v>
          </cell>
          <cell r="F69" t="str">
            <v>Chestnuts - prices per 100 kg</v>
          </cell>
          <cell r="G69" t="str">
            <v>Esskastanien</v>
          </cell>
          <cell r="H69" t="str">
            <v>Chestnuts - prices per 100 kg</v>
          </cell>
          <cell r="I69" t="str">
            <v>Chestnuts - prices per 100 kg</v>
          </cell>
          <cell r="J69" t="str">
            <v>Chestnuts - prices per 100 kg</v>
          </cell>
          <cell r="K69" t="str">
            <v>Chestnuts - prices per 100 kg</v>
          </cell>
          <cell r="L69" t="str">
            <v>Chestnuts - prices per 100 kg</v>
          </cell>
          <cell r="M69" t="str">
            <v>Châtaignes</v>
          </cell>
          <cell r="N69" t="str">
            <v>Chestnuts - prices per 100 kg</v>
          </cell>
          <cell r="O69" t="str">
            <v>Chestnuts - prices per 100 kg</v>
          </cell>
          <cell r="P69" t="str">
            <v>Chestnuts - prices per 100 kg</v>
          </cell>
          <cell r="Q69" t="str">
            <v>Chestnuts - prices per 100 kg</v>
          </cell>
          <cell r="R69" t="str">
            <v>Chestnuts - prices per 100 kg</v>
          </cell>
          <cell r="S69" t="str">
            <v>Chestnuts - prices per 100 kg</v>
          </cell>
          <cell r="T69" t="str">
            <v>Chestnuts - prices per 100 kg</v>
          </cell>
          <cell r="U69" t="str">
            <v>Chestnuts - prices per 100 kg</v>
          </cell>
          <cell r="V69" t="str">
            <v>Chestnuts - prices per 100 kg</v>
          </cell>
          <cell r="W69" t="str">
            <v>Chestnuts - prices per 100 kg</v>
          </cell>
          <cell r="X69" t="str">
            <v>Chestnuts - prices per 100 kg</v>
          </cell>
        </row>
        <row r="70">
          <cell r="A70" t="str">
            <v>06194200</v>
          </cell>
          <cell r="C70" t="str">
            <v>u2</v>
          </cell>
          <cell r="D70" t="str">
            <v>g52</v>
          </cell>
          <cell r="E70" t="str">
            <v>Dried fruit - prices per 100 Kg</v>
          </cell>
          <cell r="F70" t="str">
            <v>Dried fruit - prices per 100 Kg</v>
          </cell>
          <cell r="G70" t="str">
            <v>Trockene Fruchte</v>
          </cell>
          <cell r="H70" t="str">
            <v>Dried fruit - prices per 100 Kg</v>
          </cell>
          <cell r="I70" t="str">
            <v>Dried fruit - prices per 100 Kg</v>
          </cell>
          <cell r="J70" t="str">
            <v>Dried fruit - prices per 100 Kg</v>
          </cell>
          <cell r="K70" t="str">
            <v>Dried fruit - prices per 100 Kg</v>
          </cell>
          <cell r="L70" t="str">
            <v>Dried fruit - prices per 100 Kg</v>
          </cell>
          <cell r="M70" t="str">
            <v>Fruits séchés</v>
          </cell>
          <cell r="N70" t="str">
            <v>Dried fruit - prices per 100 Kg</v>
          </cell>
          <cell r="O70" t="str">
            <v>Dried fruit - prices per 100 Kg</v>
          </cell>
          <cell r="P70" t="str">
            <v>Dried fruit - prices per 100 Kg</v>
          </cell>
          <cell r="Q70" t="str">
            <v>Dried fruit - prices per 100 Kg</v>
          </cell>
          <cell r="R70" t="str">
            <v>Dried fruit - prices per 100 Kg</v>
          </cell>
          <cell r="S70" t="str">
            <v>Dried fruit - prices per 100 Kg</v>
          </cell>
          <cell r="T70" t="str">
            <v>Dried fruit - prices per 100 Kg</v>
          </cell>
          <cell r="U70" t="str">
            <v>Dried fruit - prices per 100 Kg</v>
          </cell>
          <cell r="V70" t="str">
            <v>Dried fruit - prices per 100 Kg</v>
          </cell>
          <cell r="W70" t="str">
            <v>Dried fruit - prices per 100 Kg</v>
          </cell>
          <cell r="X70" t="str">
            <v>Dried fruit - prices per 100 Kg</v>
          </cell>
        </row>
        <row r="71">
          <cell r="A71" t="str">
            <v>06194201</v>
          </cell>
          <cell r="B71">
            <v>2251</v>
          </cell>
          <cell r="C71" t="str">
            <v>u2</v>
          </cell>
          <cell r="D71" t="str">
            <v>g20</v>
          </cell>
          <cell r="E71" t="str">
            <v>Fresh figs-prices per 100 kg</v>
          </cell>
          <cell r="F71" t="str">
            <v>Fresh figs-prices per 100 kg</v>
          </cell>
          <cell r="G71" t="str">
            <v>Feigen - frisch</v>
          </cell>
          <cell r="H71" t="str">
            <v>Fresh figs-prices per 100 kg</v>
          </cell>
          <cell r="I71" t="str">
            <v>Fresh figs-prices per 100 kg</v>
          </cell>
          <cell r="J71" t="str">
            <v>Fresh figs-prices per 100 kg</v>
          </cell>
          <cell r="K71" t="str">
            <v>Fresh figs-prices per 100 kg</v>
          </cell>
          <cell r="L71" t="str">
            <v>Fresh figs-prices per 100 kg</v>
          </cell>
          <cell r="M71" t="str">
            <v>Figues fraîches</v>
          </cell>
          <cell r="N71" t="str">
            <v>Fresh figs-prices per 100 kg</v>
          </cell>
          <cell r="O71" t="str">
            <v>Fresh figs-prices per 100 kg</v>
          </cell>
          <cell r="P71" t="str">
            <v>Fresh figs-prices per 100 kg</v>
          </cell>
          <cell r="Q71" t="str">
            <v>Fresh figs-prices per 100 kg</v>
          </cell>
          <cell r="R71" t="str">
            <v>Fresh figs-prices per 100 kg</v>
          </cell>
          <cell r="S71" t="str">
            <v>Fresh figs-prices per 100 kg</v>
          </cell>
          <cell r="T71" t="str">
            <v>Fresh figs-prices per 100 kg</v>
          </cell>
          <cell r="U71" t="str">
            <v>Fresh figs-prices per 100 kg</v>
          </cell>
          <cell r="V71" t="str">
            <v>Fresh figs-prices per 100 kg</v>
          </cell>
          <cell r="W71" t="str">
            <v>Fresh figs-prices per 100 kg</v>
          </cell>
          <cell r="X71" t="str">
            <v>Fresh figs-prices per 100 kg</v>
          </cell>
        </row>
        <row r="72">
          <cell r="A72" t="str">
            <v>06193100</v>
          </cell>
          <cell r="B72">
            <v>2131</v>
          </cell>
          <cell r="C72" t="str">
            <v>u2</v>
          </cell>
          <cell r="D72" t="str">
            <v>g21</v>
          </cell>
          <cell r="E72" t="str">
            <v>Strawberries in the open - prices per 100 kg</v>
          </cell>
          <cell r="F72" t="str">
            <v>Strawberries in the open - prices per 100 kg</v>
          </cell>
          <cell r="G72" t="str">
            <v>Erdbeeren (Freiland)</v>
          </cell>
          <cell r="H72" t="str">
            <v>Strawberries in the open - prices per 100 kg</v>
          </cell>
          <cell r="I72" t="str">
            <v>Strawberries in the open - prices per 100 kg</v>
          </cell>
          <cell r="J72" t="str">
            <v>Strawberries in the open - prices per 100 kg</v>
          </cell>
          <cell r="K72" t="str">
            <v>Strawberries in the open - prices per 100 kg</v>
          </cell>
          <cell r="L72" t="str">
            <v>Strawberries in the open - prices per 100 kg</v>
          </cell>
          <cell r="M72" t="str">
            <v>Fraises de pleine terre</v>
          </cell>
          <cell r="N72" t="str">
            <v>Strawberries in the open - prices per 100 kg</v>
          </cell>
          <cell r="O72" t="str">
            <v>Strawberries in the open - prices per 100 kg</v>
          </cell>
          <cell r="P72" t="str">
            <v>Strawberries in the open - prices per 100 kg</v>
          </cell>
          <cell r="Q72" t="str">
            <v>Strawberries in the open - prices per 100 kg</v>
          </cell>
          <cell r="R72" t="str">
            <v>Strawberries in the open - prices per 100 kg</v>
          </cell>
          <cell r="S72" t="str">
            <v>Strawberries in the open - prices per 100 kg</v>
          </cell>
          <cell r="T72" t="str">
            <v>Strawberries in the open - prices per 100 kg</v>
          </cell>
          <cell r="U72" t="str">
            <v>Strawberries in the open - prices per 100 kg</v>
          </cell>
          <cell r="V72" t="str">
            <v>Strawberries in the open - prices per 100 kg</v>
          </cell>
          <cell r="W72" t="str">
            <v>Strawberries in the open - prices per 100 kg</v>
          </cell>
          <cell r="X72" t="str">
            <v>Strawberries in the open - prices per 100 kg</v>
          </cell>
        </row>
        <row r="73">
          <cell r="A73" t="str">
            <v>06193200</v>
          </cell>
          <cell r="B73">
            <v>2181</v>
          </cell>
          <cell r="C73" t="str">
            <v>u2</v>
          </cell>
          <cell r="D73" t="str">
            <v>g22</v>
          </cell>
          <cell r="E73" t="str">
            <v>Strawberries under glass - prices per 100 kg</v>
          </cell>
          <cell r="F73" t="str">
            <v>Strawberries under glass - prices per 100 kg</v>
          </cell>
          <cell r="G73" t="str">
            <v>Erdbeeren  (unter Glas)</v>
          </cell>
          <cell r="H73" t="str">
            <v>Strawberries under glass - prices per 100 kg</v>
          </cell>
          <cell r="I73" t="str">
            <v>Strawberries under glass - prices per 100 kg</v>
          </cell>
          <cell r="J73" t="str">
            <v>Strawberries under glass - prices per 100 kg</v>
          </cell>
          <cell r="K73" t="str">
            <v>Strawberries under glass - prices per 100 kg</v>
          </cell>
          <cell r="L73" t="str">
            <v>Strawberries under glass - prices per 100 kg</v>
          </cell>
          <cell r="M73" t="str">
            <v>Fraises de serre</v>
          </cell>
          <cell r="N73" t="str">
            <v>Strawberries under glass - prices per 100 kg</v>
          </cell>
          <cell r="O73" t="str">
            <v>Strawberries under glass - prices per 100 kg</v>
          </cell>
          <cell r="P73" t="str">
            <v>Strawberries under glass - prices per 100 kg</v>
          </cell>
          <cell r="Q73" t="str">
            <v>Strawberries under glass - prices per 100 kg</v>
          </cell>
          <cell r="R73" t="str">
            <v>Strawberries under glass - prices per 100 kg</v>
          </cell>
          <cell r="S73" t="str">
            <v>Strawberries under glass - prices per 100 kg</v>
          </cell>
          <cell r="T73" t="str">
            <v>Strawberries under glass - prices per 100 kg</v>
          </cell>
          <cell r="U73" t="str">
            <v>Strawberries under glass - prices per 100 kg</v>
          </cell>
          <cell r="V73" t="str">
            <v>Strawberries under glass - prices per 100 kg</v>
          </cell>
          <cell r="W73" t="str">
            <v>Strawberries under glass - prices per 100 kg</v>
          </cell>
          <cell r="X73" t="str">
            <v>Strawberries under glass - prices per 100 kg</v>
          </cell>
        </row>
        <row r="74">
          <cell r="A74" t="str">
            <v>06193000</v>
          </cell>
          <cell r="B74">
            <v>2201</v>
          </cell>
          <cell r="C74" t="str">
            <v>u2</v>
          </cell>
          <cell r="D74" t="str">
            <v>g43</v>
          </cell>
          <cell r="E74" t="str">
            <v>Strawberries: all types of production - prices per 100 kg</v>
          </cell>
          <cell r="F74" t="str">
            <v>Strawberries: all types of production - prices per 100 kg</v>
          </cell>
          <cell r="G74" t="str">
            <v>Erdbeeren: alle Arten der Produktion</v>
          </cell>
          <cell r="H74" t="str">
            <v>Strawberries: all types of production - prices per 100 kg</v>
          </cell>
          <cell r="I74" t="str">
            <v>Strawberries: all types of production - prices per 100 kg</v>
          </cell>
          <cell r="J74" t="str">
            <v>Strawberries: all types of production - prices per 100 kg</v>
          </cell>
          <cell r="K74" t="str">
            <v>Strawberries: all types of production - prices per 100 kg</v>
          </cell>
          <cell r="L74" t="str">
            <v>Strawberries: all types of production - prices per 100 kg</v>
          </cell>
          <cell r="M74" t="str">
            <v>Fraises tous types de production</v>
          </cell>
          <cell r="N74" t="str">
            <v>Strawberries: all types of production - prices per 100 kg</v>
          </cell>
          <cell r="O74" t="str">
            <v>Strawberries: all types of production - prices per 100 kg</v>
          </cell>
          <cell r="P74" t="str">
            <v>Strawberries: all types of production - prices per 100 kg</v>
          </cell>
          <cell r="Q74" t="str">
            <v>Strawberries: all types of production - prices per 100 kg</v>
          </cell>
          <cell r="R74" t="str">
            <v>Strawberries: all types of production - prices per 100 kg</v>
          </cell>
          <cell r="S74" t="str">
            <v>Strawberries: all types of production - prices per 100 kg</v>
          </cell>
          <cell r="T74" t="str">
            <v>Strawberries: all types of production - prices per 100 kg</v>
          </cell>
          <cell r="U74" t="str">
            <v>Strawberries: all types of production - prices per 100 kg</v>
          </cell>
          <cell r="V74" t="str">
            <v>Strawberries: all types of production - prices per 100 kg</v>
          </cell>
          <cell r="W74" t="str">
            <v>Strawberries: all types of production - prices per 100 kg</v>
          </cell>
          <cell r="X74" t="str">
            <v>Strawberries: all types of production - prices per 100 kg</v>
          </cell>
        </row>
        <row r="75">
          <cell r="A75" t="str">
            <v>06210000</v>
          </cell>
          <cell r="B75">
            <v>2202</v>
          </cell>
          <cell r="C75" t="str">
            <v>u2</v>
          </cell>
          <cell r="D75" t="str">
            <v>g43</v>
          </cell>
          <cell r="E75" t="str">
            <v>Oranges: all varieties - prices per 100 kg</v>
          </cell>
          <cell r="F75" t="str">
            <v>Oranges: all varieties - prices per 100 kg</v>
          </cell>
          <cell r="G75" t="str">
            <v>Orangen: alle Sorten</v>
          </cell>
          <cell r="H75" t="str">
            <v>Oranges: all varieties - prices per 100 kg</v>
          </cell>
          <cell r="I75" t="str">
            <v>Oranges: all varieties - prices per 100 kg</v>
          </cell>
          <cell r="J75" t="str">
            <v>Oranges: all varieties - prices per 100 kg</v>
          </cell>
          <cell r="K75" t="str">
            <v>Oranges: all varieties - prices per 100 kg</v>
          </cell>
          <cell r="L75" t="str">
            <v>Oranges: all varieties - prices per 100 kg</v>
          </cell>
          <cell r="M75" t="str">
            <v>Oranges: ensemble des variétés</v>
          </cell>
          <cell r="N75" t="str">
            <v>Oranges: all varieties - prices per 100 kg</v>
          </cell>
          <cell r="O75" t="str">
            <v>Oranges: all varieties - prices per 100 kg</v>
          </cell>
          <cell r="P75" t="str">
            <v>Oranges: all varieties - prices per 100 kg</v>
          </cell>
          <cell r="Q75" t="str">
            <v>Oranges: all varieties - prices per 100 kg</v>
          </cell>
          <cell r="R75" t="str">
            <v>Oranges: all varieties - prices per 100 kg</v>
          </cell>
          <cell r="S75" t="str">
            <v>Oranges: all varieties - prices per 100 kg</v>
          </cell>
          <cell r="T75" t="str">
            <v>Oranges: all varieties - prices per 100 kg</v>
          </cell>
          <cell r="U75" t="str">
            <v>Oranges: all varieties - prices per 100 kg</v>
          </cell>
          <cell r="V75" t="str">
            <v>Oranges: all varieties - prices per 100 kg</v>
          </cell>
          <cell r="W75" t="str">
            <v>Oranges: all varieties - prices per 100 kg</v>
          </cell>
          <cell r="X75" t="str">
            <v>Oranges: all varieties - prices per 100 kg</v>
          </cell>
        </row>
        <row r="76">
          <cell r="A76" t="str">
            <v>06220000</v>
          </cell>
          <cell r="C76" t="str">
            <v>u2</v>
          </cell>
          <cell r="D76" t="str">
            <v>g43</v>
          </cell>
          <cell r="E76" t="str">
            <v>Mandarins: all varieties - prices per 100 kg</v>
          </cell>
          <cell r="F76" t="str">
            <v>Mandarins: all varieties - prices per 100 kg</v>
          </cell>
          <cell r="G76" t="str">
            <v>Mandarinen: alle Sorten</v>
          </cell>
          <cell r="H76" t="str">
            <v>Mandarins: all varieties - prices per 100 kg</v>
          </cell>
          <cell r="I76" t="str">
            <v>Mandarins: all varieties - prices per 100 kg</v>
          </cell>
          <cell r="J76" t="str">
            <v>Mandarins: all varieties - prices per 100 kg</v>
          </cell>
          <cell r="K76" t="str">
            <v>Mandarins: all varieties - prices per 100 kg</v>
          </cell>
          <cell r="L76" t="str">
            <v>Mandarins: all varieties - prices per 100 kg</v>
          </cell>
          <cell r="M76" t="str">
            <v>Mandarines: ensemble des variétés</v>
          </cell>
          <cell r="N76" t="str">
            <v>Mandarins: all varieties - prices per 100 kg</v>
          </cell>
          <cell r="O76" t="str">
            <v>Mandarins: all varieties - prices per 100 kg</v>
          </cell>
          <cell r="P76" t="str">
            <v>Mandarins: all varieties - prices per 100 kg</v>
          </cell>
          <cell r="Q76" t="str">
            <v>Mandarins: all varieties - prices per 100 kg</v>
          </cell>
          <cell r="R76" t="str">
            <v>Mandarins: all varieties - prices per 100 kg</v>
          </cell>
          <cell r="S76" t="str">
            <v>Mandarins: all varieties - prices per 100 kg</v>
          </cell>
          <cell r="T76" t="str">
            <v>Mandarins: all varieties - prices per 100 kg</v>
          </cell>
          <cell r="U76" t="str">
            <v>Mandarins: all varieties - prices per 100 kg</v>
          </cell>
          <cell r="V76" t="str">
            <v>Mandarins: all varieties - prices per 100 kg</v>
          </cell>
          <cell r="W76" t="str">
            <v>Mandarins: all varieties - prices per 100 kg</v>
          </cell>
          <cell r="X76" t="str">
            <v>Mandarins: all varieties - prices per 100 kg</v>
          </cell>
        </row>
        <row r="77">
          <cell r="A77" t="str">
            <v>06230000</v>
          </cell>
          <cell r="B77">
            <v>2263</v>
          </cell>
          <cell r="C77" t="str">
            <v>u2</v>
          </cell>
          <cell r="D77" t="str">
            <v>g43</v>
          </cell>
          <cell r="E77" t="str">
            <v>Lemons: all varieties - prices per 100 kg</v>
          </cell>
          <cell r="F77" t="str">
            <v>Lemons: all varieties - prices per 100 kg</v>
          </cell>
          <cell r="G77" t="str">
            <v>Zitronen: alle Sorten</v>
          </cell>
          <cell r="H77" t="str">
            <v>Lemons: all varieties - prices per 100 kg</v>
          </cell>
          <cell r="I77" t="str">
            <v>Lemons: all varieties - prices per 100 kg</v>
          </cell>
          <cell r="J77" t="str">
            <v>Lemons: all varieties - prices per 100 kg</v>
          </cell>
          <cell r="K77" t="str">
            <v>Lemons: all varieties - prices per 100 kg</v>
          </cell>
          <cell r="L77" t="str">
            <v>Lemons: all varieties - prices per 100 kg</v>
          </cell>
          <cell r="M77" t="str">
            <v>Citrons: ensemble des variétés</v>
          </cell>
          <cell r="N77" t="str">
            <v>Lemons: all varieties - prices per 100 kg</v>
          </cell>
          <cell r="O77" t="str">
            <v>Lemons: all varieties - prices per 100 kg</v>
          </cell>
          <cell r="P77" t="str">
            <v>Lemons: all varieties - prices per 100 kg</v>
          </cell>
          <cell r="Q77" t="str">
            <v>Lemons: all varieties - prices per 100 kg</v>
          </cell>
          <cell r="R77" t="str">
            <v>Lemons: all varieties - prices per 100 kg</v>
          </cell>
          <cell r="S77" t="str">
            <v>Lemons: all varieties - prices per 100 kg</v>
          </cell>
          <cell r="T77" t="str">
            <v>Lemons: all varieties - prices per 100 kg</v>
          </cell>
          <cell r="U77" t="str">
            <v>Lemons: all varieties - prices per 100 kg</v>
          </cell>
          <cell r="V77" t="str">
            <v>Lemons: all varieties - prices per 100 kg</v>
          </cell>
          <cell r="W77" t="str">
            <v>Lemons: all varieties - prices per 100 kg</v>
          </cell>
          <cell r="X77" t="str">
            <v>Lemons: all varieties - prices per 100 kg</v>
          </cell>
        </row>
        <row r="78">
          <cell r="A78" t="str">
            <v>06290000</v>
          </cell>
          <cell r="B78">
            <v>2261</v>
          </cell>
          <cell r="C78" t="str">
            <v>u2</v>
          </cell>
          <cell r="D78" t="str">
            <v>g43</v>
          </cell>
          <cell r="E78" t="str">
            <v>Other citrus fruit- prices per 100 kg</v>
          </cell>
          <cell r="F78" t="str">
            <v>Other citrus fruit- prices per 100 kg</v>
          </cell>
          <cell r="G78" t="str">
            <v>Andere Zitrusfrüchte</v>
          </cell>
          <cell r="H78" t="str">
            <v>Other citrus fruit- prices per 100 kg</v>
          </cell>
          <cell r="I78" t="str">
            <v>Other citrus fruit- prices per 100 kg</v>
          </cell>
          <cell r="J78" t="str">
            <v>Other citrus fruit- prices per 100 kg</v>
          </cell>
          <cell r="K78" t="str">
            <v>Other citrus fruit- prices per 100 kg</v>
          </cell>
          <cell r="L78" t="str">
            <v>Other citrus fruit- prices per 100 kg</v>
          </cell>
          <cell r="M78" t="str">
            <v>Autres fruits citrus</v>
          </cell>
          <cell r="N78" t="str">
            <v>Other citrus fruit- prices per 100 kg</v>
          </cell>
          <cell r="O78" t="str">
            <v>Other citrus fruit- prices per 100 kg</v>
          </cell>
          <cell r="P78" t="str">
            <v>Other citrus fruit- prices per 100 kg</v>
          </cell>
          <cell r="Q78" t="str">
            <v>Other citrus fruit- prices per 100 kg</v>
          </cell>
          <cell r="R78" t="str">
            <v>Other citrus fruit- prices per 100 kg</v>
          </cell>
          <cell r="S78" t="str">
            <v>Other citrus fruit- prices per 100 kg</v>
          </cell>
          <cell r="T78" t="str">
            <v>Other citrus fruit- prices per 100 kg</v>
          </cell>
          <cell r="U78" t="str">
            <v>Other citrus fruit- prices per 100 kg</v>
          </cell>
          <cell r="V78" t="str">
            <v>Other citrus fruit- prices per 100 kg</v>
          </cell>
          <cell r="W78" t="str">
            <v>Other citrus fruit- prices per 100 kg</v>
          </cell>
          <cell r="X78" t="str">
            <v>Other citrus fruit- prices per 100 kg</v>
          </cell>
        </row>
        <row r="79">
          <cell r="A79" t="str">
            <v>06410000</v>
          </cell>
          <cell r="B79">
            <v>2262</v>
          </cell>
          <cell r="C79" t="str">
            <v>u2</v>
          </cell>
          <cell r="D79" t="str">
            <v>g43</v>
          </cell>
          <cell r="E79" t="str">
            <v>Dessert grapes: all varieties - prices per 100 kg</v>
          </cell>
          <cell r="F79" t="str">
            <v>Dessert grapes: all varieties - prices per 100 kg</v>
          </cell>
          <cell r="G79" t="str">
            <v>Tafeltrauben: alle Sorten</v>
          </cell>
          <cell r="H79" t="str">
            <v>Dessert grapes: all varieties - prices per 100 kg</v>
          </cell>
          <cell r="I79" t="str">
            <v>Dessert grapes: all varieties - prices per 100 kg</v>
          </cell>
          <cell r="J79" t="str">
            <v>Dessert grapes: all varieties - prices per 100 kg</v>
          </cell>
          <cell r="K79" t="str">
            <v>Dessert grapes: all varieties - prices per 100 kg</v>
          </cell>
          <cell r="L79" t="str">
            <v>Dessert grapes: all varieties - prices per 100 kg</v>
          </cell>
          <cell r="M79" t="str">
            <v>Raisin de table: ensemble des variétés</v>
          </cell>
          <cell r="N79" t="str">
            <v>Dessert grapes: all varieties - prices per 100 kg</v>
          </cell>
          <cell r="O79" t="str">
            <v>Dessert grapes: all varieties - prices per 100 kg</v>
          </cell>
          <cell r="P79" t="str">
            <v>Dessert grapes: all varieties - prices per 100 kg</v>
          </cell>
          <cell r="Q79" t="str">
            <v>Dessert grapes: all varieties - prices per 100 kg</v>
          </cell>
          <cell r="R79" t="str">
            <v>Dessert grapes: all varieties - prices per 100 kg</v>
          </cell>
          <cell r="S79" t="str">
            <v>Dessert grapes: all varieties - prices per 100 kg</v>
          </cell>
          <cell r="T79" t="str">
            <v>Dessert grapes: all varieties - prices per 100 kg</v>
          </cell>
          <cell r="U79" t="str">
            <v>Dessert grapes: all varieties - prices per 100 kg</v>
          </cell>
          <cell r="V79" t="str">
            <v>Dessert grapes: all varieties - prices per 100 kg</v>
          </cell>
          <cell r="W79" t="str">
            <v>Dessert grapes: all varieties - prices per 100 kg</v>
          </cell>
          <cell r="X79" t="str">
            <v>Dessert grapes: all varieties - prices per 100 kg</v>
          </cell>
        </row>
        <row r="80">
          <cell r="A80" t="str">
            <v>06490000</v>
          </cell>
          <cell r="B80">
            <v>2231</v>
          </cell>
          <cell r="C80" t="str">
            <v>u2</v>
          </cell>
          <cell r="D80" t="str">
            <v>g45</v>
          </cell>
          <cell r="E80" t="str">
            <v>Grapes for wine production (prices per 100 kg) - prices per 100 kg</v>
          </cell>
          <cell r="F80" t="str">
            <v>Grapes for wine production (prices per 100 kg) - prices per 100 kg</v>
          </cell>
          <cell r="G80" t="str">
            <v>Trauben zur Weinherstellung</v>
          </cell>
          <cell r="H80" t="str">
            <v>Grapes for wine production (prices per 100 kg) - prices per 100 kg</v>
          </cell>
          <cell r="I80" t="str">
            <v>Grapes for wine production (prices per 100 kg) - prices per 100 kg</v>
          </cell>
          <cell r="J80" t="str">
            <v>Grapes for wine production (prices per 100 kg) - prices per 100 kg</v>
          </cell>
          <cell r="K80" t="str">
            <v>Grapes for wine production (prices per 100 kg) - prices per 100 kg</v>
          </cell>
          <cell r="L80" t="str">
            <v>Grapes for wine production (prices per 100 kg) - prices per 100 kg</v>
          </cell>
          <cell r="M80" t="str">
            <v>Raisins destinés à la vinification</v>
          </cell>
          <cell r="N80" t="str">
            <v>Grapes for wine production (prices per 100 kg) - prices per 100 kg</v>
          </cell>
          <cell r="O80" t="str">
            <v>Grapes for wine production (prices per 100 kg) - prices per 100 kg</v>
          </cell>
          <cell r="P80" t="str">
            <v>Grapes for wine production (prices per 100 kg) - prices per 100 kg</v>
          </cell>
          <cell r="Q80" t="str">
            <v>Grapes for wine production (prices per 100 kg) - prices per 100 kg</v>
          </cell>
          <cell r="R80" t="str">
            <v>Grapes for wine production (prices per 100 kg) - prices per 100 kg</v>
          </cell>
          <cell r="S80" t="str">
            <v>Grapes for wine production (prices per 100 kg) - prices per 100 kg</v>
          </cell>
          <cell r="T80" t="str">
            <v>Grapes for wine production (prices per 100 kg) - prices per 100 kg</v>
          </cell>
          <cell r="U80" t="str">
            <v>Grapes for wine production (prices per 100 kg) - prices per 100 kg</v>
          </cell>
          <cell r="V80" t="str">
            <v>Grapes for wine production (prices per 100 kg) - prices per 100 kg</v>
          </cell>
          <cell r="W80" t="str">
            <v>Grapes for wine production (prices per 100 kg) - prices per 100 kg</v>
          </cell>
          <cell r="X80" t="str">
            <v>Grapes for wine production (prices per 100 kg) - prices per 100 kg</v>
          </cell>
        </row>
        <row r="81">
          <cell r="A81" t="str">
            <v>06510000</v>
          </cell>
          <cell r="B81">
            <v>2232</v>
          </cell>
          <cell r="C81" t="str">
            <v>u2</v>
          </cell>
          <cell r="D81" t="str">
            <v>g45</v>
          </cell>
          <cell r="E81" t="str">
            <v>Table olives - prices per 100 kg</v>
          </cell>
          <cell r="F81" t="str">
            <v>Table olives - prices per 100 kg</v>
          </cell>
          <cell r="G81" t="str">
            <v>Tafeloliven</v>
          </cell>
          <cell r="H81" t="str">
            <v>Table olives - prices per 100 kg</v>
          </cell>
          <cell r="I81" t="str">
            <v>Table olives - prices per 100 kg</v>
          </cell>
          <cell r="J81" t="str">
            <v>Table olives - prices per 100 kg</v>
          </cell>
          <cell r="K81" t="str">
            <v>Table olives - prices per 100 kg</v>
          </cell>
          <cell r="L81" t="str">
            <v>Table olives - prices per 100 kg</v>
          </cell>
          <cell r="M81" t="str">
            <v>Olives de table</v>
          </cell>
          <cell r="N81" t="str">
            <v>Table olives - prices per 100 kg</v>
          </cell>
          <cell r="O81" t="str">
            <v>Table olives - prices per 100 kg</v>
          </cell>
          <cell r="P81" t="str">
            <v>Table olives - prices per 100 kg</v>
          </cell>
          <cell r="Q81" t="str">
            <v>Table olives - prices per 100 kg</v>
          </cell>
          <cell r="R81" t="str">
            <v>Table olives - prices per 100 kg</v>
          </cell>
          <cell r="S81" t="str">
            <v>Table olives - prices per 100 kg</v>
          </cell>
          <cell r="T81" t="str">
            <v>Table olives - prices per 100 kg</v>
          </cell>
          <cell r="U81" t="str">
            <v>Table olives - prices per 100 kg</v>
          </cell>
          <cell r="V81" t="str">
            <v>Table olives - prices per 100 kg</v>
          </cell>
          <cell r="W81" t="str">
            <v>Table olives - prices per 100 kg</v>
          </cell>
          <cell r="X81" t="str">
            <v>Table olives - prices per 100 kg</v>
          </cell>
        </row>
        <row r="82">
          <cell r="A82" t="str">
            <v>06590000</v>
          </cell>
          <cell r="B82">
            <v>2233</v>
          </cell>
          <cell r="C82" t="str">
            <v>u2</v>
          </cell>
          <cell r="D82" t="str">
            <v>g45</v>
          </cell>
          <cell r="E82" t="str">
            <v>Other olives - prices per 100 kg</v>
          </cell>
          <cell r="F82" t="str">
            <v>Other olives - prices per 100 kg</v>
          </cell>
          <cell r="G82" t="str">
            <v>Andere Oliven</v>
          </cell>
          <cell r="H82" t="str">
            <v>Other olives - prices per 100 kg</v>
          </cell>
          <cell r="I82" t="str">
            <v>Other olives - prices per 100 kg</v>
          </cell>
          <cell r="J82" t="str">
            <v>Other olives - prices per 100 kg</v>
          </cell>
          <cell r="K82" t="str">
            <v>Other olives - prices per 100 kg</v>
          </cell>
          <cell r="L82" t="str">
            <v>Other olives - prices per 100 kg</v>
          </cell>
          <cell r="M82" t="str">
            <v>Autres olives</v>
          </cell>
          <cell r="N82" t="str">
            <v>Other olives - prices per 100 kg</v>
          </cell>
          <cell r="O82" t="str">
            <v>Other olives - prices per 100 kg</v>
          </cell>
          <cell r="P82" t="str">
            <v>Other olives - prices per 100 kg</v>
          </cell>
          <cell r="Q82" t="str">
            <v>Other olives - prices per 100 kg</v>
          </cell>
          <cell r="R82" t="str">
            <v>Other olives - prices per 100 kg</v>
          </cell>
          <cell r="S82" t="str">
            <v>Other olives - prices per 100 kg</v>
          </cell>
          <cell r="T82" t="str">
            <v>Other olives - prices per 100 kg</v>
          </cell>
          <cell r="U82" t="str">
            <v>Other olives - prices per 100 kg</v>
          </cell>
          <cell r="V82" t="str">
            <v>Other olives - prices per 100 kg</v>
          </cell>
          <cell r="W82" t="str">
            <v>Other olives - prices per 100 kg</v>
          </cell>
          <cell r="X82" t="str">
            <v>Other olives - prices per 100 kg</v>
          </cell>
        </row>
        <row r="83">
          <cell r="A83" t="str">
            <v>04210000</v>
          </cell>
          <cell r="B83">
            <v>2236</v>
          </cell>
          <cell r="C83" t="str">
            <v>u1</v>
          </cell>
          <cell r="D83" t="str">
            <v>g45</v>
          </cell>
          <cell r="E83" t="str">
            <v>Roses - prices per 100 items</v>
          </cell>
          <cell r="F83" t="str">
            <v>Roses - prices per 100 items</v>
          </cell>
          <cell r="G83" t="str">
            <v>Rosen</v>
          </cell>
          <cell r="H83" t="str">
            <v>Roses - prices per 100 items</v>
          </cell>
          <cell r="I83" t="str">
            <v>Roses - prices per 100 items</v>
          </cell>
          <cell r="J83" t="str">
            <v>Roses - prices per 100 items</v>
          </cell>
          <cell r="K83" t="str">
            <v>Roses - prices per 100 items</v>
          </cell>
          <cell r="L83" t="str">
            <v>Roses - prices per 100 items</v>
          </cell>
          <cell r="M83" t="str">
            <v>Roses</v>
          </cell>
          <cell r="N83" t="str">
            <v>Roses - prices per 100 items</v>
          </cell>
          <cell r="O83" t="str">
            <v>Roses - prices per 100 items</v>
          </cell>
          <cell r="P83" t="str">
            <v>Roses - prices per 100 items</v>
          </cell>
          <cell r="Q83" t="str">
            <v>Roses - prices per 100 items</v>
          </cell>
          <cell r="R83" t="str">
            <v>Roses - prices per 100 items</v>
          </cell>
          <cell r="S83" t="str">
            <v>Roses - prices per 100 items</v>
          </cell>
          <cell r="T83" t="str">
            <v>Roses - prices per 100 items</v>
          </cell>
          <cell r="U83" t="str">
            <v>Roses - prices per 100 items</v>
          </cell>
          <cell r="V83" t="str">
            <v>Roses - prices per 100 items</v>
          </cell>
          <cell r="W83" t="str">
            <v>Roses - prices per 100 items</v>
          </cell>
          <cell r="X83" t="str">
            <v>Roses - prices per 100 items</v>
          </cell>
        </row>
        <row r="84">
          <cell r="A84" t="str">
            <v>04220000</v>
          </cell>
          <cell r="C84" t="str">
            <v>u1</v>
          </cell>
          <cell r="D84" t="str">
            <v>g44</v>
          </cell>
          <cell r="E84" t="str">
            <v>Carnations - prices per 100 items</v>
          </cell>
          <cell r="F84" t="str">
            <v>Carnations - prices per 100 items</v>
          </cell>
          <cell r="G84" t="str">
            <v>Nelken</v>
          </cell>
          <cell r="H84" t="str">
            <v>Carnations - prices per 100 items</v>
          </cell>
          <cell r="I84" t="str">
            <v>Carnations - prices per 100 items</v>
          </cell>
          <cell r="J84" t="str">
            <v>Carnations - prices per 100 items</v>
          </cell>
          <cell r="K84" t="str">
            <v>Carnations - prices per 100 items</v>
          </cell>
          <cell r="L84" t="str">
            <v>Carnations - prices per 100 items</v>
          </cell>
          <cell r="M84" t="str">
            <v>Oeillets</v>
          </cell>
          <cell r="N84" t="str">
            <v>Carnations - prices per 100 items</v>
          </cell>
          <cell r="O84" t="str">
            <v>Carnations - prices per 100 items</v>
          </cell>
          <cell r="P84" t="str">
            <v>Carnations - prices per 100 items</v>
          </cell>
          <cell r="Q84" t="str">
            <v>Carnations - prices per 100 items</v>
          </cell>
          <cell r="R84" t="str">
            <v>Carnations - prices per 100 items</v>
          </cell>
          <cell r="S84" t="str">
            <v>Carnations - prices per 100 items</v>
          </cell>
          <cell r="T84" t="str">
            <v>Carnations - prices per 100 items</v>
          </cell>
          <cell r="U84" t="str">
            <v>Carnations - prices per 100 items</v>
          </cell>
          <cell r="V84" t="str">
            <v>Carnations - prices per 100 items</v>
          </cell>
          <cell r="W84" t="str">
            <v>Carnations - prices per 100 items</v>
          </cell>
          <cell r="X84" t="str">
            <v>Carnations - prices per 100 items</v>
          </cell>
        </row>
        <row r="85">
          <cell r="A85" t="str">
            <v>04230000</v>
          </cell>
          <cell r="B85">
            <v>2191</v>
          </cell>
          <cell r="C85" t="str">
            <v>u1</v>
          </cell>
          <cell r="D85" t="str">
            <v>g45</v>
          </cell>
          <cell r="E85" t="str">
            <v>Chrysanthemums - prices per 100 items</v>
          </cell>
          <cell r="F85" t="str">
            <v>Chrysanthemums - prices per 100 items</v>
          </cell>
          <cell r="G85" t="str">
            <v>Chrysanthemen</v>
          </cell>
          <cell r="H85" t="str">
            <v>Chrysanthemums - prices per 100 items</v>
          </cell>
          <cell r="I85" t="str">
            <v>Chrysanthemums - prices per 100 items</v>
          </cell>
          <cell r="J85" t="str">
            <v>Chrysanthemums - prices per 100 items</v>
          </cell>
          <cell r="K85" t="str">
            <v>Chrysanthemums - prices per 100 items</v>
          </cell>
          <cell r="L85" t="str">
            <v>Chrysanthemums - prices per 100 items</v>
          </cell>
          <cell r="M85" t="str">
            <v>Chrysanthèmes</v>
          </cell>
          <cell r="N85" t="str">
            <v>Chrysanthemums - prices per 100 items</v>
          </cell>
          <cell r="O85" t="str">
            <v>Chrysanthemums - prices per 100 items</v>
          </cell>
          <cell r="P85" t="str">
            <v>Chrysanthemums - prices per 100 items</v>
          </cell>
          <cell r="Q85" t="str">
            <v>Chrysanthemums - prices per 100 items</v>
          </cell>
          <cell r="R85" t="str">
            <v>Chrysanthemums - prices per 100 items</v>
          </cell>
          <cell r="S85" t="str">
            <v>Chrysanthemums - prices per 100 items</v>
          </cell>
          <cell r="T85" t="str">
            <v>Chrysanthemums - prices per 100 items</v>
          </cell>
          <cell r="U85" t="str">
            <v>Chrysanthemums - prices per 100 items</v>
          </cell>
          <cell r="V85" t="str">
            <v>Chrysanthemums - prices per 100 items</v>
          </cell>
          <cell r="W85" t="str">
            <v>Chrysanthemums - prices per 100 items</v>
          </cell>
          <cell r="X85" t="str">
            <v>Chrysanthemums - prices per 100 items</v>
          </cell>
        </row>
        <row r="86">
          <cell r="A86" t="str">
            <v>04240000</v>
          </cell>
          <cell r="B86">
            <v>2264</v>
          </cell>
          <cell r="C86" t="str">
            <v>u1</v>
          </cell>
          <cell r="D86" t="str">
            <v>g45</v>
          </cell>
          <cell r="E86" t="str">
            <v>Gladioli - prices per 100 items</v>
          </cell>
          <cell r="F86" t="str">
            <v>Gladioli - prices per 100 items</v>
          </cell>
          <cell r="G86" t="str">
            <v>Gladiolen</v>
          </cell>
          <cell r="H86" t="str">
            <v>Gladioli - prices per 100 items</v>
          </cell>
          <cell r="I86" t="str">
            <v>Gladioli - prices per 100 items</v>
          </cell>
          <cell r="J86" t="str">
            <v>Gladioli - prices per 100 items</v>
          </cell>
          <cell r="K86" t="str">
            <v>Gladioli - prices per 100 items</v>
          </cell>
          <cell r="L86" t="str">
            <v>Gladioli - prices per 100 items</v>
          </cell>
          <cell r="M86" t="str">
            <v>Glaïeuls</v>
          </cell>
          <cell r="N86" t="str">
            <v>Gladioli - prices per 100 items</v>
          </cell>
          <cell r="O86" t="str">
            <v>Gladioli - prices per 100 items</v>
          </cell>
          <cell r="P86" t="str">
            <v>Gladioli - prices per 100 items</v>
          </cell>
          <cell r="Q86" t="str">
            <v>Gladioli - prices per 100 items</v>
          </cell>
          <cell r="R86" t="str">
            <v>Gladioli - prices per 100 items</v>
          </cell>
          <cell r="S86" t="str">
            <v>Gladioli - prices per 100 items</v>
          </cell>
          <cell r="T86" t="str">
            <v>Gladioli - prices per 100 items</v>
          </cell>
          <cell r="U86" t="str">
            <v>Gladioli - prices per 100 items</v>
          </cell>
          <cell r="V86" t="str">
            <v>Gladioli - prices per 100 items</v>
          </cell>
          <cell r="W86" t="str">
            <v>Gladioli - prices per 100 items</v>
          </cell>
          <cell r="X86" t="str">
            <v>Gladioli - prices per 100 items</v>
          </cell>
        </row>
        <row r="87">
          <cell r="A87" t="str">
            <v>04250000</v>
          </cell>
          <cell r="B87">
            <v>2265</v>
          </cell>
          <cell r="C87" t="str">
            <v>u1</v>
          </cell>
          <cell r="D87" t="str">
            <v>g45</v>
          </cell>
          <cell r="E87" t="str">
            <v>Tulips - prices per 100 items</v>
          </cell>
          <cell r="F87" t="str">
            <v>Tulips - prices per 100 items</v>
          </cell>
          <cell r="G87" t="str">
            <v>Tulpen</v>
          </cell>
          <cell r="H87" t="str">
            <v>Tulips - prices per 100 items</v>
          </cell>
          <cell r="I87" t="str">
            <v>Tulips - prices per 100 items</v>
          </cell>
          <cell r="J87" t="str">
            <v>Tulips - prices per 100 items</v>
          </cell>
          <cell r="K87" t="str">
            <v>Tulips - prices per 100 items</v>
          </cell>
          <cell r="L87" t="str">
            <v>Tulips - prices per 100 items</v>
          </cell>
          <cell r="M87" t="str">
            <v>Tulipes</v>
          </cell>
          <cell r="N87" t="str">
            <v>Tulips - prices per 100 items</v>
          </cell>
          <cell r="O87" t="str">
            <v>Tulips - prices per 100 items</v>
          </cell>
          <cell r="P87" t="str">
            <v>Tulips - prices per 100 items</v>
          </cell>
          <cell r="Q87" t="str">
            <v>Tulips - prices per 100 items</v>
          </cell>
          <cell r="R87" t="str">
            <v>Tulips - prices per 100 items</v>
          </cell>
          <cell r="S87" t="str">
            <v>Tulips - prices per 100 items</v>
          </cell>
          <cell r="T87" t="str">
            <v>Tulips - prices per 100 items</v>
          </cell>
          <cell r="U87" t="str">
            <v>Tulips - prices per 100 items</v>
          </cell>
          <cell r="V87" t="str">
            <v>Tulips - prices per 100 items</v>
          </cell>
          <cell r="W87" t="str">
            <v>Tulips - prices per 100 items</v>
          </cell>
          <cell r="X87" t="str">
            <v>Tulips - prices per 100 items</v>
          </cell>
        </row>
        <row r="88">
          <cell r="A88" t="str">
            <v>04260000</v>
          </cell>
          <cell r="B88">
            <v>2320</v>
          </cell>
          <cell r="C88" t="str">
            <v>u1</v>
          </cell>
          <cell r="D88" t="str">
            <v>g10</v>
          </cell>
          <cell r="E88" t="str">
            <v>Freesias - prices per 100 items</v>
          </cell>
          <cell r="F88" t="str">
            <v>Freesias - prices per 100 items</v>
          </cell>
          <cell r="G88" t="str">
            <v>Freesien</v>
          </cell>
          <cell r="H88" t="str">
            <v>Freesias - prices per 100 items</v>
          </cell>
          <cell r="I88" t="str">
            <v>Freesias - prices per 100 items</v>
          </cell>
          <cell r="J88" t="str">
            <v>Freesias - prices per 100 items</v>
          </cell>
          <cell r="K88" t="str">
            <v>Freesias - prices per 100 items</v>
          </cell>
          <cell r="L88" t="str">
            <v>Freesias - prices per 100 items</v>
          </cell>
          <cell r="M88" t="str">
            <v>Freesias</v>
          </cell>
          <cell r="N88" t="str">
            <v>Freesias - prices per 100 items</v>
          </cell>
          <cell r="O88" t="str">
            <v>Freesias - prices per 100 items</v>
          </cell>
          <cell r="P88" t="str">
            <v>Freesias - prices per 100 items</v>
          </cell>
          <cell r="Q88" t="str">
            <v>Freesias - prices per 100 items</v>
          </cell>
          <cell r="R88" t="str">
            <v>Freesias - prices per 100 items</v>
          </cell>
          <cell r="S88" t="str">
            <v>Freesias - prices per 100 items</v>
          </cell>
          <cell r="T88" t="str">
            <v>Freesias - prices per 100 items</v>
          </cell>
          <cell r="U88" t="str">
            <v>Freesias - prices per 100 items</v>
          </cell>
          <cell r="V88" t="str">
            <v>Freesias - prices per 100 items</v>
          </cell>
          <cell r="W88" t="str">
            <v>Freesias - prices per 100 items</v>
          </cell>
          <cell r="X88" t="str">
            <v>Freesias - prices per 100 items</v>
          </cell>
        </row>
        <row r="89">
          <cell r="A89" t="str">
            <v>07110000</v>
          </cell>
          <cell r="B89">
            <v>2351</v>
          </cell>
          <cell r="C89" t="str">
            <v>u2</v>
          </cell>
          <cell r="D89" t="str">
            <v>g9</v>
          </cell>
          <cell r="E89" t="str">
            <v>Vin de pays/Vinho regional/Vino de la tierra - prices per 100 litres</v>
          </cell>
          <cell r="F89" t="str">
            <v>Vin de pays/Vinho regional/Vino de la tierra - prices per 100 litres</v>
          </cell>
          <cell r="G89" t="str">
            <v>Taffelwein</v>
          </cell>
          <cell r="H89" t="str">
            <v>Vin de pays/Vinho regional/Vino de la tierra - prices per 100 litres</v>
          </cell>
          <cell r="I89" t="str">
            <v>Vin de pays/Vinho regional/Vino de la tierra - prices per 100 litres</v>
          </cell>
          <cell r="J89" t="str">
            <v>Vin de pays/Vinho regional/Vino de la tierra - prices per 100 litres</v>
          </cell>
          <cell r="K89" t="str">
            <v>Vin de pays/Vinho regional/Vino de la tierra - prices per 100 litres</v>
          </cell>
          <cell r="L89" t="str">
            <v>Vin de pays/Vinho regional/Vino de la tierra - prices per 100 litres</v>
          </cell>
          <cell r="M89" t="str">
            <v>Vin de pays</v>
          </cell>
          <cell r="N89" t="str">
            <v>Vin de pays/Vinho regional/Vino de la tierra - prices per 100 litres</v>
          </cell>
          <cell r="O89" t="str">
            <v>Vin de pays/Vinho regional/Vino de la tierra - prices per 100 litres</v>
          </cell>
          <cell r="P89" t="str">
            <v>Vin de pays/Vinho regional/Vino de la tierra - prices per 100 litres</v>
          </cell>
          <cell r="Q89" t="str">
            <v>Vin de pays/Vinho regional/Vino de la tierra - prices per 100 litres</v>
          </cell>
          <cell r="R89" t="str">
            <v>Vin de pays/Vinho regional/Vino de la tierra - prices per 100 litres</v>
          </cell>
          <cell r="S89" t="str">
            <v>Vin de pays/Vinho regional/Vino de la tierra - prices per 100 litres</v>
          </cell>
          <cell r="T89" t="str">
            <v>Vin de pays/Vinho regional/Vino de la tierra - prices per 100 litres</v>
          </cell>
          <cell r="U89" t="str">
            <v>Vin de pays/Vinho regional/Vino de la tierra - prices per 100 litres</v>
          </cell>
          <cell r="V89" t="str">
            <v>Vin de pays/Vinho regional/Vino de la tierra - prices per 100 litres</v>
          </cell>
          <cell r="W89" t="str">
            <v>Vin de pays/Vinho regional/Vino de la tierra - prices per 100 litres</v>
          </cell>
          <cell r="X89" t="str">
            <v>Vin de pays/Vinho regional/Vino de la tierra - prices per 100 litres</v>
          </cell>
        </row>
        <row r="90">
          <cell r="A90" t="str">
            <v>07190000</v>
          </cell>
          <cell r="B90">
            <v>2371</v>
          </cell>
          <cell r="C90" t="str">
            <v>u2</v>
          </cell>
          <cell r="D90" t="str">
            <v>g8</v>
          </cell>
          <cell r="E90" t="str">
            <v>Other table wine - prices per 100 litres</v>
          </cell>
          <cell r="F90" t="str">
            <v>Other table wine - prices per 100 litres</v>
          </cell>
          <cell r="G90" t="str">
            <v>Andere Taffelwein</v>
          </cell>
          <cell r="H90" t="str">
            <v>Other table wine - prices per 100 litres</v>
          </cell>
          <cell r="I90" t="str">
            <v>Other table wine - prices per 100 litres</v>
          </cell>
          <cell r="J90" t="str">
            <v>Other table wine - prices per 100 litres</v>
          </cell>
          <cell r="K90" t="str">
            <v>Other table wine - prices per 100 litres</v>
          </cell>
          <cell r="L90" t="str">
            <v>Other table wine - prices per 100 litres</v>
          </cell>
          <cell r="M90" t="str">
            <v>Autres vins de table</v>
          </cell>
          <cell r="N90" t="str">
            <v>Other table wine - prices per 100 litres</v>
          </cell>
          <cell r="O90" t="str">
            <v>Other table wine - prices per 100 litres</v>
          </cell>
          <cell r="P90" t="str">
            <v>Other table wine - prices per 100 litres</v>
          </cell>
          <cell r="Q90" t="str">
            <v>Other table wine - prices per 100 litres</v>
          </cell>
          <cell r="R90" t="str">
            <v>Other table wine - prices per 100 litres</v>
          </cell>
          <cell r="S90" t="str">
            <v>Other table wine - prices per 100 litres</v>
          </cell>
          <cell r="T90" t="str">
            <v>Other table wine - prices per 100 litres</v>
          </cell>
          <cell r="U90" t="str">
            <v>Other table wine - prices per 100 litres</v>
          </cell>
          <cell r="V90" t="str">
            <v>Other table wine - prices per 100 litres</v>
          </cell>
          <cell r="W90" t="str">
            <v>Other table wine - prices per 100 litres</v>
          </cell>
          <cell r="X90" t="str">
            <v>Other table wine - prices per 100 litres</v>
          </cell>
        </row>
        <row r="91">
          <cell r="A91" t="str">
            <v>07200000</v>
          </cell>
          <cell r="C91" t="str">
            <v>u2</v>
          </cell>
          <cell r="D91" t="str">
            <v>g11</v>
          </cell>
          <cell r="E91" t="str">
            <v>Quality wine - prices per 100 litres</v>
          </cell>
          <cell r="F91" t="str">
            <v>Quality wine - prices per 100 litres</v>
          </cell>
          <cell r="G91" t="str">
            <v>Qualiteitswein</v>
          </cell>
          <cell r="H91" t="str">
            <v>Quality wine - prices per 100 litres</v>
          </cell>
          <cell r="I91" t="str">
            <v>Quality wine - prices per 100 litres</v>
          </cell>
          <cell r="J91" t="str">
            <v>Quality wine - prices per 100 litres</v>
          </cell>
          <cell r="K91" t="str">
            <v>Quality wine - prices per 100 litres</v>
          </cell>
          <cell r="L91" t="str">
            <v>Quality wine - prices per 100 litres</v>
          </cell>
          <cell r="M91" t="str">
            <v>Vin de qualité</v>
          </cell>
          <cell r="N91" t="str">
            <v>Quality wine - prices per 100 litres</v>
          </cell>
          <cell r="O91" t="str">
            <v>Quality wine - prices per 100 litres</v>
          </cell>
          <cell r="P91" t="str">
            <v>Quality wine - prices per 100 litres</v>
          </cell>
          <cell r="Q91" t="str">
            <v>Quality wine - prices per 100 litres</v>
          </cell>
          <cell r="R91" t="str">
            <v>Quality wine - prices per 100 litres</v>
          </cell>
          <cell r="S91" t="str">
            <v>Quality wine - prices per 100 litres</v>
          </cell>
          <cell r="T91" t="str">
            <v>Quality wine - prices per 100 litres</v>
          </cell>
          <cell r="U91" t="str">
            <v>Quality wine - prices per 100 litres</v>
          </cell>
          <cell r="V91" t="str">
            <v>Quality wine - prices per 100 litres</v>
          </cell>
          <cell r="W91" t="str">
            <v>Quality wine - prices per 100 litres</v>
          </cell>
          <cell r="X91" t="str">
            <v>Quality wine - prices per 100 litres</v>
          </cell>
        </row>
        <row r="92">
          <cell r="A92" t="str">
            <v>07900000</v>
          </cell>
          <cell r="B92">
            <v>2251</v>
          </cell>
          <cell r="C92" t="str">
            <v>u2</v>
          </cell>
          <cell r="D92" t="str">
            <v>g73</v>
          </cell>
          <cell r="E92" t="str">
            <v>Other wine - prices per 100 litres</v>
          </cell>
          <cell r="F92" t="str">
            <v>Other wine - prices per 100 litres</v>
          </cell>
          <cell r="G92" t="str">
            <v>Andere Weine</v>
          </cell>
          <cell r="H92" t="str">
            <v>Other wine - prices per 100 litres</v>
          </cell>
          <cell r="I92" t="str">
            <v>Other wine - prices per 100 litres</v>
          </cell>
          <cell r="J92" t="str">
            <v>Other wine - prices per 100 litres</v>
          </cell>
          <cell r="K92" t="str">
            <v>Other wine - prices per 100 litres</v>
          </cell>
          <cell r="L92" t="str">
            <v>Other wine - prices per 100 litres</v>
          </cell>
          <cell r="M92" t="str">
            <v>Autres vins</v>
          </cell>
          <cell r="N92" t="str">
            <v>Other wine - prices per 100 litres</v>
          </cell>
          <cell r="O92" t="str">
            <v>Other wine - prices per 100 litres</v>
          </cell>
          <cell r="P92" t="str">
            <v>Other wine - prices per 100 litres</v>
          </cell>
          <cell r="Q92" t="str">
            <v>Other wine - prices per 100 litres</v>
          </cell>
          <cell r="R92" t="str">
            <v>Other wine - prices per 100 litres</v>
          </cell>
          <cell r="S92" t="str">
            <v>Other wine - prices per 100 litres</v>
          </cell>
          <cell r="T92" t="str">
            <v>Other wine - prices per 100 litres</v>
          </cell>
          <cell r="U92" t="str">
            <v>Other wine - prices per 100 litres</v>
          </cell>
          <cell r="V92" t="str">
            <v>Other wine - prices per 100 litres</v>
          </cell>
          <cell r="W92" t="str">
            <v>Other wine - prices per 100 litres</v>
          </cell>
          <cell r="X92" t="str">
            <v>Other wine - prices per 100 litres</v>
          </cell>
        </row>
        <row r="93">
          <cell r="A93" t="str">
            <v>08100000</v>
          </cell>
          <cell r="B93">
            <v>2421</v>
          </cell>
          <cell r="C93" t="str">
            <v>u2</v>
          </cell>
          <cell r="D93" t="str">
            <v>g27</v>
          </cell>
          <cell r="E93" t="str">
            <v>Extra vergine - prices per 100 litres</v>
          </cell>
          <cell r="F93" t="str">
            <v>Extra vergine - prices per 100 litres</v>
          </cell>
          <cell r="G93" t="str">
            <v>Olivenöl: Extra virgin</v>
          </cell>
          <cell r="H93" t="str">
            <v>Extra vergine - prices per 100 litres</v>
          </cell>
          <cell r="I93" t="str">
            <v>Extra vergine - prices per 100 litres</v>
          </cell>
          <cell r="J93" t="str">
            <v>Extra vergine - prices per 100 litres</v>
          </cell>
          <cell r="K93" t="str">
            <v>Extra vergine - prices per 100 litres</v>
          </cell>
          <cell r="L93" t="str">
            <v>Extra vergine - prices per 100 litres</v>
          </cell>
          <cell r="M93" t="str">
            <v>Huile d'olives: Extra virgin</v>
          </cell>
          <cell r="N93" t="str">
            <v>Extra vergine - prices per 100 litres</v>
          </cell>
          <cell r="O93" t="str">
            <v>Extra vergine - prices per 100 litres</v>
          </cell>
          <cell r="P93" t="str">
            <v>Extra vergine - prices per 100 litres</v>
          </cell>
          <cell r="Q93" t="str">
            <v>Extra vergine - prices per 100 litres</v>
          </cell>
          <cell r="R93" t="str">
            <v>Extra vergine - prices per 100 litres</v>
          </cell>
          <cell r="S93" t="str">
            <v>Extra vergine - prices per 100 litres</v>
          </cell>
          <cell r="T93" t="str">
            <v>Extra vergine - prices per 100 litres</v>
          </cell>
          <cell r="U93" t="str">
            <v>Extra vergine - prices per 100 litres</v>
          </cell>
          <cell r="V93" t="str">
            <v>Extra vergine - prices per 100 litres</v>
          </cell>
          <cell r="W93" t="str">
            <v>Extra vergine - prices per 100 litres</v>
          </cell>
          <cell r="X93" t="str">
            <v>Extra vergine - prices per 100 litres</v>
          </cell>
        </row>
        <row r="94">
          <cell r="A94" t="str">
            <v>08200000</v>
          </cell>
          <cell r="B94">
            <v>2445</v>
          </cell>
          <cell r="C94" t="str">
            <v>u2</v>
          </cell>
          <cell r="D94" t="str">
            <v>g28</v>
          </cell>
          <cell r="E94" t="str">
            <v>Sopraffino - fine - prices per 100 litres</v>
          </cell>
          <cell r="F94" t="str">
            <v>Sopraffino - fine - prices per 100 litres</v>
          </cell>
          <cell r="G94" t="str">
            <v>Olivenöl: Vergine - Fine</v>
          </cell>
          <cell r="H94" t="str">
            <v>Sopraffino - fine - prices per 100 litres</v>
          </cell>
          <cell r="I94" t="str">
            <v>Sopraffino - fine - prices per 100 litres</v>
          </cell>
          <cell r="J94" t="str">
            <v>Sopraffino - fine - prices per 100 litres</v>
          </cell>
          <cell r="K94" t="str">
            <v>Sopraffino - fine - prices per 100 litres</v>
          </cell>
          <cell r="L94" t="str">
            <v>Sopraffino - fine - prices per 100 litres</v>
          </cell>
          <cell r="M94" t="str">
            <v>Huile d'olives: Vergine - Fine</v>
          </cell>
          <cell r="N94" t="str">
            <v>Sopraffino - fine - prices per 100 litres</v>
          </cell>
          <cell r="O94" t="str">
            <v>Sopraffino - fine - prices per 100 litres</v>
          </cell>
          <cell r="P94" t="str">
            <v>Sopraffino - fine - prices per 100 litres</v>
          </cell>
          <cell r="Q94" t="str">
            <v>Sopraffino - fine - prices per 100 litres</v>
          </cell>
          <cell r="R94" t="str">
            <v>Sopraffino - fine - prices per 100 litres</v>
          </cell>
          <cell r="S94" t="str">
            <v>Sopraffino - fine - prices per 100 litres</v>
          </cell>
          <cell r="T94" t="str">
            <v>Sopraffino - fine - prices per 100 litres</v>
          </cell>
          <cell r="U94" t="str">
            <v>Sopraffino - fine - prices per 100 litres</v>
          </cell>
          <cell r="V94" t="str">
            <v>Sopraffino - fine - prices per 100 litres</v>
          </cell>
          <cell r="W94" t="str">
            <v>Sopraffino - fine - prices per 100 litres</v>
          </cell>
          <cell r="X94" t="str">
            <v>Sopraffino - fine - prices per 100 litres</v>
          </cell>
        </row>
        <row r="95">
          <cell r="A95" t="str">
            <v>08300000</v>
          </cell>
          <cell r="B95">
            <v>2460</v>
          </cell>
          <cell r="C95" t="str">
            <v>u2</v>
          </cell>
          <cell r="D95" t="str">
            <v>g38</v>
          </cell>
          <cell r="E95" t="str">
            <v>Semi-fine - prices per 100 litres</v>
          </cell>
          <cell r="F95" t="str">
            <v>Semi-fine - prices per 100 litres</v>
          </cell>
          <cell r="G95" t="str">
            <v>Olivenöl: Vergine - Corrente</v>
          </cell>
          <cell r="H95" t="str">
            <v>Semi-fine - prices per 100 litres</v>
          </cell>
          <cell r="I95" t="str">
            <v>Semi-fine - prices per 100 litres</v>
          </cell>
          <cell r="J95" t="str">
            <v>Semi-fine - prices per 100 litres</v>
          </cell>
          <cell r="K95" t="str">
            <v>Semi-fine - prices per 100 litres</v>
          </cell>
          <cell r="L95" t="str">
            <v>Semi-fine - prices per 100 litres</v>
          </cell>
          <cell r="M95" t="str">
            <v>Huile d'olives: Vergine - Corrente</v>
          </cell>
          <cell r="N95" t="str">
            <v>Semi-fine - prices per 100 litres</v>
          </cell>
          <cell r="O95" t="str">
            <v>Semi-fine - prices per 100 litres</v>
          </cell>
          <cell r="P95" t="str">
            <v>Semi-fine - prices per 100 litres</v>
          </cell>
          <cell r="Q95" t="str">
            <v>Semi-fine - prices per 100 litres</v>
          </cell>
          <cell r="R95" t="str">
            <v>Semi-fine - prices per 100 litres</v>
          </cell>
          <cell r="S95" t="str">
            <v>Semi-fine - prices per 100 litres</v>
          </cell>
          <cell r="T95" t="str">
            <v>Semi-fine - prices per 100 litres</v>
          </cell>
          <cell r="U95" t="str">
            <v>Semi-fine - prices per 100 litres</v>
          </cell>
          <cell r="V95" t="str">
            <v>Semi-fine - prices per 100 litres</v>
          </cell>
          <cell r="W95" t="str">
            <v>Semi-fine - prices per 100 litres</v>
          </cell>
          <cell r="X95" t="str">
            <v>Semi-fine - prices per 100 litres</v>
          </cell>
        </row>
        <row r="96">
          <cell r="A96" t="str">
            <v>08400000</v>
          </cell>
          <cell r="C96" t="str">
            <v>u2</v>
          </cell>
          <cell r="D96" t="str">
            <v>g37</v>
          </cell>
          <cell r="E96" t="str">
            <v>Lampante - prices per 100 litres</v>
          </cell>
          <cell r="F96" t="str">
            <v>Lampante - prices per 100 litres</v>
          </cell>
          <cell r="G96" t="str">
            <v>Olivenöl: Vergine - Lampante</v>
          </cell>
          <cell r="H96" t="str">
            <v>Lampante - prices per 100 litres</v>
          </cell>
          <cell r="I96" t="str">
            <v>Lampante - prices per 100 litres</v>
          </cell>
          <cell r="J96" t="str">
            <v>Lampante - prices per 100 litres</v>
          </cell>
          <cell r="K96" t="str">
            <v>Lampante - prices per 100 litres</v>
          </cell>
          <cell r="L96" t="str">
            <v>Lampante - prices per 100 litres</v>
          </cell>
          <cell r="M96" t="str">
            <v>Huile d'olives: Vergine - Lampante</v>
          </cell>
          <cell r="N96" t="str">
            <v>Lampante - prices per 100 litres</v>
          </cell>
          <cell r="O96" t="str">
            <v>Lampante - prices per 100 litres</v>
          </cell>
          <cell r="P96" t="str">
            <v>Lampante - prices per 100 litres</v>
          </cell>
          <cell r="Q96" t="str">
            <v>Lampante - prices per 100 litres</v>
          </cell>
          <cell r="R96" t="str">
            <v>Lampante - prices per 100 litres</v>
          </cell>
          <cell r="S96" t="str">
            <v>Lampante - prices per 100 litres</v>
          </cell>
          <cell r="T96" t="str">
            <v>Lampante - prices per 100 litres</v>
          </cell>
          <cell r="U96" t="str">
            <v>Lampante - prices per 100 litres</v>
          </cell>
          <cell r="V96" t="str">
            <v>Lampante - prices per 100 litres</v>
          </cell>
          <cell r="W96" t="str">
            <v>Lampante - prices per 100 litres</v>
          </cell>
          <cell r="X96" t="str">
            <v>Lampante - prices per 100 litres</v>
          </cell>
        </row>
        <row r="97">
          <cell r="A97" t="str">
            <v>04199911</v>
          </cell>
          <cell r="C97" t="str">
            <v>u7</v>
          </cell>
          <cell r="D97" t="str">
            <v>g72</v>
          </cell>
          <cell r="E97" t="str">
            <v>Courgettes - prices per 100 kg</v>
          </cell>
          <cell r="F97" t="str">
            <v>Courgettes - prices per 100 kg</v>
          </cell>
          <cell r="G97" t="str">
            <v>Zucchini</v>
          </cell>
          <cell r="H97" t="str">
            <v>Courgettes - prices per 100 kg</v>
          </cell>
          <cell r="I97" t="str">
            <v>Courgettes - prices per 100 kg</v>
          </cell>
          <cell r="J97" t="str">
            <v>Courgettes - prices per 100 kg</v>
          </cell>
          <cell r="K97" t="str">
            <v>Courgettes - prices per 100 kg</v>
          </cell>
          <cell r="L97" t="str">
            <v>Courgettes - prices per 100 kg</v>
          </cell>
          <cell r="M97" t="str">
            <v>Courgettes</v>
          </cell>
          <cell r="N97" t="str">
            <v>Courgettes - prices per 100 kg</v>
          </cell>
          <cell r="O97" t="str">
            <v>Courgettes - prices per 100 kg</v>
          </cell>
          <cell r="P97" t="str">
            <v>Courgettes - prices per 100 kg</v>
          </cell>
          <cell r="Q97" t="str">
            <v>Courgettes - prices per 100 kg</v>
          </cell>
          <cell r="R97" t="str">
            <v>Courgettes - prices per 100 kg</v>
          </cell>
          <cell r="S97" t="str">
            <v>Courgettes - prices per 100 kg</v>
          </cell>
          <cell r="T97" t="str">
            <v>Courgettes - prices per 100 kg</v>
          </cell>
          <cell r="U97" t="str">
            <v>Courgettes - prices per 100 kg</v>
          </cell>
          <cell r="V97" t="str">
            <v>Courgettes - prices per 100 kg</v>
          </cell>
          <cell r="W97" t="str">
            <v>Courgettes - prices per 100 kg</v>
          </cell>
          <cell r="X97" t="str">
            <v>Courgettes - prices per 100 kg</v>
          </cell>
        </row>
        <row r="98">
          <cell r="A98" t="str">
            <v>04199902</v>
          </cell>
          <cell r="C98" t="str">
            <v>u7</v>
          </cell>
          <cell r="D98" t="str">
            <v>g71</v>
          </cell>
          <cell r="E98" t="str">
            <v>Chicory in the open - prices per 100 kg</v>
          </cell>
          <cell r="F98" t="str">
            <v>Chicory in the open - prices per 100 kg</v>
          </cell>
          <cell r="G98" t="str">
            <v>Zichorie (Freiland)</v>
          </cell>
          <cell r="H98" t="str">
            <v>Chicory in the open - prices per 100 kg</v>
          </cell>
          <cell r="I98" t="str">
            <v>Chicory in the open - prices per 100 kg</v>
          </cell>
          <cell r="J98" t="str">
            <v>Chicory in the open - prices per 100 kg</v>
          </cell>
          <cell r="K98" t="str">
            <v>Chicory in the open - prices per 100 kg</v>
          </cell>
          <cell r="L98" t="str">
            <v>Chicory in the open - prices per 100 kg</v>
          </cell>
          <cell r="M98" t="str">
            <v>Chicorée witloof de pleine terre</v>
          </cell>
          <cell r="N98" t="str">
            <v>Chicory in the open - prices per 100 kg</v>
          </cell>
          <cell r="O98" t="str">
            <v>Chicory in the open - prices per 100 kg</v>
          </cell>
          <cell r="P98" t="str">
            <v>Chicory in the open - prices per 100 kg</v>
          </cell>
          <cell r="Q98" t="str">
            <v>Chicory in the open - prices per 100 kg</v>
          </cell>
          <cell r="R98" t="str">
            <v>Chicory in the open - prices per 100 kg</v>
          </cell>
          <cell r="S98" t="str">
            <v>Chicory in the open - prices per 100 kg</v>
          </cell>
          <cell r="T98" t="str">
            <v>Chicory in the open - prices per 100 kg</v>
          </cell>
          <cell r="U98" t="str">
            <v>Chicory in the open - prices per 100 kg</v>
          </cell>
          <cell r="V98" t="str">
            <v>Chicory in the open - prices per 100 kg</v>
          </cell>
          <cell r="W98" t="str">
            <v>Chicory in the open - prices per 100 kg</v>
          </cell>
          <cell r="X98" t="str">
            <v>Chicory in the open - prices per 100 kg</v>
          </cell>
        </row>
        <row r="99">
          <cell r="A99" t="str">
            <v>04199903</v>
          </cell>
          <cell r="C99" t="str">
            <v>u7</v>
          </cell>
          <cell r="D99" t="str">
            <v>g65</v>
          </cell>
          <cell r="E99" t="str">
            <v>Leeks in the open - prices per 100 kg</v>
          </cell>
          <cell r="F99" t="str">
            <v>Leeks in the open - prices per 100 kg</v>
          </cell>
          <cell r="G99" t="str">
            <v>Porree (Lauch) (Freiland)</v>
          </cell>
          <cell r="H99" t="str">
            <v>Leeks in the open - prices per 100 kg</v>
          </cell>
          <cell r="I99" t="str">
            <v>Leeks in the open - prices per 100 kg</v>
          </cell>
          <cell r="J99" t="str">
            <v>Leeks in the open - prices per 100 kg</v>
          </cell>
          <cell r="K99" t="str">
            <v>Leeks in the open - prices per 100 kg</v>
          </cell>
          <cell r="L99" t="str">
            <v>Leeks in the open - prices per 100 kg</v>
          </cell>
          <cell r="M99" t="str">
            <v>Poireaux de pleine terre</v>
          </cell>
          <cell r="N99" t="str">
            <v>Leeks in the open - prices per 100 kg</v>
          </cell>
          <cell r="O99" t="str">
            <v>Leeks in the open - prices per 100 kg</v>
          </cell>
          <cell r="P99" t="str">
            <v>Leeks in the open - prices per 100 kg</v>
          </cell>
          <cell r="Q99" t="str">
            <v>Leeks in the open - prices per 100 kg</v>
          </cell>
          <cell r="R99" t="str">
            <v>Leeks in the open - prices per 100 kg</v>
          </cell>
          <cell r="S99" t="str">
            <v>Leeks in the open - prices per 100 kg</v>
          </cell>
          <cell r="T99" t="str">
            <v>Leeks in the open - prices per 100 kg</v>
          </cell>
          <cell r="U99" t="str">
            <v>Leeks in the open - prices per 100 kg</v>
          </cell>
          <cell r="V99" t="str">
            <v>Leeks in the open - prices per 100 kg</v>
          </cell>
          <cell r="W99" t="str">
            <v>Leeks in the open - prices per 100 kg</v>
          </cell>
          <cell r="X99" t="str">
            <v>Leeks in the open - prices per 100 kg</v>
          </cell>
        </row>
        <row r="100">
          <cell r="A100" t="str">
            <v>04199904</v>
          </cell>
          <cell r="C100" t="str">
            <v>u7</v>
          </cell>
          <cell r="D100" t="str">
            <v>g56</v>
          </cell>
          <cell r="E100" t="str">
            <v>Capsicum (under glass) - prices per 100 kg</v>
          </cell>
          <cell r="F100" t="str">
            <v>Capsicum (under glass) - prices per 100 kg</v>
          </cell>
          <cell r="G100" t="str">
            <v>Gemüsepaprika (unter Glas)</v>
          </cell>
          <cell r="H100" t="str">
            <v>Capsicum (under glass) - prices per 100 kg</v>
          </cell>
          <cell r="I100" t="str">
            <v>Capsicum (under glass) - prices per 100 kg</v>
          </cell>
          <cell r="J100" t="str">
            <v>Capsicum (under glass) - prices per 100 kg</v>
          </cell>
          <cell r="K100" t="str">
            <v>Capsicum (under glass) - prices per 100 kg</v>
          </cell>
          <cell r="L100" t="str">
            <v>Capsicum (under glass) - prices per 100 kg</v>
          </cell>
          <cell r="M100" t="str">
            <v>Paprika (poivrons) de serre</v>
          </cell>
          <cell r="N100" t="str">
            <v>Capsicum (under glass) - prices per 100 kg</v>
          </cell>
          <cell r="O100" t="str">
            <v>Capsicum (under glass) - prices per 100 kg</v>
          </cell>
          <cell r="P100" t="str">
            <v>Capsicum (under glass) - prices per 100 kg</v>
          </cell>
          <cell r="Q100" t="str">
            <v>Capsicum (under glass) - prices per 100 kg</v>
          </cell>
          <cell r="R100" t="str">
            <v>Capsicum (under glass) - prices per 100 kg</v>
          </cell>
          <cell r="S100" t="str">
            <v>Capsicum (under glass) - prices per 100 kg</v>
          </cell>
          <cell r="T100" t="str">
            <v>Capsicum (under glass) - prices per 100 kg</v>
          </cell>
          <cell r="U100" t="str">
            <v>Capsicum (under glass) - prices per 100 kg</v>
          </cell>
          <cell r="V100" t="str">
            <v>Capsicum (under glass) - prices per 100 kg</v>
          </cell>
          <cell r="W100" t="str">
            <v>Capsicum (under glass) - prices per 100 kg</v>
          </cell>
          <cell r="X100" t="str">
            <v>Capsicum (under glass) - prices per 100 kg</v>
          </cell>
        </row>
        <row r="101">
          <cell r="A101" t="str">
            <v>04197000</v>
          </cell>
          <cell r="B101">
            <v>3963</v>
          </cell>
          <cell r="C101" t="str">
            <v>u7</v>
          </cell>
          <cell r="D101" t="str">
            <v>g36</v>
          </cell>
          <cell r="E101" t="str">
            <v>Green beans - prices per 100 kg</v>
          </cell>
          <cell r="F101" t="str">
            <v>Green beans - prices per 100 kg</v>
          </cell>
          <cell r="G101" t="str">
            <v>Pflückbohnen</v>
          </cell>
          <cell r="H101" t="str">
            <v>Green beans - prices per 100 kg</v>
          </cell>
          <cell r="I101" t="str">
            <v>Green beans - prices per 100 kg</v>
          </cell>
          <cell r="J101" t="str">
            <v>Green beans - prices per 100 kg</v>
          </cell>
          <cell r="K101" t="str">
            <v>Green beans - prices per 100 kg</v>
          </cell>
          <cell r="L101" t="str">
            <v>Green beans - prices per 100 kg</v>
          </cell>
          <cell r="M101" t="str">
            <v>Haricots verts</v>
          </cell>
          <cell r="N101" t="str">
            <v>Green beans - prices per 100 kg</v>
          </cell>
          <cell r="O101" t="str">
            <v>Green beans - prices per 100 kg</v>
          </cell>
          <cell r="P101" t="str">
            <v>Green beans - prices per 100 kg</v>
          </cell>
          <cell r="Q101" t="str">
            <v>Green beans - prices per 100 kg</v>
          </cell>
          <cell r="R101" t="str">
            <v>Green beans - prices per 100 kg</v>
          </cell>
          <cell r="S101" t="str">
            <v>Green beans - prices per 100 kg</v>
          </cell>
          <cell r="T101" t="str">
            <v>Green beans - prices per 100 kg</v>
          </cell>
          <cell r="U101" t="str">
            <v>Green beans - prices per 100 kg</v>
          </cell>
          <cell r="V101" t="str">
            <v>Green beans - prices per 100 kg</v>
          </cell>
          <cell r="W101" t="str">
            <v>Green beans - prices per 100 kg</v>
          </cell>
          <cell r="X101" t="str">
            <v>Green beans - prices per 100 kg</v>
          </cell>
        </row>
        <row r="102">
          <cell r="A102" t="str">
            <v>04199905</v>
          </cell>
          <cell r="B102">
            <v>3964</v>
          </cell>
          <cell r="C102" t="str">
            <v>u7</v>
          </cell>
          <cell r="D102" t="str">
            <v>g36</v>
          </cell>
          <cell r="E102" t="str">
            <v>Beetroot - prices per 100 kg</v>
          </cell>
          <cell r="F102" t="str">
            <v>Beetroot - prices per 100 kg</v>
          </cell>
          <cell r="G102" t="str">
            <v>Rote Rüben</v>
          </cell>
          <cell r="H102" t="str">
            <v>Beetroot - prices per 100 kg</v>
          </cell>
          <cell r="I102" t="str">
            <v>Beetroot - prices per 100 kg</v>
          </cell>
          <cell r="J102" t="str">
            <v>Beetroot - prices per 100 kg</v>
          </cell>
          <cell r="K102" t="str">
            <v>Beetroot - prices per 100 kg</v>
          </cell>
          <cell r="L102" t="str">
            <v>Beetroot - prices per 100 kg</v>
          </cell>
          <cell r="M102" t="str">
            <v>Betteraves potagères</v>
          </cell>
          <cell r="N102" t="str">
            <v>Beetroot - prices per 100 kg</v>
          </cell>
          <cell r="O102" t="str">
            <v>Beetroot - prices per 100 kg</v>
          </cell>
          <cell r="P102" t="str">
            <v>Beetroot - prices per 100 kg</v>
          </cell>
          <cell r="Q102" t="str">
            <v>Beetroot - prices per 100 kg</v>
          </cell>
          <cell r="R102" t="str">
            <v>Beetroot - prices per 100 kg</v>
          </cell>
          <cell r="S102" t="str">
            <v>Beetroot - prices per 100 kg</v>
          </cell>
          <cell r="T102" t="str">
            <v>Beetroot - prices per 100 kg</v>
          </cell>
          <cell r="U102" t="str">
            <v>Beetroot - prices per 100 kg</v>
          </cell>
          <cell r="V102" t="str">
            <v>Beetroot - prices per 100 kg</v>
          </cell>
          <cell r="W102" t="str">
            <v>Beetroot - prices per 100 kg</v>
          </cell>
          <cell r="X102" t="str">
            <v>Beetroot - prices per 100 kg</v>
          </cell>
        </row>
        <row r="103">
          <cell r="A103" t="str">
            <v>06199200</v>
          </cell>
          <cell r="B103">
            <v>3966</v>
          </cell>
          <cell r="C103" t="str">
            <v>u7</v>
          </cell>
          <cell r="D103" t="str">
            <v>g36</v>
          </cell>
          <cell r="E103" t="str">
            <v>Raspberries - prices per 100 kg</v>
          </cell>
          <cell r="F103" t="str">
            <v>Raspberries - prices per 100 kg</v>
          </cell>
          <cell r="G103" t="str">
            <v>Himbeeren</v>
          </cell>
          <cell r="H103" t="str">
            <v>Raspberries - prices per 100 kg</v>
          </cell>
          <cell r="I103" t="str">
            <v>Raspberries - prices per 100 kg</v>
          </cell>
          <cell r="J103" t="str">
            <v>Raspberries - prices per 100 kg</v>
          </cell>
          <cell r="K103" t="str">
            <v>Raspberries - prices per 100 kg</v>
          </cell>
          <cell r="L103" t="str">
            <v>Raspberries - prices per 100 kg</v>
          </cell>
          <cell r="M103" t="str">
            <v>Framboises</v>
          </cell>
          <cell r="N103" t="str">
            <v>Raspberries - prices per 100 kg</v>
          </cell>
          <cell r="O103" t="str">
            <v>Raspberries - prices per 100 kg</v>
          </cell>
          <cell r="P103" t="str">
            <v>Raspberries - prices per 100 kg</v>
          </cell>
          <cell r="Q103" t="str">
            <v>Raspberries - prices per 100 kg</v>
          </cell>
          <cell r="R103" t="str">
            <v>Raspberries - prices per 100 kg</v>
          </cell>
          <cell r="S103" t="str">
            <v>Raspberries - prices per 100 kg</v>
          </cell>
          <cell r="T103" t="str">
            <v>Raspberries - prices per 100 kg</v>
          </cell>
          <cell r="U103" t="str">
            <v>Raspberries - prices per 100 kg</v>
          </cell>
          <cell r="V103" t="str">
            <v>Raspberries - prices per 100 kg</v>
          </cell>
          <cell r="W103" t="str">
            <v>Raspberries - prices per 100 kg</v>
          </cell>
          <cell r="X103" t="str">
            <v>Raspberries - prices per 100 kg</v>
          </cell>
        </row>
        <row r="104">
          <cell r="A104" t="str">
            <v>06199300</v>
          </cell>
          <cell r="B104">
            <v>3968</v>
          </cell>
          <cell r="C104" t="str">
            <v>u7</v>
          </cell>
          <cell r="D104" t="str">
            <v>g36</v>
          </cell>
          <cell r="E104" t="str">
            <v>Blackcurrents - prices per 100 kg</v>
          </cell>
          <cell r="F104" t="str">
            <v>Blackcurrents - prices per 100 kg</v>
          </cell>
          <cell r="G104" t="str">
            <v>Schwarze Johannisbeeren</v>
          </cell>
          <cell r="H104" t="str">
            <v>Blackcurrents - prices per 100 kg</v>
          </cell>
          <cell r="I104" t="str">
            <v>Blackcurrents - prices per 100 kg</v>
          </cell>
          <cell r="J104" t="str">
            <v>Blackcurrents - prices per 100 kg</v>
          </cell>
          <cell r="K104" t="str">
            <v>Blackcurrents - prices per 100 kg</v>
          </cell>
          <cell r="L104" t="str">
            <v>Blackcurrents - prices per 100 kg</v>
          </cell>
          <cell r="M104" t="str">
            <v>Cassis</v>
          </cell>
          <cell r="N104" t="str">
            <v>Blackcurrents - prices per 100 kg</v>
          </cell>
          <cell r="O104" t="str">
            <v>Blackcurrents - prices per 100 kg</v>
          </cell>
          <cell r="P104" t="str">
            <v>Blackcurrents - prices per 100 kg</v>
          </cell>
          <cell r="Q104" t="str">
            <v>Blackcurrents - prices per 100 kg</v>
          </cell>
          <cell r="R104" t="str">
            <v>Blackcurrents - prices per 100 kg</v>
          </cell>
          <cell r="S104" t="str">
            <v>Blackcurrents - prices per 100 kg</v>
          </cell>
          <cell r="T104" t="str">
            <v>Blackcurrents - prices per 100 kg</v>
          </cell>
          <cell r="U104" t="str">
            <v>Blackcurrents - prices per 100 kg</v>
          </cell>
          <cell r="V104" t="str">
            <v>Blackcurrents - prices per 100 kg</v>
          </cell>
          <cell r="W104" t="str">
            <v>Blackcurrents - prices per 100 kg</v>
          </cell>
          <cell r="X104" t="str">
            <v>Blackcurrents - prices per 100 kg</v>
          </cell>
        </row>
        <row r="105">
          <cell r="A105" t="str">
            <v>11120000</v>
          </cell>
          <cell r="B105">
            <v>4161</v>
          </cell>
          <cell r="C105" t="str">
            <v>u3</v>
          </cell>
          <cell r="D105" t="str">
            <v>g2</v>
          </cell>
          <cell r="E105" t="str">
            <v>Calves - prices per 100 kg live weight</v>
          </cell>
          <cell r="F105" t="str">
            <v>Calves - prices per 100 kg live weight</v>
          </cell>
          <cell r="G105" t="str">
            <v>Kälber</v>
          </cell>
          <cell r="H105" t="str">
            <v>Calves - prices per 100 kg live weight</v>
          </cell>
          <cell r="I105" t="str">
            <v>Calves - prices per 100 kg live weight</v>
          </cell>
          <cell r="J105" t="str">
            <v>Calves - prices per 100 kg live weight</v>
          </cell>
          <cell r="K105" t="str">
            <v>Calves - prices per 100 kg live weight</v>
          </cell>
          <cell r="L105" t="str">
            <v>Calves - prices per 100 kg live weight</v>
          </cell>
          <cell r="M105" t="str">
            <v>Jeunes bovins</v>
          </cell>
          <cell r="N105" t="str">
            <v>Calves - prices per 100 kg live weight</v>
          </cell>
          <cell r="O105" t="str">
            <v>Calves - prices per 100 kg live weight</v>
          </cell>
          <cell r="P105" t="str">
            <v>Calves - prices per 100 kg live weight</v>
          </cell>
          <cell r="Q105" t="str">
            <v>Calves - prices per 100 kg live weight</v>
          </cell>
          <cell r="R105" t="str">
            <v>Calves - prices per 100 kg live weight</v>
          </cell>
          <cell r="S105" t="str">
            <v>Calves - prices per 100 kg live weight</v>
          </cell>
          <cell r="T105" t="str">
            <v>Calves - prices per 100 kg live weight</v>
          </cell>
          <cell r="U105" t="str">
            <v>Calves - prices per 100 kg live weight</v>
          </cell>
          <cell r="V105" t="str">
            <v>Calves - prices per 100 kg live weight</v>
          </cell>
          <cell r="W105" t="str">
            <v>Calves - prices per 100 kg live weight</v>
          </cell>
          <cell r="X105" t="str">
            <v>Calves - prices per 100 kg live weight</v>
          </cell>
        </row>
        <row r="106">
          <cell r="A106" t="str">
            <v>11110000</v>
          </cell>
          <cell r="B106">
            <v>4234</v>
          </cell>
          <cell r="C106" t="str">
            <v>u9</v>
          </cell>
          <cell r="D106" t="str">
            <v>g2</v>
          </cell>
          <cell r="E106" t="str">
            <v>Young cattle - prices per 100 kg live weight</v>
          </cell>
          <cell r="F106" t="str">
            <v>Young cattle - prices per 100 kg live weight</v>
          </cell>
          <cell r="G106" t="str">
            <v>Jungrinder zur Aufzucht</v>
          </cell>
          <cell r="H106" t="str">
            <v>Young cattle - prices per 100 kg live weight</v>
          </cell>
          <cell r="I106" t="str">
            <v>Young cattle - prices per 100 kg live weight</v>
          </cell>
          <cell r="J106" t="str">
            <v>Young cattle - prices per 100 kg live weight</v>
          </cell>
          <cell r="K106" t="str">
            <v>Young cattle - prices per 100 kg live weight</v>
          </cell>
          <cell r="L106" t="str">
            <v>Young cattle - prices per 100 kg live weight</v>
          </cell>
          <cell r="M106" t="str">
            <v>Jeunes bovins d'élévage</v>
          </cell>
          <cell r="N106" t="str">
            <v>Young cattle - prices per 100 kg live weight</v>
          </cell>
          <cell r="O106" t="str">
            <v>Young cattle - prices per 100 kg live weight</v>
          </cell>
          <cell r="P106" t="str">
            <v>Young cattle - prices per 100 kg live weight</v>
          </cell>
          <cell r="Q106" t="str">
            <v>Young cattle - prices per 100 kg live weight</v>
          </cell>
          <cell r="R106" t="str">
            <v>Young cattle - prices per 100 kg live weight</v>
          </cell>
          <cell r="S106" t="str">
            <v>Young cattle - prices per 100 kg live weight</v>
          </cell>
          <cell r="T106" t="str">
            <v>Young cattle - prices per 100 kg live weight</v>
          </cell>
          <cell r="U106" t="str">
            <v>Young cattle - prices per 100 kg live weight</v>
          </cell>
          <cell r="V106" t="str">
            <v>Young cattle - prices per 100 kg live weight</v>
          </cell>
          <cell r="W106" t="str">
            <v>Young cattle - prices per 100 kg live weight</v>
          </cell>
          <cell r="X106" t="str">
            <v>Young cattle - prices per 100 kg live weight</v>
          </cell>
        </row>
        <row r="107">
          <cell r="A107" t="str">
            <v>11112000</v>
          </cell>
          <cell r="B107">
            <v>4162</v>
          </cell>
          <cell r="C107" t="str">
            <v>u3</v>
          </cell>
          <cell r="D107" t="str">
            <v>g2</v>
          </cell>
          <cell r="E107" t="str">
            <v>Heifers - prices per 100 kg live weight</v>
          </cell>
          <cell r="F107" t="str">
            <v>Heifers - prices per 100 kg live weight</v>
          </cell>
          <cell r="G107" t="str">
            <v>Färsen</v>
          </cell>
          <cell r="H107" t="str">
            <v>Heifers - prices per 100 kg live weight</v>
          </cell>
          <cell r="I107" t="str">
            <v>Heifers - prices per 100 kg live weight</v>
          </cell>
          <cell r="J107" t="str">
            <v>Heifers - prices per 100 kg live weight</v>
          </cell>
          <cell r="K107" t="str">
            <v>Heifers - prices per 100 kg live weight</v>
          </cell>
          <cell r="L107" t="str">
            <v>Heifers - prices per 100 kg live weight</v>
          </cell>
          <cell r="M107" t="str">
            <v>Génisses</v>
          </cell>
          <cell r="N107" t="str">
            <v>Heifers - prices per 100 kg live weight</v>
          </cell>
          <cell r="O107" t="str">
            <v>Heifers - prices per 100 kg live weight</v>
          </cell>
          <cell r="P107" t="str">
            <v>Heifers - prices per 100 kg live weight</v>
          </cell>
          <cell r="Q107" t="str">
            <v>Heifers - prices per 100 kg live weight</v>
          </cell>
          <cell r="R107" t="str">
            <v>Heifers - prices per 100 kg live weight</v>
          </cell>
          <cell r="S107" t="str">
            <v>Heifers - prices per 100 kg live weight</v>
          </cell>
          <cell r="T107" t="str">
            <v>Heifers - prices per 100 kg live weight</v>
          </cell>
          <cell r="U107" t="str">
            <v>Heifers - prices per 100 kg live weight</v>
          </cell>
          <cell r="V107" t="str">
            <v>Heifers - prices per 100 kg live weight</v>
          </cell>
          <cell r="W107" t="str">
            <v>Heifers - prices per 100 kg live weight</v>
          </cell>
          <cell r="X107" t="str">
            <v>Heifers - prices per 100 kg live weight</v>
          </cell>
        </row>
        <row r="108">
          <cell r="A108" t="str">
            <v>11113000</v>
          </cell>
          <cell r="B108">
            <v>4235</v>
          </cell>
          <cell r="C108" t="str">
            <v>u9</v>
          </cell>
          <cell r="D108" t="str">
            <v>g2</v>
          </cell>
          <cell r="E108" t="str">
            <v>Cows - prices per 100 kg live weight</v>
          </cell>
          <cell r="F108" t="str">
            <v>Cows - prices per 100 kg live weight</v>
          </cell>
          <cell r="G108" t="str">
            <v>Kühe</v>
          </cell>
          <cell r="H108" t="str">
            <v>Cows - prices per 100 kg live weight</v>
          </cell>
          <cell r="I108" t="str">
            <v>Cows - prices per 100 kg live weight</v>
          </cell>
          <cell r="J108" t="str">
            <v>Cows - prices per 100 kg live weight</v>
          </cell>
          <cell r="K108" t="str">
            <v>Cows - prices per 100 kg live weight</v>
          </cell>
          <cell r="L108" t="str">
            <v>Cows - prices per 100 kg live weight</v>
          </cell>
          <cell r="M108" t="str">
            <v>Vaches</v>
          </cell>
          <cell r="N108" t="str">
            <v>Cows - prices per 100 kg live weight</v>
          </cell>
          <cell r="O108" t="str">
            <v>Cows - prices per 100 kg live weight</v>
          </cell>
          <cell r="P108" t="str">
            <v>Cows - prices per 100 kg live weight</v>
          </cell>
          <cell r="Q108" t="str">
            <v>Cows - prices per 100 kg live weight</v>
          </cell>
          <cell r="R108" t="str">
            <v>Cows - prices per 100 kg live weight</v>
          </cell>
          <cell r="S108" t="str">
            <v>Cows - prices per 100 kg live weight</v>
          </cell>
          <cell r="T108" t="str">
            <v>Cows - prices per 100 kg live weight</v>
          </cell>
          <cell r="U108" t="str">
            <v>Cows - prices per 100 kg live weight</v>
          </cell>
          <cell r="V108" t="str">
            <v>Cows - prices per 100 kg live weight</v>
          </cell>
          <cell r="W108" t="str">
            <v>Cows - prices per 100 kg live weight</v>
          </cell>
          <cell r="X108" t="str">
            <v>Cows - prices per 100 kg live weight</v>
          </cell>
        </row>
        <row r="109">
          <cell r="A109" t="str">
            <v>11114000</v>
          </cell>
          <cell r="C109" t="str">
            <v>u3</v>
          </cell>
          <cell r="D109" t="str">
            <v>g4</v>
          </cell>
          <cell r="E109" t="str">
            <v>Bullocks - prices per 100 kg live weight</v>
          </cell>
          <cell r="F109" t="str">
            <v>Bullocks - prices per 100 kg live weight</v>
          </cell>
          <cell r="G109" t="str">
            <v>Ochsen</v>
          </cell>
          <cell r="H109" t="str">
            <v>Bullocks - prices per 100 kg live weight</v>
          </cell>
          <cell r="I109" t="str">
            <v>Bullocks - prices per 100 kg live weight</v>
          </cell>
          <cell r="J109" t="str">
            <v>Bullocks - prices per 100 kg live weight</v>
          </cell>
          <cell r="K109" t="str">
            <v>Bullocks - prices per 100 kg live weight</v>
          </cell>
          <cell r="L109" t="str">
            <v>Bullocks - prices per 100 kg live weight</v>
          </cell>
          <cell r="M109" t="str">
            <v>Boeufs</v>
          </cell>
          <cell r="N109" t="str">
            <v>Bullocks - prices per 100 kg live weight</v>
          </cell>
          <cell r="O109" t="str">
            <v>Bullocks - prices per 100 kg live weight</v>
          </cell>
          <cell r="P109" t="str">
            <v>Bullocks - prices per 100 kg live weight</v>
          </cell>
          <cell r="Q109" t="str">
            <v>Bullocks - prices per 100 kg live weight</v>
          </cell>
          <cell r="R109" t="str">
            <v>Bullocks - prices per 100 kg live weight</v>
          </cell>
          <cell r="S109" t="str">
            <v>Bullocks - prices per 100 kg live weight</v>
          </cell>
          <cell r="T109" t="str">
            <v>Bullocks - prices per 100 kg live weight</v>
          </cell>
          <cell r="U109" t="str">
            <v>Bullocks - prices per 100 kg live weight</v>
          </cell>
          <cell r="V109" t="str">
            <v>Bullocks - prices per 100 kg live weight</v>
          </cell>
          <cell r="W109" t="str">
            <v>Bullocks - prices per 100 kg live weight</v>
          </cell>
          <cell r="X109" t="str">
            <v>Bullocks - prices per 100 kg live weight</v>
          </cell>
        </row>
        <row r="110">
          <cell r="A110" t="str">
            <v>11121000</v>
          </cell>
          <cell r="B110">
            <v>4180</v>
          </cell>
          <cell r="C110" t="str">
            <v>u3</v>
          </cell>
          <cell r="D110" t="str">
            <v>g3</v>
          </cell>
          <cell r="E110" t="str">
            <v>Calves (of a few days) - prices per head</v>
          </cell>
          <cell r="F110" t="str">
            <v>Calves (of a few days) - prices per head</v>
          </cell>
          <cell r="G110" t="str">
            <v>Ochsen</v>
          </cell>
          <cell r="H110" t="str">
            <v>Calves (of a few days) - prices per head</v>
          </cell>
          <cell r="I110" t="str">
            <v>Calves (of a few days) - prices per head</v>
          </cell>
          <cell r="J110" t="str">
            <v>Calves (of a few days) - prices per head</v>
          </cell>
          <cell r="K110" t="str">
            <v>Calves (of a few days) - prices per head</v>
          </cell>
          <cell r="L110" t="str">
            <v>Calves (of a few days) - prices per head</v>
          </cell>
          <cell r="M110" t="str">
            <v>Veaux (de quelques jours)prix par tête</v>
          </cell>
          <cell r="N110" t="str">
            <v>Calves (of a few days) - prices per head</v>
          </cell>
          <cell r="O110" t="str">
            <v>Calves (of a few days) - prices per head</v>
          </cell>
          <cell r="P110" t="str">
            <v>Calves (of a few days) - prices per head</v>
          </cell>
          <cell r="Q110" t="str">
            <v>Calves (of a few days) - prices per head</v>
          </cell>
          <cell r="R110" t="str">
            <v>Calves (of a few days) - prices per head</v>
          </cell>
          <cell r="S110" t="str">
            <v>Calves (of a few days) - prices per head</v>
          </cell>
          <cell r="T110" t="str">
            <v>Calves (of a few days) - prices per head</v>
          </cell>
          <cell r="U110" t="str">
            <v>Calves (of a few days) - prices per head</v>
          </cell>
          <cell r="V110" t="str">
            <v>Calves (of a few days) - prices per head</v>
          </cell>
          <cell r="W110" t="str">
            <v>Calves (of a few days) - prices per head</v>
          </cell>
          <cell r="X110" t="str">
            <v>Calves (of a few days) - prices per head</v>
          </cell>
        </row>
        <row r="111">
          <cell r="A111" t="str">
            <v>11122000</v>
          </cell>
          <cell r="B111">
            <v>4150</v>
          </cell>
          <cell r="C111" t="str">
            <v>u3</v>
          </cell>
          <cell r="D111" t="str">
            <v>g5</v>
          </cell>
          <cell r="E111" t="str">
            <v>Calves (of a few weeks) - prices per head</v>
          </cell>
          <cell r="F111" t="str">
            <v>Calves (of a few weeks) - prices per head</v>
          </cell>
          <cell r="G111" t="str">
            <v>Kälber (einige Tage alt)</v>
          </cell>
          <cell r="H111" t="str">
            <v>Calves (of a few weeks) - prices per head</v>
          </cell>
          <cell r="I111" t="str">
            <v>Calves (of a few weeks) - prices per head</v>
          </cell>
          <cell r="J111" t="str">
            <v>Calves (of a few weeks) - prices per head</v>
          </cell>
          <cell r="K111" t="str">
            <v>Calves (of a few weeks) - prices per head</v>
          </cell>
          <cell r="L111" t="str">
            <v>Calves (of a few weeks) - prices per head</v>
          </cell>
          <cell r="M111" t="str">
            <v>Veaux (de quelques semaines) prix par tête</v>
          </cell>
          <cell r="N111" t="str">
            <v>Calves (of a few weeks) - prices per head</v>
          </cell>
          <cell r="O111" t="str">
            <v>Calves (of a few weeks) - prices per head</v>
          </cell>
          <cell r="P111" t="str">
            <v>Calves (of a few weeks) - prices per head</v>
          </cell>
          <cell r="Q111" t="str">
            <v>Calves (of a few weeks) - prices per head</v>
          </cell>
          <cell r="R111" t="str">
            <v>Calves (of a few weeks) - prices per head</v>
          </cell>
          <cell r="S111" t="str">
            <v>Calves (of a few weeks) - prices per head</v>
          </cell>
          <cell r="T111" t="str">
            <v>Calves (of a few weeks) - prices per head</v>
          </cell>
          <cell r="U111" t="str">
            <v>Calves (of a few weeks) - prices per head</v>
          </cell>
          <cell r="V111" t="str">
            <v>Calves (of a few weeks) - prices per head</v>
          </cell>
          <cell r="W111" t="str">
            <v>Calves (of a few weeks) - prices per head</v>
          </cell>
          <cell r="X111" t="str">
            <v>Calves (of a few weeks) - prices per head</v>
          </cell>
        </row>
        <row r="112">
          <cell r="A112" t="str">
            <v>11111000</v>
          </cell>
          <cell r="B112">
            <v>4232</v>
          </cell>
          <cell r="C112" t="str">
            <v>u9</v>
          </cell>
          <cell r="D112" t="str">
            <v>g5</v>
          </cell>
          <cell r="E112" t="str">
            <v>Young cattle (store) - prices per head</v>
          </cell>
          <cell r="F112" t="str">
            <v>Young cattle (store) - prices per head</v>
          </cell>
          <cell r="G112" t="str">
            <v>Kälber (einige Wochen alt)</v>
          </cell>
          <cell r="H112" t="str">
            <v>Young cattle (store) - prices per head</v>
          </cell>
          <cell r="I112" t="str">
            <v>Young cattle (store) - prices per head</v>
          </cell>
          <cell r="J112" t="str">
            <v>Young cattle (store) - prices per head</v>
          </cell>
          <cell r="K112" t="str">
            <v>Young cattle (store) - prices per head</v>
          </cell>
          <cell r="L112" t="str">
            <v>Young cattle (store) - prices per head</v>
          </cell>
          <cell r="M112" t="str">
            <v>Jeunes Veaux d'élévage(prix par tête)</v>
          </cell>
          <cell r="N112" t="str">
            <v>Young cattle (store) - prices per head</v>
          </cell>
          <cell r="O112" t="str">
            <v>Young cattle (store) - prices per head</v>
          </cell>
          <cell r="P112" t="str">
            <v>Young cattle (store) - prices per head</v>
          </cell>
          <cell r="Q112" t="str">
            <v>Young cattle (store) - prices per head</v>
          </cell>
          <cell r="R112" t="str">
            <v>Young cattle (store) - prices per head</v>
          </cell>
          <cell r="S112" t="str">
            <v>Young cattle (store) - prices per head</v>
          </cell>
          <cell r="T112" t="str">
            <v>Young cattle (store) - prices per head</v>
          </cell>
          <cell r="U112" t="str">
            <v>Young cattle (store) - prices per head</v>
          </cell>
          <cell r="V112" t="str">
            <v>Young cattle (store) - prices per head</v>
          </cell>
          <cell r="W112" t="str">
            <v>Young cattle (store) - prices per head</v>
          </cell>
          <cell r="X112" t="str">
            <v>Young cattle (store) - prices per head</v>
          </cell>
        </row>
        <row r="113">
          <cell r="A113" t="str">
            <v>11112100</v>
          </cell>
          <cell r="B113">
            <v>4233</v>
          </cell>
          <cell r="C113" t="str">
            <v>u9</v>
          </cell>
          <cell r="D113" t="str">
            <v>g5</v>
          </cell>
          <cell r="E113" t="str">
            <v>Heifers (store) - prices per head</v>
          </cell>
          <cell r="F113" t="str">
            <v>Heifers (store) - prices per head</v>
          </cell>
          <cell r="G113" t="str">
            <v>Färsen zur Aufzucht</v>
          </cell>
          <cell r="H113" t="str">
            <v>Heifers (store) - prices per head</v>
          </cell>
          <cell r="I113" t="str">
            <v>Heifers (store) - prices per head</v>
          </cell>
          <cell r="J113" t="str">
            <v>Heifers (store) - prices per head</v>
          </cell>
          <cell r="K113" t="str">
            <v>Heifers (store) - prices per head</v>
          </cell>
          <cell r="L113" t="str">
            <v>Heifers (store) - prices per head</v>
          </cell>
          <cell r="M113" t="str">
            <v>Génisses d'élevage (prix par tête)</v>
          </cell>
          <cell r="N113" t="str">
            <v>Heifers (store) - prices per head</v>
          </cell>
          <cell r="O113" t="str">
            <v>Heifers (store) - prices per head</v>
          </cell>
          <cell r="P113" t="str">
            <v>Heifers (store) - prices per head</v>
          </cell>
          <cell r="Q113" t="str">
            <v>Heifers (store) - prices per head</v>
          </cell>
          <cell r="R113" t="str">
            <v>Heifers (store) - prices per head</v>
          </cell>
          <cell r="S113" t="str">
            <v>Heifers (store) - prices per head</v>
          </cell>
          <cell r="T113" t="str">
            <v>Heifers (store) - prices per head</v>
          </cell>
          <cell r="U113" t="str">
            <v>Heifers (store) - prices per head</v>
          </cell>
          <cell r="V113" t="str">
            <v>Heifers (store) - prices per head</v>
          </cell>
          <cell r="W113" t="str">
            <v>Heifers (store) - prices per head</v>
          </cell>
          <cell r="X113" t="str">
            <v>Heifers (store) - prices per head</v>
          </cell>
        </row>
        <row r="114">
          <cell r="A114" t="str">
            <v>11210000</v>
          </cell>
          <cell r="B114">
            <v>4412</v>
          </cell>
          <cell r="C114" t="str">
            <v>u3</v>
          </cell>
          <cell r="D114" t="str">
            <v>g58</v>
          </cell>
          <cell r="E114" t="str">
            <v>Pigs (light) - prices per 100 kg live weight</v>
          </cell>
          <cell r="F114" t="str">
            <v>Pigs (light) - prices per 100 kg live weight</v>
          </cell>
          <cell r="G114" t="str">
            <v>Schweine (leicht)</v>
          </cell>
          <cell r="H114" t="str">
            <v>Pigs (light) - prices per 100 kg live weight</v>
          </cell>
          <cell r="I114" t="str">
            <v>Pigs (light) - prices per 100 kg live weight</v>
          </cell>
          <cell r="J114" t="str">
            <v>Pigs (light) - prices per 100 kg live weight</v>
          </cell>
          <cell r="K114" t="str">
            <v>Pigs (light) - prices per 100 kg live weight</v>
          </cell>
          <cell r="L114" t="str">
            <v>Pigs (light) - prices per 100 kg live weight</v>
          </cell>
          <cell r="M114" t="str">
            <v>Porcs (légers)</v>
          </cell>
          <cell r="N114" t="str">
            <v>Pigs (light) - prices per 100 kg live weight</v>
          </cell>
          <cell r="O114" t="str">
            <v>Pigs (light) - prices per 100 kg live weight</v>
          </cell>
          <cell r="P114" t="str">
            <v>Pigs (light) - prices per 100 kg live weight</v>
          </cell>
          <cell r="Q114" t="str">
            <v>Pigs (light) - prices per 100 kg live weight</v>
          </cell>
          <cell r="R114" t="str">
            <v>Pigs (light) - prices per 100 kg live weight</v>
          </cell>
          <cell r="S114" t="str">
            <v>Pigs (light) - prices per 100 kg live weight</v>
          </cell>
          <cell r="T114" t="str">
            <v>Pigs (light) - prices per 100 kg live weight</v>
          </cell>
          <cell r="U114" t="str">
            <v>Pigs (light) - prices per 100 kg live weight</v>
          </cell>
          <cell r="V114" t="str">
            <v>Pigs (light) - prices per 100 kg live weight</v>
          </cell>
          <cell r="W114" t="str">
            <v>Pigs (light) - prices per 100 kg live weight</v>
          </cell>
          <cell r="X114" t="str">
            <v>Pigs (light) - prices per 100 kg live weight</v>
          </cell>
        </row>
        <row r="115">
          <cell r="A115" t="str">
            <v>11220000</v>
          </cell>
          <cell r="B115">
            <v>4421</v>
          </cell>
          <cell r="C115" t="str">
            <v>u10</v>
          </cell>
          <cell r="D115" t="str">
            <v>g58</v>
          </cell>
          <cell r="E115" t="str">
            <v>Pigs (carcasses) (grade II) - prices per 100 kg</v>
          </cell>
          <cell r="F115" t="str">
            <v>Pigs (carcasses) (grade II) - prices per 100 kg</v>
          </cell>
          <cell r="G115" t="str">
            <v>Schweine (Schlachtkörper) - Klasse II</v>
          </cell>
          <cell r="H115" t="str">
            <v>Pigs (carcasses) (grade II) - prices per 100 kg</v>
          </cell>
          <cell r="I115" t="str">
            <v>Pigs (carcasses) (grade II) - prices per 100 kg</v>
          </cell>
          <cell r="J115" t="str">
            <v>Pigs (carcasses) (grade II) - prices per 100 kg</v>
          </cell>
          <cell r="K115" t="str">
            <v>Pigs (carcasses) (grade II) - prices per 100 kg</v>
          </cell>
          <cell r="L115" t="str">
            <v>Pigs (carcasses) (grade II) - prices per 100 kg</v>
          </cell>
          <cell r="M115" t="str">
            <v>Porcs (carcasses) - classe II</v>
          </cell>
          <cell r="N115" t="str">
            <v>Pigs (carcasses) (grade II) - prices per 100 kg</v>
          </cell>
          <cell r="O115" t="str">
            <v>Pigs (carcasses) (grade II) - prices per 100 kg</v>
          </cell>
          <cell r="P115" t="str">
            <v>Pigs (carcasses) (grade II) - prices per 100 kg</v>
          </cell>
          <cell r="Q115" t="str">
            <v>Pigs (carcasses) (grade II) - prices per 100 kg</v>
          </cell>
          <cell r="R115" t="str">
            <v>Pigs (carcasses) (grade II) - prices per 100 kg</v>
          </cell>
          <cell r="S115" t="str">
            <v>Pigs (carcasses) (grade II) - prices per 100 kg</v>
          </cell>
          <cell r="T115" t="str">
            <v>Pigs (carcasses) (grade II) - prices per 100 kg</v>
          </cell>
          <cell r="U115" t="str">
            <v>Pigs (carcasses) (grade II) - prices per 100 kg</v>
          </cell>
          <cell r="V115" t="str">
            <v>Pigs (carcasses) (grade II) - prices per 100 kg</v>
          </cell>
          <cell r="W115" t="str">
            <v>Pigs (carcasses) (grade II) - prices per 100 kg</v>
          </cell>
          <cell r="X115" t="str">
            <v>Pigs (carcasses) (grade II) - prices per 100 kg</v>
          </cell>
        </row>
        <row r="116">
          <cell r="A116" t="str">
            <v>11230000</v>
          </cell>
          <cell r="B116">
            <v>4425</v>
          </cell>
          <cell r="C116" t="str">
            <v>u10</v>
          </cell>
          <cell r="D116" t="str">
            <v>g58</v>
          </cell>
          <cell r="E116" t="str">
            <v>Pigs (carcasses) (grade I) - prices per 100 kg</v>
          </cell>
          <cell r="F116" t="str">
            <v>Pigs (carcasses) (grade I) - prices per 100 kg</v>
          </cell>
          <cell r="G116" t="str">
            <v>Schweine (Schlachtkörper) - Klasse I</v>
          </cell>
          <cell r="H116" t="str">
            <v>Pigs (carcasses) (grade I) - prices per 100 kg</v>
          </cell>
          <cell r="I116" t="str">
            <v>Pigs (carcasses) (grade I) - prices per 100 kg</v>
          </cell>
          <cell r="J116" t="str">
            <v>Pigs (carcasses) (grade I) - prices per 100 kg</v>
          </cell>
          <cell r="K116" t="str">
            <v>Pigs (carcasses) (grade I) - prices per 100 kg</v>
          </cell>
          <cell r="L116" t="str">
            <v>Pigs (carcasses) (grade I) - prices per 100 kg</v>
          </cell>
          <cell r="M116" t="str">
            <v>Porcs (carcasses) - classe I</v>
          </cell>
          <cell r="N116" t="str">
            <v>Pigs (carcasses) (grade I) - prices per 100 kg</v>
          </cell>
          <cell r="O116" t="str">
            <v>Pigs (carcasses) (grade I) - prices per 100 kg</v>
          </cell>
          <cell r="P116" t="str">
            <v>Pigs (carcasses) (grade I) - prices per 100 kg</v>
          </cell>
          <cell r="Q116" t="str">
            <v>Pigs (carcasses) (grade I) - prices per 100 kg</v>
          </cell>
          <cell r="R116" t="str">
            <v>Pigs (carcasses) (grade I) - prices per 100 kg</v>
          </cell>
          <cell r="S116" t="str">
            <v>Pigs (carcasses) (grade I) - prices per 100 kg</v>
          </cell>
          <cell r="T116" t="str">
            <v>Pigs (carcasses) (grade I) - prices per 100 kg</v>
          </cell>
          <cell r="U116" t="str">
            <v>Pigs (carcasses) (grade I) - prices per 100 kg</v>
          </cell>
          <cell r="V116" t="str">
            <v>Pigs (carcasses) (grade I) - prices per 100 kg</v>
          </cell>
          <cell r="W116" t="str">
            <v>Pigs (carcasses) (grade I) - prices per 100 kg</v>
          </cell>
          <cell r="X116" t="str">
            <v>Pigs (carcasses) (grade I) - prices per 100 kg</v>
          </cell>
        </row>
        <row r="117">
          <cell r="A117" t="str">
            <v>11240000</v>
          </cell>
          <cell r="B117">
            <v>4440</v>
          </cell>
          <cell r="C117" t="str">
            <v>u3</v>
          </cell>
          <cell r="D117" t="str">
            <v>g58</v>
          </cell>
          <cell r="E117" t="str">
            <v>Piglets - prices per 100 kg live weight</v>
          </cell>
          <cell r="F117" t="str">
            <v>Piglets - prices per 100 kg live weight</v>
          </cell>
          <cell r="G117" t="str">
            <v>Ferkel</v>
          </cell>
          <cell r="H117" t="str">
            <v>Piglets - prices per 100 kg live weight</v>
          </cell>
          <cell r="I117" t="str">
            <v>Piglets - prices per 100 kg live weight</v>
          </cell>
          <cell r="J117" t="str">
            <v>Piglets - prices per 100 kg live weight</v>
          </cell>
          <cell r="K117" t="str">
            <v>Piglets - prices per 100 kg live weight</v>
          </cell>
          <cell r="L117" t="str">
            <v>Piglets - prices per 100 kg live weight</v>
          </cell>
          <cell r="M117" t="str">
            <v>Porcelets</v>
          </cell>
          <cell r="N117" t="str">
            <v>Piglets - prices per 100 kg live weight</v>
          </cell>
          <cell r="O117" t="str">
            <v>Piglets - prices per 100 kg live weight</v>
          </cell>
          <cell r="P117" t="str">
            <v>Piglets - prices per 100 kg live weight</v>
          </cell>
          <cell r="Q117" t="str">
            <v>Piglets - prices per 100 kg live weight</v>
          </cell>
          <cell r="R117" t="str">
            <v>Piglets - prices per 100 kg live weight</v>
          </cell>
          <cell r="S117" t="str">
            <v>Piglets - prices per 100 kg live weight</v>
          </cell>
          <cell r="T117" t="str">
            <v>Piglets - prices per 100 kg live weight</v>
          </cell>
          <cell r="U117" t="str">
            <v>Piglets - prices per 100 kg live weight</v>
          </cell>
          <cell r="V117" t="str">
            <v>Piglets - prices per 100 kg live weight</v>
          </cell>
          <cell r="W117" t="str">
            <v>Piglets - prices per 100 kg live weight</v>
          </cell>
          <cell r="X117" t="str">
            <v>Piglets - prices per 100 kg live weight</v>
          </cell>
        </row>
        <row r="118">
          <cell r="A118" t="str">
            <v>11300000</v>
          </cell>
          <cell r="B118">
            <v>4610</v>
          </cell>
          <cell r="C118" t="str">
            <v>u3</v>
          </cell>
          <cell r="D118" t="str">
            <v>g19</v>
          </cell>
          <cell r="E118" t="str">
            <v>Horses - prices per 100 kg live weight</v>
          </cell>
          <cell r="F118" t="str">
            <v>Horses - prices per 100 kg live weight</v>
          </cell>
          <cell r="G118" t="str">
            <v>Pferde</v>
          </cell>
          <cell r="H118" t="str">
            <v>Horses - prices per 100 kg live weight</v>
          </cell>
          <cell r="I118" t="str">
            <v>Horses - prices per 100 kg live weight</v>
          </cell>
          <cell r="J118" t="str">
            <v>Horses - prices per 100 kg live weight</v>
          </cell>
          <cell r="K118" t="str">
            <v>Horses - prices per 100 kg live weight</v>
          </cell>
          <cell r="L118" t="str">
            <v>Horses - prices per 100 kg live weight</v>
          </cell>
          <cell r="M118" t="str">
            <v>Chevaux</v>
          </cell>
          <cell r="N118" t="str">
            <v>Horses - prices per 100 kg live weight</v>
          </cell>
          <cell r="O118" t="str">
            <v>Horses - prices per 100 kg live weight</v>
          </cell>
          <cell r="P118" t="str">
            <v>Horses - prices per 100 kg live weight</v>
          </cell>
          <cell r="Q118" t="str">
            <v>Horses - prices per 100 kg live weight</v>
          </cell>
          <cell r="R118" t="str">
            <v>Horses - prices per 100 kg live weight</v>
          </cell>
          <cell r="S118" t="str">
            <v>Horses - prices per 100 kg live weight</v>
          </cell>
          <cell r="T118" t="str">
            <v>Horses - prices per 100 kg live weight</v>
          </cell>
          <cell r="U118" t="str">
            <v>Horses - prices per 100 kg live weight</v>
          </cell>
          <cell r="V118" t="str">
            <v>Horses - prices per 100 kg live weight</v>
          </cell>
          <cell r="W118" t="str">
            <v>Horses - prices per 100 kg live weight</v>
          </cell>
          <cell r="X118" t="str">
            <v>Horses - prices per 100 kg live weight</v>
          </cell>
        </row>
        <row r="119">
          <cell r="A119" t="str">
            <v>11411000</v>
          </cell>
          <cell r="B119">
            <v>4733</v>
          </cell>
          <cell r="C119" t="str">
            <v>u3</v>
          </cell>
          <cell r="D119" t="str">
            <v>g70</v>
          </cell>
          <cell r="E119" t="str">
            <v>Suckling lambs - prices per 100 kg live weight</v>
          </cell>
          <cell r="F119" t="str">
            <v>Suckling lambs - prices per 100 kg live weight</v>
          </cell>
          <cell r="G119" t="str">
            <v>Milchlämmer (weniger als 2 Monate alt)</v>
          </cell>
          <cell r="H119" t="str">
            <v>Suckling lambs - prices per 100 kg live weight</v>
          </cell>
          <cell r="I119" t="str">
            <v>Suckling lambs - prices per 100 kg live weight</v>
          </cell>
          <cell r="J119" t="str">
            <v>Suckling lambs - prices per 100 kg live weight</v>
          </cell>
          <cell r="K119" t="str">
            <v>Suckling lambs - prices per 100 kg live weight</v>
          </cell>
          <cell r="L119" t="str">
            <v>Suckling lambs - prices per 100 kg live weight</v>
          </cell>
          <cell r="M119" t="str">
            <v>Agneaux de lait (moins de 2 mois)</v>
          </cell>
          <cell r="N119" t="str">
            <v>Suckling lambs - prices per 100 kg live weight</v>
          </cell>
          <cell r="O119" t="str">
            <v>Suckling lambs - prices per 100 kg live weight</v>
          </cell>
          <cell r="P119" t="str">
            <v>Suckling lambs - prices per 100 kg live weight</v>
          </cell>
          <cell r="Q119" t="str">
            <v>Suckling lambs - prices per 100 kg live weight</v>
          </cell>
          <cell r="R119" t="str">
            <v>Suckling lambs - prices per 100 kg live weight</v>
          </cell>
          <cell r="S119" t="str">
            <v>Suckling lambs - prices per 100 kg live weight</v>
          </cell>
          <cell r="T119" t="str">
            <v>Suckling lambs - prices per 100 kg live weight</v>
          </cell>
          <cell r="U119" t="str">
            <v>Suckling lambs - prices per 100 kg live weight</v>
          </cell>
          <cell r="V119" t="str">
            <v>Suckling lambs - prices per 100 kg live weight</v>
          </cell>
          <cell r="W119" t="str">
            <v>Suckling lambs - prices per 100 kg live weight</v>
          </cell>
          <cell r="X119" t="str">
            <v>Suckling lambs - prices per 100 kg live weight</v>
          </cell>
        </row>
        <row r="120">
          <cell r="A120" t="str">
            <v>11412000</v>
          </cell>
          <cell r="B120">
            <v>4727</v>
          </cell>
          <cell r="C120" t="str">
            <v>u3</v>
          </cell>
          <cell r="D120" t="str">
            <v>g70</v>
          </cell>
          <cell r="E120" t="str">
            <v>Fattening lambs - prices per 100 kg live weight</v>
          </cell>
          <cell r="F120" t="str">
            <v>Fattening lambs - prices per 100 kg live weight</v>
          </cell>
          <cell r="G120" t="str">
            <v>Mastlämmer (zwischen 2 und 12 Monate alt)</v>
          </cell>
          <cell r="H120" t="str">
            <v>Fattening lambs - prices per 100 kg live weight</v>
          </cell>
          <cell r="I120" t="str">
            <v>Fattening lambs - prices per 100 kg live weight</v>
          </cell>
          <cell r="J120" t="str">
            <v>Fattening lambs - prices per 100 kg live weight</v>
          </cell>
          <cell r="K120" t="str">
            <v>Fattening lambs - prices per 100 kg live weight</v>
          </cell>
          <cell r="L120" t="str">
            <v>Fattening lambs - prices per 100 kg live weight</v>
          </cell>
          <cell r="M120" t="str">
            <v>Agneaux à l'engrais (entre 2 et 12 mois)</v>
          </cell>
          <cell r="N120" t="str">
            <v>Fattening lambs - prices per 100 kg live weight</v>
          </cell>
          <cell r="O120" t="str">
            <v>Fattening lambs - prices per 100 kg live weight</v>
          </cell>
          <cell r="P120" t="str">
            <v>Fattening lambs - prices per 100 kg live weight</v>
          </cell>
          <cell r="Q120" t="str">
            <v>Fattening lambs - prices per 100 kg live weight</v>
          </cell>
          <cell r="R120" t="str">
            <v>Fattening lambs - prices per 100 kg live weight</v>
          </cell>
          <cell r="S120" t="str">
            <v>Fattening lambs - prices per 100 kg live weight</v>
          </cell>
          <cell r="T120" t="str">
            <v>Fattening lambs - prices per 100 kg live weight</v>
          </cell>
          <cell r="U120" t="str">
            <v>Fattening lambs - prices per 100 kg live weight</v>
          </cell>
          <cell r="V120" t="str">
            <v>Fattening lambs - prices per 100 kg live weight</v>
          </cell>
          <cell r="W120" t="str">
            <v>Fattening lambs - prices per 100 kg live weight</v>
          </cell>
          <cell r="X120" t="str">
            <v>Fattening lambs - prices per 100 kg live weight</v>
          </cell>
        </row>
        <row r="121">
          <cell r="A121" t="str">
            <v>11410000</v>
          </cell>
          <cell r="B121">
            <v>4732</v>
          </cell>
          <cell r="C121" t="str">
            <v>u3</v>
          </cell>
          <cell r="D121" t="str">
            <v>g70</v>
          </cell>
          <cell r="E121" t="str">
            <v>Sheep - prices per 100 kg live weight</v>
          </cell>
          <cell r="F121" t="str">
            <v>Sheep - prices per 100 kg live weight</v>
          </cell>
          <cell r="G121" t="str">
            <v>Schafe (über 12 Monate alt)</v>
          </cell>
          <cell r="H121" t="str">
            <v>Sheep - prices per 100 kg live weight</v>
          </cell>
          <cell r="I121" t="str">
            <v>Sheep - prices per 100 kg live weight</v>
          </cell>
          <cell r="J121" t="str">
            <v>Sheep - prices per 100 kg live weight</v>
          </cell>
          <cell r="K121" t="str">
            <v>Sheep - prices per 100 kg live weight</v>
          </cell>
          <cell r="L121" t="str">
            <v>Sheep - prices per 100 kg live weight</v>
          </cell>
          <cell r="M121" t="str">
            <v>Moutons (plus de 12 mois)</v>
          </cell>
          <cell r="N121" t="str">
            <v>Sheep - prices per 100 kg live weight</v>
          </cell>
          <cell r="O121" t="str">
            <v>Sheep - prices per 100 kg live weight</v>
          </cell>
          <cell r="P121" t="str">
            <v>Sheep - prices per 100 kg live weight</v>
          </cell>
          <cell r="Q121" t="str">
            <v>Sheep - prices per 100 kg live weight</v>
          </cell>
          <cell r="R121" t="str">
            <v>Sheep - prices per 100 kg live weight</v>
          </cell>
          <cell r="S121" t="str">
            <v>Sheep - prices per 100 kg live weight</v>
          </cell>
          <cell r="T121" t="str">
            <v>Sheep - prices per 100 kg live weight</v>
          </cell>
          <cell r="U121" t="str">
            <v>Sheep - prices per 100 kg live weight</v>
          </cell>
          <cell r="V121" t="str">
            <v>Sheep - prices per 100 kg live weight</v>
          </cell>
          <cell r="W121" t="str">
            <v>Sheep - prices per 100 kg live weight</v>
          </cell>
          <cell r="X121" t="str">
            <v>Sheep - prices per 100 kg live weight</v>
          </cell>
        </row>
        <row r="122">
          <cell r="A122" t="str">
            <v>11421000</v>
          </cell>
          <cell r="B122">
            <v>4753</v>
          </cell>
          <cell r="C122" t="str">
            <v>u3</v>
          </cell>
          <cell r="D122" t="str">
            <v>g25</v>
          </cell>
          <cell r="E122" t="str">
            <v>Kids - prices per 100 kg live weight</v>
          </cell>
          <cell r="F122" t="str">
            <v>Kids - prices per 100 kg live weight</v>
          </cell>
          <cell r="G122" t="str">
            <v>Ziegenlämmer</v>
          </cell>
          <cell r="H122" t="str">
            <v>Kids - prices per 100 kg live weight</v>
          </cell>
          <cell r="I122" t="str">
            <v>Kids - prices per 100 kg live weight</v>
          </cell>
          <cell r="J122" t="str">
            <v>Kids - prices per 100 kg live weight</v>
          </cell>
          <cell r="K122" t="str">
            <v>Kids - prices per 100 kg live weight</v>
          </cell>
          <cell r="L122" t="str">
            <v>Kids - prices per 100 kg live weight</v>
          </cell>
          <cell r="M122" t="str">
            <v>Chevreaux</v>
          </cell>
          <cell r="N122" t="str">
            <v>Kids - prices per 100 kg live weight</v>
          </cell>
          <cell r="O122" t="str">
            <v>Kids - prices per 100 kg live weight</v>
          </cell>
          <cell r="P122" t="str">
            <v>Kids - prices per 100 kg live weight</v>
          </cell>
          <cell r="Q122" t="str">
            <v>Kids - prices per 100 kg live weight</v>
          </cell>
          <cell r="R122" t="str">
            <v>Kids - prices per 100 kg live weight</v>
          </cell>
          <cell r="S122" t="str">
            <v>Kids - prices per 100 kg live weight</v>
          </cell>
          <cell r="T122" t="str">
            <v>Kids - prices per 100 kg live weight</v>
          </cell>
          <cell r="U122" t="str">
            <v>Kids - prices per 100 kg live weight</v>
          </cell>
          <cell r="V122" t="str">
            <v>Kids - prices per 100 kg live weight</v>
          </cell>
          <cell r="W122" t="str">
            <v>Kids - prices per 100 kg live weight</v>
          </cell>
          <cell r="X122" t="str">
            <v>Kids - prices per 100 kg live weight</v>
          </cell>
        </row>
        <row r="123">
          <cell r="A123" t="str">
            <v>11420000</v>
          </cell>
          <cell r="B123">
            <v>4752</v>
          </cell>
          <cell r="C123" t="str">
            <v>u3</v>
          </cell>
          <cell r="D123" t="str">
            <v>g25</v>
          </cell>
          <cell r="E123" t="str">
            <v>Goats - prices per 100 kg live weight</v>
          </cell>
          <cell r="F123" t="str">
            <v>Goats - prices per 100 kg live weight</v>
          </cell>
          <cell r="G123" t="str">
            <v>Ziegen</v>
          </cell>
          <cell r="H123" t="str">
            <v>Goats - prices per 100 kg live weight</v>
          </cell>
          <cell r="I123" t="str">
            <v>Goats - prices per 100 kg live weight</v>
          </cell>
          <cell r="J123" t="str">
            <v>Goats - prices per 100 kg live weight</v>
          </cell>
          <cell r="K123" t="str">
            <v>Goats - prices per 100 kg live weight</v>
          </cell>
          <cell r="L123" t="str">
            <v>Goats - prices per 100 kg live weight</v>
          </cell>
          <cell r="M123" t="str">
            <v>Chèvres</v>
          </cell>
          <cell r="N123" t="str">
            <v>Goats - prices per 100 kg live weight</v>
          </cell>
          <cell r="O123" t="str">
            <v>Goats - prices per 100 kg live weight</v>
          </cell>
          <cell r="P123" t="str">
            <v>Goats - prices per 100 kg live weight</v>
          </cell>
          <cell r="Q123" t="str">
            <v>Goats - prices per 100 kg live weight</v>
          </cell>
          <cell r="R123" t="str">
            <v>Goats - prices per 100 kg live weight</v>
          </cell>
          <cell r="S123" t="str">
            <v>Goats - prices per 100 kg live weight</v>
          </cell>
          <cell r="T123" t="str">
            <v>Goats - prices per 100 kg live weight</v>
          </cell>
          <cell r="U123" t="str">
            <v>Goats - prices per 100 kg live weight</v>
          </cell>
          <cell r="V123" t="str">
            <v>Goats - prices per 100 kg live weight</v>
          </cell>
          <cell r="W123" t="str">
            <v>Goats - prices per 100 kg live weight</v>
          </cell>
          <cell r="X123" t="str">
            <v>Goats - prices per 100 kg live weight</v>
          </cell>
        </row>
        <row r="124">
          <cell r="A124" t="str">
            <v>11510000</v>
          </cell>
          <cell r="B124">
            <v>4821</v>
          </cell>
          <cell r="C124" t="str">
            <v>u3</v>
          </cell>
          <cell r="D124" t="str">
            <v>g7</v>
          </cell>
          <cell r="E124" t="str">
            <v>Chickens (live; 1st choice) - prices per 100 kg live weight</v>
          </cell>
          <cell r="F124" t="str">
            <v>Chickens (live; 1st choice) - prices per 100 kg live weight</v>
          </cell>
          <cell r="G124" t="str">
            <v>Jungmasthähnchen (lebend - 1. Wahl)</v>
          </cell>
          <cell r="H124" t="str">
            <v>Chickens (live; 1st choice) - prices per 100 kg live weight</v>
          </cell>
          <cell r="I124" t="str">
            <v>Chickens (live; 1st choice) - prices per 100 kg live weight</v>
          </cell>
          <cell r="J124" t="str">
            <v>Chickens (live; 1st choice) - prices per 100 kg live weight</v>
          </cell>
          <cell r="K124" t="str">
            <v>Chickens (live; 1st choice) - prices per 100 kg live weight</v>
          </cell>
          <cell r="L124" t="str">
            <v>Chickens (live; 1st choice) - prices per 100 kg live weight</v>
          </cell>
          <cell r="M124" t="str">
            <v>Poulets (vivants - 1er choix)</v>
          </cell>
          <cell r="N124" t="str">
            <v>Chickens (live; 1st choice) - prices per 100 kg live weight</v>
          </cell>
          <cell r="O124" t="str">
            <v>Chickens (live; 1st choice) - prices per 100 kg live weight</v>
          </cell>
          <cell r="P124" t="str">
            <v>Chickens (live; 1st choice) - prices per 100 kg live weight</v>
          </cell>
          <cell r="Q124" t="str">
            <v>Chickens (live; 1st choice) - prices per 100 kg live weight</v>
          </cell>
          <cell r="R124" t="str">
            <v>Chickens (live; 1st choice) - prices per 100 kg live weight</v>
          </cell>
          <cell r="S124" t="str">
            <v>Chickens (live; 1st choice) - prices per 100 kg live weight</v>
          </cell>
          <cell r="T124" t="str">
            <v>Chickens (live; 1st choice) - prices per 100 kg live weight</v>
          </cell>
          <cell r="U124" t="str">
            <v>Chickens (live; 1st choice) - prices per 100 kg live weight</v>
          </cell>
          <cell r="V124" t="str">
            <v>Chickens (live; 1st choice) - prices per 100 kg live weight</v>
          </cell>
          <cell r="W124" t="str">
            <v>Chickens (live; 1st choice) - prices per 100 kg live weight</v>
          </cell>
          <cell r="X124" t="str">
            <v>Chickens (live; 1st choice) - prices per 100 kg live weight</v>
          </cell>
        </row>
        <row r="125">
          <cell r="A125" t="str">
            <v>11511000</v>
          </cell>
          <cell r="B125">
            <v>4933</v>
          </cell>
          <cell r="C125" t="str">
            <v>u10</v>
          </cell>
          <cell r="D125" t="str">
            <v>g7</v>
          </cell>
          <cell r="E125" t="str">
            <v>Broiling fowl (slaughtered) - prices per 100 kg dead weight</v>
          </cell>
          <cell r="F125" t="str">
            <v>Broiling fowl (slaughtered) - prices per 100 kg dead weight</v>
          </cell>
          <cell r="G125" t="str">
            <v>Suppenhühner (geschlachtet)</v>
          </cell>
          <cell r="H125" t="str">
            <v>Broiling fowl (slaughtered) - prices per 100 kg dead weight</v>
          </cell>
          <cell r="I125" t="str">
            <v>Broiling fowl (slaughtered) - prices per 100 kg dead weight</v>
          </cell>
          <cell r="J125" t="str">
            <v>Broiling fowl (slaughtered) - prices per 100 kg dead weight</v>
          </cell>
          <cell r="K125" t="str">
            <v>Broiling fowl (slaughtered) - prices per 100 kg dead weight</v>
          </cell>
          <cell r="L125" t="str">
            <v>Broiling fowl (slaughtered) - prices per 100 kg dead weight</v>
          </cell>
          <cell r="M125" t="str">
            <v>Poules de réforme (abattues)</v>
          </cell>
          <cell r="N125" t="str">
            <v>Broiling fowl (slaughtered) - prices per 100 kg dead weight</v>
          </cell>
          <cell r="O125" t="str">
            <v>Broiling fowl (slaughtered) - prices per 100 kg dead weight</v>
          </cell>
          <cell r="P125" t="str">
            <v>Broiling fowl (slaughtered) - prices per 100 kg dead weight</v>
          </cell>
          <cell r="Q125" t="str">
            <v>Broiling fowl (slaughtered) - prices per 100 kg dead weight</v>
          </cell>
          <cell r="R125" t="str">
            <v>Broiling fowl (slaughtered) - prices per 100 kg dead weight</v>
          </cell>
          <cell r="S125" t="str">
            <v>Broiling fowl (slaughtered) - prices per 100 kg dead weight</v>
          </cell>
          <cell r="T125" t="str">
            <v>Broiling fowl (slaughtered) - prices per 100 kg dead weight</v>
          </cell>
          <cell r="U125" t="str">
            <v>Broiling fowl (slaughtered) - prices per 100 kg dead weight</v>
          </cell>
          <cell r="V125" t="str">
            <v>Broiling fowl (slaughtered) - prices per 100 kg dead weight</v>
          </cell>
          <cell r="W125" t="str">
            <v>Broiling fowl (slaughtered) - prices per 100 kg dead weight</v>
          </cell>
          <cell r="X125" t="str">
            <v>Broiling fowl (slaughtered) - prices per 100 kg dead weight</v>
          </cell>
        </row>
        <row r="126">
          <cell r="A126" t="str">
            <v>11591000</v>
          </cell>
          <cell r="B126">
            <v>4952</v>
          </cell>
          <cell r="C126" t="str">
            <v>u10</v>
          </cell>
          <cell r="D126" t="str">
            <v>g53</v>
          </cell>
          <cell r="E126" t="str">
            <v>Ducks (slaughtered) - prices per 100 kg dead weight</v>
          </cell>
          <cell r="F126" t="str">
            <v>Ducks (slaughtered) - prices per 100 kg dead weight</v>
          </cell>
          <cell r="G126" t="str">
            <v>Enten (geschlachtet)</v>
          </cell>
          <cell r="H126" t="str">
            <v>Ducks (slaughtered) - prices per 100 kg dead weight</v>
          </cell>
          <cell r="I126" t="str">
            <v>Ducks (slaughtered) - prices per 100 kg dead weight</v>
          </cell>
          <cell r="J126" t="str">
            <v>Ducks (slaughtered) - prices per 100 kg dead weight</v>
          </cell>
          <cell r="K126" t="str">
            <v>Ducks (slaughtered) - prices per 100 kg dead weight</v>
          </cell>
          <cell r="L126" t="str">
            <v>Ducks (slaughtered) - prices per 100 kg dead weight</v>
          </cell>
          <cell r="M126" t="str">
            <v>Canards (abattus)</v>
          </cell>
          <cell r="N126" t="str">
            <v>Ducks (slaughtered) - prices per 100 kg dead weight</v>
          </cell>
          <cell r="O126" t="str">
            <v>Ducks (slaughtered) - prices per 100 kg dead weight</v>
          </cell>
          <cell r="P126" t="str">
            <v>Ducks (slaughtered) - prices per 100 kg dead weight</v>
          </cell>
          <cell r="Q126" t="str">
            <v>Ducks (slaughtered) - prices per 100 kg dead weight</v>
          </cell>
          <cell r="R126" t="str">
            <v>Ducks (slaughtered) - prices per 100 kg dead weight</v>
          </cell>
          <cell r="S126" t="str">
            <v>Ducks (slaughtered) - prices per 100 kg dead weight</v>
          </cell>
          <cell r="T126" t="str">
            <v>Ducks (slaughtered) - prices per 100 kg dead weight</v>
          </cell>
          <cell r="U126" t="str">
            <v>Ducks (slaughtered) - prices per 100 kg dead weight</v>
          </cell>
          <cell r="V126" t="str">
            <v>Ducks (slaughtered) - prices per 100 kg dead weight</v>
          </cell>
          <cell r="W126" t="str">
            <v>Ducks (slaughtered) - prices per 100 kg dead weight</v>
          </cell>
          <cell r="X126" t="str">
            <v>Ducks (slaughtered) - prices per 100 kg dead weight</v>
          </cell>
        </row>
        <row r="127">
          <cell r="A127" t="str">
            <v>11592000</v>
          </cell>
          <cell r="C127" t="str">
            <v>u10</v>
          </cell>
          <cell r="D127" t="str">
            <v>g53</v>
          </cell>
          <cell r="E127" t="str">
            <v>Turkey (slaughtered) - prices per 100 kg by carcase weight</v>
          </cell>
          <cell r="F127" t="str">
            <v>Turkey (slaughtered) - prices per 100 kg by carcase weight</v>
          </cell>
          <cell r="G127" t="str">
            <v>Truthenne (geschlachtet)</v>
          </cell>
          <cell r="H127" t="str">
            <v>Turkey (slaughtered) - prices per 100 kg by carcase weight</v>
          </cell>
          <cell r="I127" t="str">
            <v>Turkey (slaughtered) - prices per 100 kg by carcase weight</v>
          </cell>
          <cell r="J127" t="str">
            <v>Turkey (slaughtered) - prices per 100 kg by carcase weight</v>
          </cell>
          <cell r="K127" t="str">
            <v>Turkey (slaughtered) - prices per 100 kg by carcase weight</v>
          </cell>
          <cell r="L127" t="str">
            <v>Turkey (slaughtered) - prices per 100 kg by carcase weight</v>
          </cell>
          <cell r="M127" t="str">
            <v>Dindes (abattues)</v>
          </cell>
          <cell r="N127" t="str">
            <v>Turkey (slaughtered) - prices per 100 kg by carcase weight</v>
          </cell>
          <cell r="O127" t="str">
            <v>Turkey (slaughtered) - prices per 100 kg by carcase weight</v>
          </cell>
          <cell r="P127" t="str">
            <v>Turkey (slaughtered) - prices per 100 kg by carcase weight</v>
          </cell>
          <cell r="Q127" t="str">
            <v>Turkey (slaughtered) - prices per 100 kg by carcase weight</v>
          </cell>
          <cell r="R127" t="str">
            <v>Turkey (slaughtered) - prices per 100 kg by carcase weight</v>
          </cell>
          <cell r="S127" t="str">
            <v>Turkey (slaughtered) - prices per 100 kg by carcase weight</v>
          </cell>
          <cell r="T127" t="str">
            <v>Turkey (slaughtered) - prices per 100 kg by carcase weight</v>
          </cell>
          <cell r="U127" t="str">
            <v>Turkey (slaughtered) - prices per 100 kg by carcase weight</v>
          </cell>
          <cell r="V127" t="str">
            <v>Turkey (slaughtered) - prices per 100 kg by carcase weight</v>
          </cell>
          <cell r="W127" t="str">
            <v>Turkey (slaughtered) - prices per 100 kg by carcase weight</v>
          </cell>
          <cell r="X127" t="str">
            <v>Turkey (slaughtered) - prices per 100 kg by carcase weight</v>
          </cell>
        </row>
        <row r="128">
          <cell r="A128" t="str">
            <v>11593000</v>
          </cell>
          <cell r="C128" t="str">
            <v>u10</v>
          </cell>
          <cell r="D128" t="str">
            <v>g53</v>
          </cell>
          <cell r="E128" t="str">
            <v>Geese (slaughtered )- prices per 100 kg by carcase weight</v>
          </cell>
          <cell r="F128" t="str">
            <v>Geese (slaughtered )- prices per 100 kg by carcase weight</v>
          </cell>
          <cell r="G128" t="str">
            <v>Gänse (geschlachtet)</v>
          </cell>
          <cell r="H128" t="str">
            <v>Geese (slaughtered )- prices per 100 kg by carcase weight</v>
          </cell>
          <cell r="I128" t="str">
            <v>Geese (slaughtered )- prices per 100 kg by carcase weight</v>
          </cell>
          <cell r="J128" t="str">
            <v>Geese (slaughtered )- prices per 100 kg by carcase weight</v>
          </cell>
          <cell r="K128" t="str">
            <v>Geese (slaughtered )- prices per 100 kg by carcase weight</v>
          </cell>
          <cell r="L128" t="str">
            <v>Geese (slaughtered )- prices per 100 kg by carcase weight</v>
          </cell>
          <cell r="M128" t="str">
            <v>Oies (abattues)</v>
          </cell>
          <cell r="N128" t="str">
            <v>Geese (slaughtered )- prices per 100 kg by carcase weight</v>
          </cell>
          <cell r="O128" t="str">
            <v>Geese (slaughtered )- prices per 100 kg by carcase weight</v>
          </cell>
          <cell r="P128" t="str">
            <v>Geese (slaughtered )- prices per 100 kg by carcase weight</v>
          </cell>
          <cell r="Q128" t="str">
            <v>Geese (slaughtered )- prices per 100 kg by carcase weight</v>
          </cell>
          <cell r="R128" t="str">
            <v>Geese (slaughtered )- prices per 100 kg by carcase weight</v>
          </cell>
          <cell r="S128" t="str">
            <v>Geese (slaughtered )- prices per 100 kg by carcase weight</v>
          </cell>
          <cell r="T128" t="str">
            <v>Geese (slaughtered )- prices per 100 kg by carcase weight</v>
          </cell>
          <cell r="U128" t="str">
            <v>Geese (slaughtered )- prices per 100 kg by carcase weight</v>
          </cell>
          <cell r="V128" t="str">
            <v>Geese (slaughtered )- prices per 100 kg by carcase weight</v>
          </cell>
          <cell r="W128" t="str">
            <v>Geese (slaughtered )- prices per 100 kg by carcase weight</v>
          </cell>
          <cell r="X128" t="str">
            <v>Geese (slaughtered )- prices per 100 kg by carcase weight</v>
          </cell>
        </row>
        <row r="129">
          <cell r="A129" t="str">
            <v>11910000</v>
          </cell>
          <cell r="B129">
            <v>5021</v>
          </cell>
          <cell r="C129" t="str">
            <v>u3</v>
          </cell>
          <cell r="D129" t="str">
            <v>g40</v>
          </cell>
          <cell r="E129" t="str">
            <v>Rabbits - prices per 100 kg live weight</v>
          </cell>
          <cell r="F129" t="str">
            <v>Rabbits - prices per 100 kg live weight</v>
          </cell>
          <cell r="G129" t="str">
            <v>Kaninchen</v>
          </cell>
          <cell r="H129" t="str">
            <v>Rabbits - prices per 100 kg live weight</v>
          </cell>
          <cell r="I129" t="str">
            <v>Rabbits - prices per 100 kg live weight</v>
          </cell>
          <cell r="J129" t="str">
            <v>Rabbits - prices per 100 kg live weight</v>
          </cell>
          <cell r="K129" t="str">
            <v>Rabbits - prices per 100 kg live weight</v>
          </cell>
          <cell r="L129" t="str">
            <v>Rabbits - prices per 100 kg live weight</v>
          </cell>
          <cell r="M129" t="str">
            <v>Lapins</v>
          </cell>
          <cell r="N129" t="str">
            <v>Rabbits - prices per 100 kg live weight</v>
          </cell>
          <cell r="O129" t="str">
            <v>Rabbits - prices per 100 kg live weight</v>
          </cell>
          <cell r="P129" t="str">
            <v>Rabbits - prices per 100 kg live weight</v>
          </cell>
          <cell r="Q129" t="str">
            <v>Rabbits - prices per 100 kg live weight</v>
          </cell>
          <cell r="R129" t="str">
            <v>Rabbits - prices per 100 kg live weight</v>
          </cell>
          <cell r="S129" t="str">
            <v>Rabbits - prices per 100 kg live weight</v>
          </cell>
          <cell r="T129" t="str">
            <v>Rabbits - prices per 100 kg live weight</v>
          </cell>
          <cell r="U129" t="str">
            <v>Rabbits - prices per 100 kg live weight</v>
          </cell>
          <cell r="V129" t="str">
            <v>Rabbits - prices per 100 kg live weight</v>
          </cell>
          <cell r="W129" t="str">
            <v>Rabbits - prices per 100 kg live weight</v>
          </cell>
          <cell r="X129" t="str">
            <v>Rabbits - prices per 100 kg live weight</v>
          </cell>
        </row>
        <row r="130">
          <cell r="A130" t="str">
            <v>12111000</v>
          </cell>
          <cell r="B130">
            <v>5180</v>
          </cell>
          <cell r="C130" t="str">
            <v>u2</v>
          </cell>
          <cell r="D130" t="str">
            <v>g16</v>
          </cell>
          <cell r="E130" t="str">
            <v>Raw cows' milk; 3.7% fat content - prices per 100 kg</v>
          </cell>
          <cell r="F130" t="str">
            <v>Raw cows' milk; 3.7% fat content - prices per 100 kg</v>
          </cell>
          <cell r="G130" t="str">
            <v>Kuh-Rohmilch - 3.7 % Fettgehalt</v>
          </cell>
          <cell r="H130" t="str">
            <v>Raw cows' milk; 3.7% fat content - prices per 100 kg</v>
          </cell>
          <cell r="I130" t="str">
            <v>Raw cows' milk; 3.7% fat content - prices per 100 kg</v>
          </cell>
          <cell r="J130" t="str">
            <v>Raw cows' milk; 3.7% fat content - prices per 100 kg</v>
          </cell>
          <cell r="K130" t="str">
            <v>Raw cows' milk; 3.7% fat content - prices per 100 kg</v>
          </cell>
          <cell r="L130" t="str">
            <v>Raw cows' milk; 3.7% fat content - prices per 100 kg</v>
          </cell>
          <cell r="M130" t="str">
            <v>Lait cru de vache - 3.7 % de matières grasses</v>
          </cell>
          <cell r="N130" t="str">
            <v>Raw cows' milk; 3.7% fat content - prices per 100 kg</v>
          </cell>
          <cell r="O130" t="str">
            <v>Raw cows' milk; 3.7% fat content - prices per 100 kg</v>
          </cell>
          <cell r="P130" t="str">
            <v>Raw cows' milk; 3.7% fat content - prices per 100 kg</v>
          </cell>
          <cell r="Q130" t="str">
            <v>Raw cows' milk; 3.7% fat content - prices per 100 kg</v>
          </cell>
          <cell r="R130" t="str">
            <v>Raw cows' milk; 3.7% fat content - prices per 100 kg</v>
          </cell>
          <cell r="S130" t="str">
            <v>Raw cows' milk; 3.7% fat content - prices per 100 kg</v>
          </cell>
          <cell r="T130" t="str">
            <v>Raw cows' milk; 3.7% fat content - prices per 100 kg</v>
          </cell>
          <cell r="U130" t="str">
            <v>Raw cows' milk; 3.7% fat content - prices per 100 kg</v>
          </cell>
          <cell r="V130" t="str">
            <v>Raw cows' milk; 3.7% fat content - prices per 100 kg</v>
          </cell>
          <cell r="W130" t="str">
            <v>Raw cows' milk; 3.7% fat content - prices per 100 kg</v>
          </cell>
          <cell r="X130" t="str">
            <v>Raw cows' milk; 3.7% fat content - prices per 100 kg</v>
          </cell>
        </row>
        <row r="131">
          <cell r="A131" t="str">
            <v>12112000</v>
          </cell>
          <cell r="B131">
            <v>5185</v>
          </cell>
          <cell r="C131" t="str">
            <v>u2</v>
          </cell>
          <cell r="D131" t="str">
            <v>g16</v>
          </cell>
          <cell r="E131" t="str">
            <v>Raw cows' milk; actual fat content - prices per 100 kg</v>
          </cell>
          <cell r="F131" t="str">
            <v>Raw cows' milk; actual fat content - prices per 100 kg</v>
          </cell>
          <cell r="G131" t="str">
            <v>Kuh-Rohmilch - realer Fettgehalt</v>
          </cell>
          <cell r="H131" t="str">
            <v>Raw cows' milk; actual fat content - prices per 100 kg</v>
          </cell>
          <cell r="I131" t="str">
            <v>Raw cows' milk; actual fat content - prices per 100 kg</v>
          </cell>
          <cell r="J131" t="str">
            <v>Raw cows' milk; actual fat content - prices per 100 kg</v>
          </cell>
          <cell r="K131" t="str">
            <v>Raw cows' milk; actual fat content - prices per 100 kg</v>
          </cell>
          <cell r="L131" t="str">
            <v>Raw cows' milk; actual fat content - prices per 100 kg</v>
          </cell>
          <cell r="M131" t="str">
            <v>Lait cru de vache - teneur réelle en matières grasses</v>
          </cell>
          <cell r="N131" t="str">
            <v>Raw cows' milk; actual fat content - prices per 100 kg</v>
          </cell>
          <cell r="O131" t="str">
            <v>Raw cows' milk; actual fat content - prices per 100 kg</v>
          </cell>
          <cell r="P131" t="str">
            <v>Raw cows' milk; actual fat content - prices per 100 kg</v>
          </cell>
          <cell r="Q131" t="str">
            <v>Raw cows' milk; actual fat content - prices per 100 kg</v>
          </cell>
          <cell r="R131" t="str">
            <v>Raw cows' milk; actual fat content - prices per 100 kg</v>
          </cell>
          <cell r="S131" t="str">
            <v>Raw cows' milk; actual fat content - prices per 100 kg</v>
          </cell>
          <cell r="T131" t="str">
            <v>Raw cows' milk; actual fat content - prices per 100 kg</v>
          </cell>
          <cell r="U131" t="str">
            <v>Raw cows' milk; actual fat content - prices per 100 kg</v>
          </cell>
          <cell r="V131" t="str">
            <v>Raw cows' milk; actual fat content - prices per 100 kg</v>
          </cell>
          <cell r="W131" t="str">
            <v>Raw cows' milk; actual fat content - prices per 100 kg</v>
          </cell>
          <cell r="X131" t="str">
            <v>Raw cows' milk; actual fat content - prices per 100 kg</v>
          </cell>
        </row>
        <row r="132">
          <cell r="A132" t="str">
            <v>12191000</v>
          </cell>
          <cell r="B132">
            <v>5411</v>
          </cell>
          <cell r="C132" t="str">
            <v>u7</v>
          </cell>
          <cell r="D132" t="str">
            <v>g16</v>
          </cell>
          <cell r="E132" t="str">
            <v>Raw sheep milk - prices per 100 kg</v>
          </cell>
          <cell r="F132" t="str">
            <v>Raw sheep milk - prices per 100 kg</v>
          </cell>
          <cell r="G132" t="str">
            <v>Schafs-Rohmilch</v>
          </cell>
          <cell r="H132" t="str">
            <v>Raw sheep milk - prices per 100 kg</v>
          </cell>
          <cell r="I132" t="str">
            <v>Raw sheep milk - prices per 100 kg</v>
          </cell>
          <cell r="J132" t="str">
            <v>Raw sheep milk - prices per 100 kg</v>
          </cell>
          <cell r="K132" t="str">
            <v>Raw sheep milk - prices per 100 kg</v>
          </cell>
          <cell r="L132" t="str">
            <v>Raw sheep milk - prices per 100 kg</v>
          </cell>
          <cell r="M132" t="str">
            <v>Lait cru de brebis</v>
          </cell>
          <cell r="N132" t="str">
            <v>Raw sheep milk - prices per 100 kg</v>
          </cell>
          <cell r="O132" t="str">
            <v>Raw sheep milk - prices per 100 kg</v>
          </cell>
          <cell r="P132" t="str">
            <v>Raw sheep milk - prices per 100 kg</v>
          </cell>
          <cell r="Q132" t="str">
            <v>Raw sheep milk - prices per 100 kg</v>
          </cell>
          <cell r="R132" t="str">
            <v>Raw sheep milk - prices per 100 kg</v>
          </cell>
          <cell r="S132" t="str">
            <v>Raw sheep milk - prices per 100 kg</v>
          </cell>
          <cell r="T132" t="str">
            <v>Raw sheep milk - prices per 100 kg</v>
          </cell>
          <cell r="U132" t="str">
            <v>Raw sheep milk - prices per 100 kg</v>
          </cell>
          <cell r="V132" t="str">
            <v>Raw sheep milk - prices per 100 kg</v>
          </cell>
          <cell r="W132" t="str">
            <v>Raw sheep milk - prices per 100 kg</v>
          </cell>
          <cell r="X132" t="str">
            <v>Raw sheep milk - prices per 100 kg</v>
          </cell>
        </row>
        <row r="133">
          <cell r="A133" t="str">
            <v>12192000</v>
          </cell>
          <cell r="B133">
            <v>5191</v>
          </cell>
          <cell r="C133" t="str">
            <v>u2</v>
          </cell>
          <cell r="D133" t="str">
            <v>g51</v>
          </cell>
          <cell r="E133" t="str">
            <v>Raw goats' milk - prices per 100 kg</v>
          </cell>
          <cell r="F133" t="str">
            <v>Raw goats' milk - prices per 100 kg</v>
          </cell>
          <cell r="G133" t="str">
            <v>Ziegen-Rohmilch</v>
          </cell>
          <cell r="H133" t="str">
            <v>Raw goats' milk - prices per 100 kg</v>
          </cell>
          <cell r="I133" t="str">
            <v>Raw goats' milk - prices per 100 kg</v>
          </cell>
          <cell r="J133" t="str">
            <v>Raw goats' milk - prices per 100 kg</v>
          </cell>
          <cell r="K133" t="str">
            <v>Raw goats' milk - prices per 100 kg</v>
          </cell>
          <cell r="L133" t="str">
            <v>Raw goats' milk - prices per 100 kg</v>
          </cell>
          <cell r="M133" t="str">
            <v>Lait cru de chèvre</v>
          </cell>
          <cell r="N133" t="str">
            <v>Raw goats' milk - prices per 100 kg</v>
          </cell>
          <cell r="O133" t="str">
            <v>Raw goats' milk - prices per 100 kg</v>
          </cell>
          <cell r="P133" t="str">
            <v>Raw goats' milk - prices per 100 kg</v>
          </cell>
          <cell r="Q133" t="str">
            <v>Raw goats' milk - prices per 100 kg</v>
          </cell>
          <cell r="R133" t="str">
            <v>Raw goats' milk - prices per 100 kg</v>
          </cell>
          <cell r="S133" t="str">
            <v>Raw goats' milk - prices per 100 kg</v>
          </cell>
          <cell r="T133" t="str">
            <v>Raw goats' milk - prices per 100 kg</v>
          </cell>
          <cell r="U133" t="str">
            <v>Raw goats' milk - prices per 100 kg</v>
          </cell>
          <cell r="V133" t="str">
            <v>Raw goats' milk - prices per 100 kg</v>
          </cell>
          <cell r="W133" t="str">
            <v>Raw goats' milk - prices per 100 kg</v>
          </cell>
          <cell r="X133" t="str">
            <v>Raw goats' milk - prices per 100 kg</v>
          </cell>
        </row>
        <row r="134">
          <cell r="A134" t="str">
            <v>12200000</v>
          </cell>
          <cell r="B134">
            <v>5192</v>
          </cell>
          <cell r="C134" t="str">
            <v>u2</v>
          </cell>
          <cell r="D134" t="str">
            <v>g51</v>
          </cell>
          <cell r="E134" t="str">
            <v>Fresh eggs (whole country) - prices per 100 items</v>
          </cell>
          <cell r="F134" t="str">
            <v>Fresh eggs (whole country) - prices per 100 items</v>
          </cell>
          <cell r="G134" t="str">
            <v>Frische Eier (gesamtes Land)</v>
          </cell>
          <cell r="H134" t="str">
            <v>Fresh eggs (whole country) - prices per 100 items</v>
          </cell>
          <cell r="I134" t="str">
            <v>Fresh eggs (whole country) - prices per 100 items</v>
          </cell>
          <cell r="J134" t="str">
            <v>Fresh eggs (whole country) - prices per 100 items</v>
          </cell>
          <cell r="K134" t="str">
            <v>Fresh eggs (whole country) - prices per 100 items</v>
          </cell>
          <cell r="L134" t="str">
            <v>Fresh eggs (whole country) - prices per 100 items</v>
          </cell>
          <cell r="M134" t="str">
            <v>Oeufs frais (ensemble pays)</v>
          </cell>
          <cell r="N134" t="str">
            <v>Fresh eggs (whole country) - prices per 100 items</v>
          </cell>
          <cell r="O134" t="str">
            <v>Fresh eggs (whole country) - prices per 100 items</v>
          </cell>
          <cell r="P134" t="str">
            <v>Fresh eggs (whole country) - prices per 100 items</v>
          </cell>
          <cell r="Q134" t="str">
            <v>Fresh eggs (whole country) - prices per 100 items</v>
          </cell>
          <cell r="R134" t="str">
            <v>Fresh eggs (whole country) - prices per 100 items</v>
          </cell>
          <cell r="S134" t="str">
            <v>Fresh eggs (whole country) - prices per 100 items</v>
          </cell>
          <cell r="T134" t="str">
            <v>Fresh eggs (whole country) - prices per 100 items</v>
          </cell>
          <cell r="U134" t="str">
            <v>Fresh eggs (whole country) - prices per 100 items</v>
          </cell>
          <cell r="V134" t="str">
            <v>Fresh eggs (whole country) - prices per 100 items</v>
          </cell>
          <cell r="W134" t="str">
            <v>Fresh eggs (whole country) - prices per 100 items</v>
          </cell>
          <cell r="X134" t="str">
            <v>Fresh eggs (whole country) - prices per 100 items</v>
          </cell>
        </row>
        <row r="135">
          <cell r="A135" t="str">
            <v>12113000</v>
          </cell>
          <cell r="B135">
            <v>5315</v>
          </cell>
          <cell r="C135" t="str">
            <v>u1</v>
          </cell>
          <cell r="D135" t="str">
            <v>g17</v>
          </cell>
          <cell r="E135" t="str">
            <v>Whole cows' milk for human consumption - prices per 100 litres</v>
          </cell>
          <cell r="F135" t="str">
            <v>Whole cows' milk for human consumption - prices per 100 litres</v>
          </cell>
          <cell r="G135" t="str">
            <v>Kuh-Vollmilch für den menschlichen Verbrauch</v>
          </cell>
          <cell r="H135" t="str">
            <v>Whole cows' milk for human consumption - prices per 100 litres</v>
          </cell>
          <cell r="I135" t="str">
            <v>Whole cows' milk for human consumption - prices per 100 litres</v>
          </cell>
          <cell r="J135" t="str">
            <v>Whole cows' milk for human consumption - prices per 100 litres</v>
          </cell>
          <cell r="K135" t="str">
            <v>Whole cows' milk for human consumption - prices per 100 litres</v>
          </cell>
          <cell r="L135" t="str">
            <v>Whole cows' milk for human consumption - prices per 100 litres</v>
          </cell>
          <cell r="M135" t="str">
            <v>Lait de vache entier de consommation</v>
          </cell>
          <cell r="N135" t="str">
            <v>Whole cows' milk for human consumption - prices per 100 litres</v>
          </cell>
          <cell r="O135" t="str">
            <v>Whole cows' milk for human consumption - prices per 100 litres</v>
          </cell>
          <cell r="P135" t="str">
            <v>Whole cows' milk for human consumption - prices per 100 litres</v>
          </cell>
          <cell r="Q135" t="str">
            <v>Whole cows' milk for human consumption - prices per 100 litres</v>
          </cell>
          <cell r="R135" t="str">
            <v>Whole cows' milk for human consumption - prices per 100 litres</v>
          </cell>
          <cell r="S135" t="str">
            <v>Whole cows' milk for human consumption - prices per 100 litres</v>
          </cell>
          <cell r="T135" t="str">
            <v>Whole cows' milk for human consumption - prices per 100 litres</v>
          </cell>
          <cell r="U135" t="str">
            <v>Whole cows' milk for human consumption - prices per 100 litres</v>
          </cell>
          <cell r="V135" t="str">
            <v>Whole cows' milk for human consumption - prices per 100 litres</v>
          </cell>
          <cell r="W135" t="str">
            <v>Whole cows' milk for human consumption - prices per 100 litres</v>
          </cell>
          <cell r="X135" t="str">
            <v>Whole cows' milk for human consumption - prices per 100 litres</v>
          </cell>
        </row>
        <row r="136">
          <cell r="A136" t="str">
            <v>12910000</v>
          </cell>
          <cell r="B136">
            <v>5610</v>
          </cell>
          <cell r="C136" t="str">
            <v>u2</v>
          </cell>
          <cell r="D136" t="str">
            <v>g39</v>
          </cell>
          <cell r="E136" t="str">
            <v>Raw wool - prices per 100 kg</v>
          </cell>
          <cell r="F136" t="str">
            <v>Raw wool - prices per 100 kg</v>
          </cell>
          <cell r="G136" t="str">
            <v>Rohwolle</v>
          </cell>
          <cell r="H136" t="str">
            <v>Raw wool - prices per 100 kg</v>
          </cell>
          <cell r="I136" t="str">
            <v>Raw wool - prices per 100 kg</v>
          </cell>
          <cell r="J136" t="str">
            <v>Raw wool - prices per 100 kg</v>
          </cell>
          <cell r="K136" t="str">
            <v>Raw wool - prices per 100 kg</v>
          </cell>
          <cell r="L136" t="str">
            <v>Raw wool - prices per 100 kg</v>
          </cell>
          <cell r="M136" t="str">
            <v>Laine brute</v>
          </cell>
          <cell r="N136" t="str">
            <v>Raw wool - prices per 100 kg</v>
          </cell>
          <cell r="O136" t="str">
            <v>Raw wool - prices per 100 kg</v>
          </cell>
          <cell r="P136" t="str">
            <v>Raw wool - prices per 100 kg</v>
          </cell>
          <cell r="Q136" t="str">
            <v>Raw wool - prices per 100 kg</v>
          </cell>
          <cell r="R136" t="str">
            <v>Raw wool - prices per 100 kg</v>
          </cell>
          <cell r="S136" t="str">
            <v>Raw wool - prices per 100 kg</v>
          </cell>
          <cell r="T136" t="str">
            <v>Raw wool - prices per 100 kg</v>
          </cell>
          <cell r="U136" t="str">
            <v>Raw wool - prices per 100 kg</v>
          </cell>
          <cell r="V136" t="str">
            <v>Raw wool - prices per 100 kg</v>
          </cell>
          <cell r="W136" t="str">
            <v>Raw wool - prices per 100 kg</v>
          </cell>
          <cell r="X136" t="str">
            <v>Raw wool - prices per 100 kg</v>
          </cell>
        </row>
        <row r="137">
          <cell r="A137" t="str">
            <v>12920000</v>
          </cell>
          <cell r="B137">
            <v>5630</v>
          </cell>
          <cell r="C137" t="str">
            <v>u2</v>
          </cell>
          <cell r="D137" t="str">
            <v>g39</v>
          </cell>
          <cell r="E137" t="str">
            <v>Honey - prices per 100 kg</v>
          </cell>
          <cell r="F137" t="str">
            <v>Honey - prices per 100 kg</v>
          </cell>
          <cell r="G137" t="str">
            <v>Honig</v>
          </cell>
          <cell r="H137" t="str">
            <v>Honey - prices per 100 kg</v>
          </cell>
          <cell r="I137" t="str">
            <v>Honey - prices per 100 kg</v>
          </cell>
          <cell r="J137" t="str">
            <v>Honey - prices per 100 kg</v>
          </cell>
          <cell r="K137" t="str">
            <v>Honey - prices per 100 kg</v>
          </cell>
          <cell r="L137" t="str">
            <v>Honey - prices per 100 kg</v>
          </cell>
          <cell r="M137" t="str">
            <v>Miel</v>
          </cell>
          <cell r="N137" t="str">
            <v>Honey - prices per 100 kg</v>
          </cell>
          <cell r="O137" t="str">
            <v>Honey - prices per 100 kg</v>
          </cell>
          <cell r="P137" t="str">
            <v>Honey - prices per 100 kg</v>
          </cell>
          <cell r="Q137" t="str">
            <v>Honey - prices per 100 kg</v>
          </cell>
          <cell r="R137" t="str">
            <v>Honey - prices per 100 kg</v>
          </cell>
          <cell r="S137" t="str">
            <v>Honey - prices per 100 kg</v>
          </cell>
          <cell r="T137" t="str">
            <v>Honey - prices per 100 kg</v>
          </cell>
          <cell r="U137" t="str">
            <v>Honey - prices per 100 kg</v>
          </cell>
          <cell r="V137" t="str">
            <v>Honey - prices per 100 kg</v>
          </cell>
          <cell r="W137" t="str">
            <v>Honey - prices per 100 kg</v>
          </cell>
          <cell r="X137" t="str">
            <v>Honey - prices per 100 kg</v>
          </cell>
        </row>
        <row r="138">
          <cell r="A138">
            <v>20210000</v>
          </cell>
          <cell r="C138" t="str">
            <v>u6</v>
          </cell>
          <cell r="D138" t="str">
            <v>g18</v>
          </cell>
          <cell r="E138" t="str">
            <v>Electicity - prices per 100 kwh</v>
          </cell>
          <cell r="F138" t="str">
            <v>Electicity - prices per 100 kwh</v>
          </cell>
          <cell r="G138" t="str">
            <v>Strom, Elektrizität</v>
          </cell>
          <cell r="H138" t="str">
            <v>Electicity - prices per 100 kwh</v>
          </cell>
          <cell r="I138" t="str">
            <v>Electicity - prices per 100 kwh</v>
          </cell>
          <cell r="J138" t="str">
            <v>Electicity - prices per 100 kwh</v>
          </cell>
          <cell r="K138" t="str">
            <v>Electicity - prices per 100 kwh</v>
          </cell>
          <cell r="L138" t="str">
            <v>Electicity - prices per 100 kwh</v>
          </cell>
          <cell r="M138" t="str">
            <v>Electricité</v>
          </cell>
          <cell r="N138" t="str">
            <v>Electicity - prices per 100 kwh</v>
          </cell>
          <cell r="O138" t="str">
            <v>Electicity - prices per 100 kwh</v>
          </cell>
          <cell r="P138" t="str">
            <v>Electicity - prices per 100 kwh</v>
          </cell>
          <cell r="Q138" t="str">
            <v>Electicity - prices per 100 kwh</v>
          </cell>
          <cell r="R138" t="str">
            <v>Electicity - prices per 100 kwh</v>
          </cell>
          <cell r="S138" t="str">
            <v>Electicity - prices per 100 kwh</v>
          </cell>
          <cell r="T138" t="str">
            <v>Electicity - prices per 100 kwh</v>
          </cell>
          <cell r="U138" t="str">
            <v>Electicity - prices per 100 kwh</v>
          </cell>
          <cell r="V138" t="str">
            <v>Electicity - prices per 100 kwh</v>
          </cell>
          <cell r="W138" t="str">
            <v>Electicity - prices per 100 kwh</v>
          </cell>
          <cell r="X138" t="str">
            <v>Electicity - prices per 100 kwh</v>
          </cell>
        </row>
        <row r="139">
          <cell r="A139">
            <v>20221000</v>
          </cell>
          <cell r="B139">
            <v>7523</v>
          </cell>
          <cell r="C139" t="str">
            <v>u7</v>
          </cell>
          <cell r="D139" t="str">
            <v>g24</v>
          </cell>
          <cell r="E139" t="str">
            <v>Heating gas oil - prices per 100 litres</v>
          </cell>
          <cell r="F139" t="str">
            <v>Heating gas oil - prices per 100 litres</v>
          </cell>
          <cell r="G139" t="str">
            <v>Destillat-Heizöl</v>
          </cell>
          <cell r="H139" t="str">
            <v>Heating gas oil - prices per 100 litres</v>
          </cell>
          <cell r="I139" t="str">
            <v>Heating gas oil - prices per 100 litres</v>
          </cell>
          <cell r="J139" t="str">
            <v>Heating gas oil - prices per 100 litres</v>
          </cell>
          <cell r="K139" t="str">
            <v>Heating gas oil - prices per 100 litres</v>
          </cell>
          <cell r="L139" t="str">
            <v>Heating gas oil - prices per 100 litres</v>
          </cell>
          <cell r="M139" t="str">
            <v>Fuel-oil fluide</v>
          </cell>
          <cell r="N139" t="str">
            <v>Heating gas oil - prices per 100 litres</v>
          </cell>
          <cell r="O139" t="str">
            <v>Heating gas oil - prices per 100 litres</v>
          </cell>
          <cell r="P139" t="str">
            <v>Heating gas oil - prices per 100 litres</v>
          </cell>
          <cell r="Q139" t="str">
            <v>Heating gas oil - prices per 100 litres</v>
          </cell>
          <cell r="R139" t="str">
            <v>Heating gas oil - prices per 100 litres</v>
          </cell>
          <cell r="S139" t="str">
            <v>Heating gas oil - prices per 100 litres</v>
          </cell>
          <cell r="T139" t="str">
            <v>Heating gas oil - prices per 100 litres</v>
          </cell>
          <cell r="U139" t="str">
            <v>Heating gas oil - prices per 100 litres</v>
          </cell>
          <cell r="V139" t="str">
            <v>Heating gas oil - prices per 100 litres</v>
          </cell>
          <cell r="W139" t="str">
            <v>Heating gas oil - prices per 100 litres</v>
          </cell>
          <cell r="X139" t="str">
            <v>Heating gas oil - prices per 100 litres</v>
          </cell>
        </row>
        <row r="140">
          <cell r="A140">
            <v>20222000</v>
          </cell>
          <cell r="B140">
            <v>7526</v>
          </cell>
          <cell r="C140" t="str">
            <v>u2</v>
          </cell>
          <cell r="D140" t="str">
            <v>g24</v>
          </cell>
          <cell r="E140" t="str">
            <v>Residual fuel oil (prices/100 kg) - prices per 100 kg</v>
          </cell>
          <cell r="F140" t="str">
            <v>Residual fuel oil (prices/100 kg) - prices per 100 kg</v>
          </cell>
          <cell r="G140" t="str">
            <v>Rückstands-Heizöl</v>
          </cell>
          <cell r="H140" t="str">
            <v>Residual fuel oil (prices/100 kg) - prices per 100 kg</v>
          </cell>
          <cell r="I140" t="str">
            <v>Residual fuel oil (prices/100 kg) - prices per 100 kg</v>
          </cell>
          <cell r="J140" t="str">
            <v>Residual fuel oil (prices/100 kg) - prices per 100 kg</v>
          </cell>
          <cell r="K140" t="str">
            <v>Residual fuel oil (prices/100 kg) - prices per 100 kg</v>
          </cell>
          <cell r="L140" t="str">
            <v>Residual fuel oil (prices/100 kg) - prices per 100 kg</v>
          </cell>
          <cell r="M140" t="str">
            <v>Fuel-oil résiduel</v>
          </cell>
          <cell r="N140" t="str">
            <v>Residual fuel oil (prices/100 kg) - prices per 100 kg</v>
          </cell>
          <cell r="O140" t="str">
            <v>Residual fuel oil (prices/100 kg) - prices per 100 kg</v>
          </cell>
          <cell r="P140" t="str">
            <v>Residual fuel oil (prices/100 kg) - prices per 100 kg</v>
          </cell>
          <cell r="Q140" t="str">
            <v>Residual fuel oil (prices/100 kg) - prices per 100 kg</v>
          </cell>
          <cell r="R140" t="str">
            <v>Residual fuel oil (prices/100 kg) - prices per 100 kg</v>
          </cell>
          <cell r="S140" t="str">
            <v>Residual fuel oil (prices/100 kg) - prices per 100 kg</v>
          </cell>
          <cell r="T140" t="str">
            <v>Residual fuel oil (prices/100 kg) - prices per 100 kg</v>
          </cell>
          <cell r="U140" t="str">
            <v>Residual fuel oil (prices/100 kg) - prices per 100 kg</v>
          </cell>
          <cell r="V140" t="str">
            <v>Residual fuel oil (prices/100 kg) - prices per 100 kg</v>
          </cell>
          <cell r="W140" t="str">
            <v>Residual fuel oil (prices/100 kg) - prices per 100 kg</v>
          </cell>
          <cell r="X140" t="str">
            <v>Residual fuel oil (prices/100 kg) - prices per 100 kg</v>
          </cell>
        </row>
        <row r="141">
          <cell r="A141">
            <v>20231000</v>
          </cell>
          <cell r="B141">
            <v>7531</v>
          </cell>
          <cell r="C141" t="str">
            <v>u7</v>
          </cell>
          <cell r="D141" t="str">
            <v>g29</v>
          </cell>
          <cell r="E141" t="str">
            <v>Motor spirit - prices per 100 litres</v>
          </cell>
          <cell r="F141" t="str">
            <v>Motor spirit - prices per 100 litres</v>
          </cell>
          <cell r="G141" t="str">
            <v>Motorenbenzin</v>
          </cell>
          <cell r="H141" t="str">
            <v>Motor spirit - prices per 100 litres</v>
          </cell>
          <cell r="I141" t="str">
            <v>Motor spirit - prices per 100 litres</v>
          </cell>
          <cell r="J141" t="str">
            <v>Motor spirit - prices per 100 litres</v>
          </cell>
          <cell r="K141" t="str">
            <v>Motor spirit - prices per 100 litres</v>
          </cell>
          <cell r="L141" t="str">
            <v>Motor spirit - prices per 100 litres</v>
          </cell>
          <cell r="M141" t="str">
            <v>Essence moteur</v>
          </cell>
          <cell r="N141" t="str">
            <v>Motor spirit - prices per 100 litres</v>
          </cell>
          <cell r="O141" t="str">
            <v>Motor spirit - prices per 100 litres</v>
          </cell>
          <cell r="P141" t="str">
            <v>Motor spirit - prices per 100 litres</v>
          </cell>
          <cell r="Q141" t="str">
            <v>Motor spirit - prices per 100 litres</v>
          </cell>
          <cell r="R141" t="str">
            <v>Motor spirit - prices per 100 litres</v>
          </cell>
          <cell r="S141" t="str">
            <v>Motor spirit - prices per 100 litres</v>
          </cell>
          <cell r="T141" t="str">
            <v>Motor spirit - prices per 100 litres</v>
          </cell>
          <cell r="U141" t="str">
            <v>Motor spirit - prices per 100 litres</v>
          </cell>
          <cell r="V141" t="str">
            <v>Motor spirit - prices per 100 litres</v>
          </cell>
          <cell r="W141" t="str">
            <v>Motor spirit - prices per 100 litres</v>
          </cell>
          <cell r="X141" t="str">
            <v>Motor spirit - prices per 100 litres</v>
          </cell>
        </row>
        <row r="142">
          <cell r="A142">
            <v>20232000</v>
          </cell>
          <cell r="B142">
            <v>7535</v>
          </cell>
          <cell r="C142" t="str">
            <v>u7</v>
          </cell>
          <cell r="D142" t="str">
            <v>g29</v>
          </cell>
          <cell r="E142" t="str">
            <v>Diesel oil - prices per 100 litres</v>
          </cell>
          <cell r="F142" t="str">
            <v>Diesel oil - prices per 100 litres</v>
          </cell>
          <cell r="G142" t="str">
            <v>Dieselkraftstoff</v>
          </cell>
          <cell r="H142" t="str">
            <v>Diesel oil - prices per 100 litres</v>
          </cell>
          <cell r="I142" t="str">
            <v>Diesel oil - prices per 100 litres</v>
          </cell>
          <cell r="J142" t="str">
            <v>Diesel oil - prices per 100 litres</v>
          </cell>
          <cell r="K142" t="str">
            <v>Diesel oil - prices per 100 litres</v>
          </cell>
          <cell r="L142" t="str">
            <v>Diesel oil - prices per 100 litres</v>
          </cell>
          <cell r="M142" t="str">
            <v>Gazole</v>
          </cell>
          <cell r="N142" t="str">
            <v>Diesel oil - prices per 100 litres</v>
          </cell>
          <cell r="O142" t="str">
            <v>Diesel oil - prices per 100 litres</v>
          </cell>
          <cell r="P142" t="str">
            <v>Diesel oil - prices per 100 litres</v>
          </cell>
          <cell r="Q142" t="str">
            <v>Diesel oil - prices per 100 litres</v>
          </cell>
          <cell r="R142" t="str">
            <v>Diesel oil - prices per 100 litres</v>
          </cell>
          <cell r="S142" t="str">
            <v>Diesel oil - prices per 100 litres</v>
          </cell>
          <cell r="T142" t="str">
            <v>Diesel oil - prices per 100 litres</v>
          </cell>
          <cell r="U142" t="str">
            <v>Diesel oil - prices per 100 litres</v>
          </cell>
          <cell r="V142" t="str">
            <v>Diesel oil - prices per 100 litres</v>
          </cell>
          <cell r="W142" t="str">
            <v>Diesel oil - prices per 100 litres</v>
          </cell>
          <cell r="X142" t="str">
            <v>Diesel oil - prices per 100 litres</v>
          </cell>
        </row>
        <row r="143">
          <cell r="A143">
            <v>20311100</v>
          </cell>
          <cell r="B143">
            <v>7631</v>
          </cell>
          <cell r="C143" t="str">
            <v>u5</v>
          </cell>
          <cell r="D143" t="str">
            <v>g30</v>
          </cell>
          <cell r="E143" t="str">
            <v>Sulphate of ammonia - prices per 100 kg of nutritive substance</v>
          </cell>
          <cell r="F143" t="str">
            <v>Sulphate of ammonia - prices per 100 kg of nutritive substance</v>
          </cell>
          <cell r="G143" t="str">
            <v>Ammonsulfat</v>
          </cell>
          <cell r="H143" t="str">
            <v>Sulphate of ammonia - prices per 100 kg of nutritive substance</v>
          </cell>
          <cell r="I143" t="str">
            <v>Sulphate of ammonia - prices per 100 kg of nutritive substance</v>
          </cell>
          <cell r="J143" t="str">
            <v>Sulphate of ammonia - prices per 100 kg of nutritive substance</v>
          </cell>
          <cell r="K143" t="str">
            <v>Sulphate of ammonia - prices per 100 kg of nutritive substance</v>
          </cell>
          <cell r="L143" t="str">
            <v>Sulphate of ammonia - prices per 100 kg of nutritive substance</v>
          </cell>
          <cell r="M143" t="str">
            <v>Sulphate d'ammonium</v>
          </cell>
          <cell r="N143" t="str">
            <v>Sulphate of ammonia - prices per 100 kg of nutritive substance</v>
          </cell>
          <cell r="O143" t="str">
            <v>Sulphate of ammonia - prices per 100 kg of nutritive substance</v>
          </cell>
          <cell r="P143" t="str">
            <v>Sulphate of ammonia - prices per 100 kg of nutritive substance</v>
          </cell>
          <cell r="Q143" t="str">
            <v>Sulphate of ammonia - prices per 100 kg of nutritive substance</v>
          </cell>
          <cell r="R143" t="str">
            <v>Sulphate of ammonia - prices per 100 kg of nutritive substance</v>
          </cell>
          <cell r="S143" t="str">
            <v>Sulphate of ammonia - prices per 100 kg of nutritive substance</v>
          </cell>
          <cell r="T143" t="str">
            <v>Sulphate of ammonia - prices per 100 kg of nutritive substance</v>
          </cell>
          <cell r="U143" t="str">
            <v>Sulphate of ammonia - prices per 100 kg of nutritive substance</v>
          </cell>
          <cell r="V143" t="str">
            <v>Sulphate of ammonia - prices per 100 kg of nutritive substance</v>
          </cell>
          <cell r="W143" t="str">
            <v>Sulphate of ammonia - prices per 100 kg of nutritive substance</v>
          </cell>
          <cell r="X143" t="str">
            <v>Sulphate of ammonia - prices per 100 kg of nutritive substance</v>
          </cell>
        </row>
        <row r="144">
          <cell r="A144">
            <v>20311201</v>
          </cell>
          <cell r="B144">
            <v>7635</v>
          </cell>
          <cell r="C144" t="str">
            <v>u5</v>
          </cell>
          <cell r="D144" t="str">
            <v>g30</v>
          </cell>
          <cell r="E144" t="str">
            <v>Ammonium nitrate (26% N) (in sacks) - prices per 100 kg of nutritive substance</v>
          </cell>
          <cell r="F144" t="str">
            <v>Ammonium nitrate (26% N) (in sacks) - prices per 100 kg of nutritive substance</v>
          </cell>
          <cell r="G144" t="str">
            <v>Kalkammonsalpeter (26 % N) (Sackware)</v>
          </cell>
          <cell r="H144" t="str">
            <v>Ammonium nitrate (26% N) (in sacks) - prices per 100 kg of nutritive substance</v>
          </cell>
          <cell r="I144" t="str">
            <v>Ammonium nitrate (26% N) (in sacks) - prices per 100 kg of nutritive substance</v>
          </cell>
          <cell r="J144" t="str">
            <v>Ammonium nitrate (26% N) (in sacks) - prices per 100 kg of nutritive substance</v>
          </cell>
          <cell r="K144" t="str">
            <v>Ammonium nitrate (26% N) (in sacks) - prices per 100 kg of nutritive substance</v>
          </cell>
          <cell r="L144" t="str">
            <v>Ammonium nitrate (26% N) (in sacks) - prices per 100 kg of nutritive substance</v>
          </cell>
          <cell r="M144" t="str">
            <v>Nitrate d'ammonium (26 % N)(en sacs)</v>
          </cell>
          <cell r="N144" t="str">
            <v>Ammonium nitrate (26% N) (in sacks) - prices per 100 kg of nutritive substance</v>
          </cell>
          <cell r="O144" t="str">
            <v>Ammonium nitrate (26% N) (in sacks) - prices per 100 kg of nutritive substance</v>
          </cell>
          <cell r="P144" t="str">
            <v>Ammonium nitrate (26% N) (in sacks) - prices per 100 kg of nutritive substance</v>
          </cell>
          <cell r="Q144" t="str">
            <v>Ammonium nitrate (26% N) (in sacks) - prices per 100 kg of nutritive substance</v>
          </cell>
          <cell r="R144" t="str">
            <v>Ammonium nitrate (26% N) (in sacks) - prices per 100 kg of nutritive substance</v>
          </cell>
          <cell r="S144" t="str">
            <v>Ammonium nitrate (26% N) (in sacks) - prices per 100 kg of nutritive substance</v>
          </cell>
          <cell r="T144" t="str">
            <v>Ammonium nitrate (26% N) (in sacks) - prices per 100 kg of nutritive substance</v>
          </cell>
          <cell r="U144" t="str">
            <v>Ammonium nitrate (26% N) (in sacks) - prices per 100 kg of nutritive substance</v>
          </cell>
          <cell r="V144" t="str">
            <v>Ammonium nitrate (26% N) (in sacks) - prices per 100 kg of nutritive substance</v>
          </cell>
          <cell r="W144" t="str">
            <v>Ammonium nitrate (26% N) (in sacks) - prices per 100 kg of nutritive substance</v>
          </cell>
          <cell r="X144" t="str">
            <v>Ammonium nitrate (26% N) (in sacks) - prices per 100 kg of nutritive substance</v>
          </cell>
        </row>
        <row r="145">
          <cell r="A145">
            <v>20311202</v>
          </cell>
          <cell r="B145">
            <v>7636</v>
          </cell>
          <cell r="C145" t="str">
            <v>u5</v>
          </cell>
          <cell r="D145" t="str">
            <v>g30</v>
          </cell>
          <cell r="E145" t="str">
            <v>Ammonium nitrate (26% N) (in bulk) - prices per 100 kg of nutritive substance</v>
          </cell>
          <cell r="F145" t="str">
            <v>Ammonium nitrate (26% N) (in bulk) - prices per 100 kg of nutritive substance</v>
          </cell>
          <cell r="G145" t="str">
            <v>Kalkammonsalpeter (26 % N) (Schüttgut)</v>
          </cell>
          <cell r="H145" t="str">
            <v>Ammonium nitrate (26% N) (in bulk) - prices per 100 kg of nutritive substance</v>
          </cell>
          <cell r="I145" t="str">
            <v>Ammonium nitrate (26% N) (in bulk) - prices per 100 kg of nutritive substance</v>
          </cell>
          <cell r="J145" t="str">
            <v>Ammonium nitrate (26% N) (in bulk) - prices per 100 kg of nutritive substance</v>
          </cell>
          <cell r="K145" t="str">
            <v>Ammonium nitrate (26% N) (in bulk) - prices per 100 kg of nutritive substance</v>
          </cell>
          <cell r="L145" t="str">
            <v>Ammonium nitrate (26% N) (in bulk) - prices per 100 kg of nutritive substance</v>
          </cell>
          <cell r="M145" t="str">
            <v>Nitrate d'ammonium (26 % N)(en vrac)</v>
          </cell>
          <cell r="N145" t="str">
            <v>Ammonium nitrate (26% N) (in bulk) - prices per 100 kg of nutritive substance</v>
          </cell>
          <cell r="O145" t="str">
            <v>Ammonium nitrate (26% N) (in bulk) - prices per 100 kg of nutritive substance</v>
          </cell>
          <cell r="P145" t="str">
            <v>Ammonium nitrate (26% N) (in bulk) - prices per 100 kg of nutritive substance</v>
          </cell>
          <cell r="Q145" t="str">
            <v>Ammonium nitrate (26% N) (in bulk) - prices per 100 kg of nutritive substance</v>
          </cell>
          <cell r="R145" t="str">
            <v>Ammonium nitrate (26% N) (in bulk) - prices per 100 kg of nutritive substance</v>
          </cell>
          <cell r="S145" t="str">
            <v>Ammonium nitrate (26% N) (in bulk) - prices per 100 kg of nutritive substance</v>
          </cell>
          <cell r="T145" t="str">
            <v>Ammonium nitrate (26% N) (in bulk) - prices per 100 kg of nutritive substance</v>
          </cell>
          <cell r="U145" t="str">
            <v>Ammonium nitrate (26% N) (in bulk) - prices per 100 kg of nutritive substance</v>
          </cell>
          <cell r="V145" t="str">
            <v>Ammonium nitrate (26% N) (in bulk) - prices per 100 kg of nutritive substance</v>
          </cell>
          <cell r="W145" t="str">
            <v>Ammonium nitrate (26% N) (in bulk) - prices per 100 kg of nutritive substance</v>
          </cell>
          <cell r="X145" t="str">
            <v>Ammonium nitrate (26% N) (in bulk) - prices per 100 kg of nutritive substance</v>
          </cell>
        </row>
        <row r="146">
          <cell r="A146">
            <v>20311301</v>
          </cell>
          <cell r="B146">
            <v>7645</v>
          </cell>
          <cell r="C146" t="str">
            <v>u5</v>
          </cell>
          <cell r="D146" t="str">
            <v>g30</v>
          </cell>
          <cell r="E146" t="str">
            <v>Ammonium nitrate (33% N) (in sacks) - prices per 100 kg of nutritive substance</v>
          </cell>
          <cell r="F146" t="str">
            <v>Ammonium nitrate (33% N) (in sacks) - prices per 100 kg of nutritive substance</v>
          </cell>
          <cell r="G146" t="str">
            <v>Ammonsalpeter (33 % N) (Sackware)</v>
          </cell>
          <cell r="H146" t="str">
            <v>Ammonium nitrate (33% N) (in sacks) - prices per 100 kg of nutritive substance</v>
          </cell>
          <cell r="I146" t="str">
            <v>Ammonium nitrate (33% N) (in sacks) - prices per 100 kg of nutritive substance</v>
          </cell>
          <cell r="J146" t="str">
            <v>Ammonium nitrate (33% N) (in sacks) - prices per 100 kg of nutritive substance</v>
          </cell>
          <cell r="K146" t="str">
            <v>Ammonium nitrate (33% N) (in sacks) - prices per 100 kg of nutritive substance</v>
          </cell>
          <cell r="L146" t="str">
            <v>Ammonium nitrate (33% N) (in sacks) - prices per 100 kg of nutritive substance</v>
          </cell>
          <cell r="M146" t="str">
            <v>Nitrate d'ammonium (33 % N)(ensacs)</v>
          </cell>
          <cell r="N146" t="str">
            <v>Ammonium nitrate (33% N) (in sacks) - prices per 100 kg of nutritive substance</v>
          </cell>
          <cell r="O146" t="str">
            <v>Ammonium nitrate (33% N) (in sacks) - prices per 100 kg of nutritive substance</v>
          </cell>
          <cell r="P146" t="str">
            <v>Ammonium nitrate (33% N) (in sacks) - prices per 100 kg of nutritive substance</v>
          </cell>
          <cell r="Q146" t="str">
            <v>Ammonium nitrate (33% N) (in sacks) - prices per 100 kg of nutritive substance</v>
          </cell>
          <cell r="R146" t="str">
            <v>Ammonium nitrate (33% N) (in sacks) - prices per 100 kg of nutritive substance</v>
          </cell>
          <cell r="S146" t="str">
            <v>Ammonium nitrate (33% N) (in sacks) - prices per 100 kg of nutritive substance</v>
          </cell>
          <cell r="T146" t="str">
            <v>Ammonium nitrate (33% N) (in sacks) - prices per 100 kg of nutritive substance</v>
          </cell>
          <cell r="U146" t="str">
            <v>Ammonium nitrate (33% N) (in sacks) - prices per 100 kg of nutritive substance</v>
          </cell>
          <cell r="V146" t="str">
            <v>Ammonium nitrate (33% N) (in sacks) - prices per 100 kg of nutritive substance</v>
          </cell>
          <cell r="W146" t="str">
            <v>Ammonium nitrate (33% N) (in sacks) - prices per 100 kg of nutritive substance</v>
          </cell>
          <cell r="X146" t="str">
            <v>Ammonium nitrate (33% N) (in sacks) - prices per 100 kg of nutritive substance</v>
          </cell>
        </row>
        <row r="147">
          <cell r="A147">
            <v>20311400</v>
          </cell>
          <cell r="B147">
            <v>7647</v>
          </cell>
          <cell r="C147" t="str">
            <v>u5</v>
          </cell>
          <cell r="D147" t="str">
            <v>g30</v>
          </cell>
          <cell r="E147" t="str">
            <v>Urea - prices per 100 kg of nutritive substance</v>
          </cell>
          <cell r="F147" t="str">
            <v>Urea - prices per 100 kg of nutritive substance</v>
          </cell>
          <cell r="G147" t="str">
            <v>Harnstoff (Nährstoffgehalt: 46 %)</v>
          </cell>
          <cell r="H147" t="str">
            <v>Urea - prices per 100 kg of nutritive substance</v>
          </cell>
          <cell r="I147" t="str">
            <v>Urea - prices per 100 kg of nutritive substance</v>
          </cell>
          <cell r="J147" t="str">
            <v>Urea - prices per 100 kg of nutritive substance</v>
          </cell>
          <cell r="K147" t="str">
            <v>Urea - prices per 100 kg of nutritive substance</v>
          </cell>
          <cell r="L147" t="str">
            <v>Urea - prices per 100 kg of nutritive substance</v>
          </cell>
          <cell r="M147" t="str">
            <v>Urée</v>
          </cell>
          <cell r="N147" t="str">
            <v>Urea - prices per 100 kg of nutritive substance</v>
          </cell>
          <cell r="O147" t="str">
            <v>Urea - prices per 100 kg of nutritive substance</v>
          </cell>
          <cell r="P147" t="str">
            <v>Urea - prices per 100 kg of nutritive substance</v>
          </cell>
          <cell r="Q147" t="str">
            <v>Urea - prices per 100 kg of nutritive substance</v>
          </cell>
          <cell r="R147" t="str">
            <v>Urea - prices per 100 kg of nutritive substance</v>
          </cell>
          <cell r="S147" t="str">
            <v>Urea - prices per 100 kg of nutritive substance</v>
          </cell>
          <cell r="T147" t="str">
            <v>Urea - prices per 100 kg of nutritive substance</v>
          </cell>
          <cell r="U147" t="str">
            <v>Urea - prices per 100 kg of nutritive substance</v>
          </cell>
          <cell r="V147" t="str">
            <v>Urea - prices per 100 kg of nutritive substance</v>
          </cell>
          <cell r="W147" t="str">
            <v>Urea - prices per 100 kg of nutritive substance</v>
          </cell>
          <cell r="X147" t="str">
            <v>Urea - prices per 100 kg of nutritive substance</v>
          </cell>
        </row>
        <row r="148">
          <cell r="A148">
            <v>20312100</v>
          </cell>
          <cell r="B148">
            <v>7670</v>
          </cell>
          <cell r="C148" t="str">
            <v>u5</v>
          </cell>
          <cell r="D148" t="str">
            <v>g57</v>
          </cell>
          <cell r="E148" t="str">
            <v>Superphosphate (18% P205) - prices per 100 kg of nutritive substance</v>
          </cell>
          <cell r="F148" t="str">
            <v>Superphosphate (18% P205) - prices per 100 kg of nutritive substance</v>
          </cell>
          <cell r="G148" t="str">
            <v>Superphosphat</v>
          </cell>
          <cell r="H148" t="str">
            <v>Superphosphate (18% P205) - prices per 100 kg of nutritive substance</v>
          </cell>
          <cell r="I148" t="str">
            <v>Superphosphate (18% P205) - prices per 100 kg of nutritive substance</v>
          </cell>
          <cell r="J148" t="str">
            <v>Superphosphate (18% P205) - prices per 100 kg of nutritive substance</v>
          </cell>
          <cell r="K148" t="str">
            <v>Superphosphate (18% P205) - prices per 100 kg of nutritive substance</v>
          </cell>
          <cell r="L148" t="str">
            <v>Superphosphate (18% P205) - prices per 100 kg of nutritive substance</v>
          </cell>
          <cell r="M148" t="str">
            <v>Superphosphate</v>
          </cell>
          <cell r="N148" t="str">
            <v>Superphosphate (18% P205) - prices per 100 kg of nutritive substance</v>
          </cell>
          <cell r="O148" t="str">
            <v>Superphosphate (18% P205) - prices per 100 kg of nutritive substance</v>
          </cell>
          <cell r="P148" t="str">
            <v>Superphosphate (18% P205) - prices per 100 kg of nutritive substance</v>
          </cell>
          <cell r="Q148" t="str">
            <v>Superphosphate (18% P205) - prices per 100 kg of nutritive substance</v>
          </cell>
          <cell r="R148" t="str">
            <v>Superphosphate (18% P205) - prices per 100 kg of nutritive substance</v>
          </cell>
          <cell r="S148" t="str">
            <v>Superphosphate (18% P205) - prices per 100 kg of nutritive substance</v>
          </cell>
          <cell r="T148" t="str">
            <v>Superphosphate (18% P205) - prices per 100 kg of nutritive substance</v>
          </cell>
          <cell r="U148" t="str">
            <v>Superphosphate (18% P205) - prices per 100 kg of nutritive substance</v>
          </cell>
          <cell r="V148" t="str">
            <v>Superphosphate (18% P205) - prices per 100 kg of nutritive substance</v>
          </cell>
          <cell r="W148" t="str">
            <v>Superphosphate (18% P205) - prices per 100 kg of nutritive substance</v>
          </cell>
          <cell r="X148" t="str">
            <v>Superphosphate (18% P205) - prices per 100 kg of nutritive substance</v>
          </cell>
        </row>
        <row r="149">
          <cell r="A149">
            <v>20312200</v>
          </cell>
          <cell r="B149">
            <v>7674</v>
          </cell>
          <cell r="C149" t="str">
            <v>u5</v>
          </cell>
          <cell r="D149" t="str">
            <v>g57</v>
          </cell>
          <cell r="E149" t="str">
            <v>Triple Superphosphate (46% P205) - prices per 100 kg of nutritive substance</v>
          </cell>
          <cell r="F149" t="str">
            <v>Triple Superphosphate (46% P205) - prices per 100 kg of nutritive substance</v>
          </cell>
          <cell r="G149" t="str">
            <v>Tripelsuperphosphat (46 % P2O5)</v>
          </cell>
          <cell r="H149" t="str">
            <v>Triple Superphosphate (46% P205) - prices per 100 kg of nutritive substance</v>
          </cell>
          <cell r="I149" t="str">
            <v>Triple Superphosphate (46% P205) - prices per 100 kg of nutritive substance</v>
          </cell>
          <cell r="J149" t="str">
            <v>Triple Superphosphate (46% P205) - prices per 100 kg of nutritive substance</v>
          </cell>
          <cell r="K149" t="str">
            <v>Triple Superphosphate (46% P205) - prices per 100 kg of nutritive substance</v>
          </cell>
          <cell r="L149" t="str">
            <v>Triple Superphosphate (46% P205) - prices per 100 kg of nutritive substance</v>
          </cell>
          <cell r="M149" t="str">
            <v>Triple superphosphate (46 % P2O5)</v>
          </cell>
          <cell r="N149" t="str">
            <v>Triple Superphosphate (46% P205) - prices per 100 kg of nutritive substance</v>
          </cell>
          <cell r="O149" t="str">
            <v>Triple Superphosphate (46% P205) - prices per 100 kg of nutritive substance</v>
          </cell>
          <cell r="P149" t="str">
            <v>Triple Superphosphate (46% P205) - prices per 100 kg of nutritive substance</v>
          </cell>
          <cell r="Q149" t="str">
            <v>Triple Superphosphate (46% P205) - prices per 100 kg of nutritive substance</v>
          </cell>
          <cell r="R149" t="str">
            <v>Triple Superphosphate (46% P205) - prices per 100 kg of nutritive substance</v>
          </cell>
          <cell r="S149" t="str">
            <v>Triple Superphosphate (46% P205) - prices per 100 kg of nutritive substance</v>
          </cell>
          <cell r="T149" t="str">
            <v>Triple Superphosphate (46% P205) - prices per 100 kg of nutritive substance</v>
          </cell>
          <cell r="U149" t="str">
            <v>Triple Superphosphate (46% P205) - prices per 100 kg of nutritive substance</v>
          </cell>
          <cell r="V149" t="str">
            <v>Triple Superphosphate (46% P205) - prices per 100 kg of nutritive substance</v>
          </cell>
          <cell r="W149" t="str">
            <v>Triple Superphosphate (46% P205) - prices per 100 kg of nutritive substance</v>
          </cell>
          <cell r="X149" t="str">
            <v>Triple Superphosphate (46% P205) - prices per 100 kg of nutritive substance</v>
          </cell>
        </row>
        <row r="150">
          <cell r="A150">
            <v>20313100</v>
          </cell>
          <cell r="B150">
            <v>7681</v>
          </cell>
          <cell r="C150" t="str">
            <v>u5</v>
          </cell>
          <cell r="D150" t="str">
            <v>g61</v>
          </cell>
          <cell r="E150" t="str">
            <v>Muriate of potash - prices per 100 kg of nutritive substance</v>
          </cell>
          <cell r="F150" t="str">
            <v>Muriate of potash - prices per 100 kg of nutritive substance</v>
          </cell>
          <cell r="G150" t="str">
            <v>Kaliumchlorid</v>
          </cell>
          <cell r="H150" t="str">
            <v>Muriate of potash - prices per 100 kg of nutritive substance</v>
          </cell>
          <cell r="I150" t="str">
            <v>Muriate of potash - prices per 100 kg of nutritive substance</v>
          </cell>
          <cell r="J150" t="str">
            <v>Muriate of potash - prices per 100 kg of nutritive substance</v>
          </cell>
          <cell r="K150" t="str">
            <v>Muriate of potash - prices per 100 kg of nutritive substance</v>
          </cell>
          <cell r="L150" t="str">
            <v>Muriate of potash - prices per 100 kg of nutritive substance</v>
          </cell>
          <cell r="M150" t="str">
            <v>Chlorure de potassium</v>
          </cell>
          <cell r="N150" t="str">
            <v>Muriate of potash - prices per 100 kg of nutritive substance</v>
          </cell>
          <cell r="O150" t="str">
            <v>Muriate of potash - prices per 100 kg of nutritive substance</v>
          </cell>
          <cell r="P150" t="str">
            <v>Muriate of potash - prices per 100 kg of nutritive substance</v>
          </cell>
          <cell r="Q150" t="str">
            <v>Muriate of potash - prices per 100 kg of nutritive substance</v>
          </cell>
          <cell r="R150" t="str">
            <v>Muriate of potash - prices per 100 kg of nutritive substance</v>
          </cell>
          <cell r="S150" t="str">
            <v>Muriate of potash - prices per 100 kg of nutritive substance</v>
          </cell>
          <cell r="T150" t="str">
            <v>Muriate of potash - prices per 100 kg of nutritive substance</v>
          </cell>
          <cell r="U150" t="str">
            <v>Muriate of potash - prices per 100 kg of nutritive substance</v>
          </cell>
          <cell r="V150" t="str">
            <v>Muriate of potash - prices per 100 kg of nutritive substance</v>
          </cell>
          <cell r="W150" t="str">
            <v>Muriate of potash - prices per 100 kg of nutritive substance</v>
          </cell>
          <cell r="X150" t="str">
            <v>Muriate of potash - prices per 100 kg of nutritive substance</v>
          </cell>
        </row>
        <row r="151">
          <cell r="A151">
            <v>20313200</v>
          </cell>
          <cell r="B151">
            <v>7685</v>
          </cell>
          <cell r="C151" t="str">
            <v>u5</v>
          </cell>
          <cell r="D151" t="str">
            <v>g61</v>
          </cell>
          <cell r="E151" t="str">
            <v>Sulphate of potash - prices per 100 kg of nutritive substance</v>
          </cell>
          <cell r="F151" t="str">
            <v>Sulphate of potash - prices per 100 kg of nutritive substance</v>
          </cell>
          <cell r="G151" t="str">
            <v>Kaliumsulfat</v>
          </cell>
          <cell r="H151" t="str">
            <v>Sulphate of potash - prices per 100 kg of nutritive substance</v>
          </cell>
          <cell r="I151" t="str">
            <v>Sulphate of potash - prices per 100 kg of nutritive substance</v>
          </cell>
          <cell r="J151" t="str">
            <v>Sulphate of potash - prices per 100 kg of nutritive substance</v>
          </cell>
          <cell r="K151" t="str">
            <v>Sulphate of potash - prices per 100 kg of nutritive substance</v>
          </cell>
          <cell r="L151" t="str">
            <v>Sulphate of potash - prices per 100 kg of nutritive substance</v>
          </cell>
          <cell r="M151" t="str">
            <v>Sulfate de potassium</v>
          </cell>
          <cell r="N151" t="str">
            <v>Sulphate of potash - prices per 100 kg of nutritive substance</v>
          </cell>
          <cell r="O151" t="str">
            <v>Sulphate of potash - prices per 100 kg of nutritive substance</v>
          </cell>
          <cell r="P151" t="str">
            <v>Sulphate of potash - prices per 100 kg of nutritive substance</v>
          </cell>
          <cell r="Q151" t="str">
            <v>Sulphate of potash - prices per 100 kg of nutritive substance</v>
          </cell>
          <cell r="R151" t="str">
            <v>Sulphate of potash - prices per 100 kg of nutritive substance</v>
          </cell>
          <cell r="S151" t="str">
            <v>Sulphate of potash - prices per 100 kg of nutritive substance</v>
          </cell>
          <cell r="T151" t="str">
            <v>Sulphate of potash - prices per 100 kg of nutritive substance</v>
          </cell>
          <cell r="U151" t="str">
            <v>Sulphate of potash - prices per 100 kg of nutritive substance</v>
          </cell>
          <cell r="V151" t="str">
            <v>Sulphate of potash - prices per 100 kg of nutritive substance</v>
          </cell>
          <cell r="W151" t="str">
            <v>Sulphate of potash - prices per 100 kg of nutritive substance</v>
          </cell>
          <cell r="X151" t="str">
            <v>Sulphate of potash - prices per 100 kg of nutritive substance</v>
          </cell>
        </row>
        <row r="152">
          <cell r="A152">
            <v>20321100</v>
          </cell>
          <cell r="B152">
            <v>7711</v>
          </cell>
          <cell r="C152" t="str">
            <v>u4</v>
          </cell>
          <cell r="D152" t="str">
            <v>g31</v>
          </cell>
          <cell r="E152" t="str">
            <v>Binary fertilizers: 1 - 1 - 0 - prices per 100 kg merchandise</v>
          </cell>
          <cell r="F152" t="str">
            <v>Binary fertilizers: 1 - 1 - 0 - prices per 100 kg merchandise</v>
          </cell>
          <cell r="G152" t="str">
            <v>Zweinährstoffdünger: 1 - 1 - 0</v>
          </cell>
          <cell r="H152" t="str">
            <v>Binary fertilizers: 1 - 1 - 0 - prices per 100 kg merchandise</v>
          </cell>
          <cell r="I152" t="str">
            <v>Binary fertilizers: 1 - 1 - 0 - prices per 100 kg merchandise</v>
          </cell>
          <cell r="J152" t="str">
            <v>Binary fertilizers: 1 - 1 - 0 - prices per 100 kg merchandise</v>
          </cell>
          <cell r="K152" t="str">
            <v>Binary fertilizers: 1 - 1 - 0 - prices per 100 kg merchandise</v>
          </cell>
          <cell r="L152" t="str">
            <v>Binary fertilizers: 1 - 1 - 0 - prices per 100 kg merchandise</v>
          </cell>
          <cell r="M152" t="str">
            <v>Engrais binaires: 1 - 1 - 0</v>
          </cell>
          <cell r="N152" t="str">
            <v>Binary fertilizers: 1 - 1 - 0 - prices per 100 kg merchandise</v>
          </cell>
          <cell r="O152" t="str">
            <v>Binary fertilizers: 1 - 1 - 0 - prices per 100 kg merchandise</v>
          </cell>
          <cell r="P152" t="str">
            <v>Binary fertilizers: 1 - 1 - 0 - prices per 100 kg merchandise</v>
          </cell>
          <cell r="Q152" t="str">
            <v>Binary fertilizers: 1 - 1 - 0 - prices per 100 kg merchandise</v>
          </cell>
          <cell r="R152" t="str">
            <v>Binary fertilizers: 1 - 1 - 0 - prices per 100 kg merchandise</v>
          </cell>
          <cell r="S152" t="str">
            <v>Binary fertilizers: 1 - 1 - 0 - prices per 100 kg merchandise</v>
          </cell>
          <cell r="T152" t="str">
            <v>Binary fertilizers: 1 - 1 - 0 - prices per 100 kg merchandise</v>
          </cell>
          <cell r="U152" t="str">
            <v>Binary fertilizers: 1 - 1 - 0 - prices per 100 kg merchandise</v>
          </cell>
          <cell r="V152" t="str">
            <v>Binary fertilizers: 1 - 1 - 0 - prices per 100 kg merchandise</v>
          </cell>
          <cell r="W152" t="str">
            <v>Binary fertilizers: 1 - 1 - 0 - prices per 100 kg merchandise</v>
          </cell>
          <cell r="X152" t="str">
            <v>Binary fertilizers: 1 - 1 - 0 - prices per 100 kg merchandise</v>
          </cell>
        </row>
        <row r="153">
          <cell r="A153">
            <v>20322100</v>
          </cell>
          <cell r="B153">
            <v>7721</v>
          </cell>
          <cell r="C153" t="str">
            <v>u4</v>
          </cell>
          <cell r="D153" t="str">
            <v>g59</v>
          </cell>
          <cell r="E153" t="str">
            <v>Binary fertilizers: 0 - 1 - 1 - prices per 100 kg merchandise</v>
          </cell>
          <cell r="F153" t="str">
            <v>Binary fertilizers: 0 - 1 - 1 - prices per 100 kg merchandise</v>
          </cell>
          <cell r="G153" t="str">
            <v>Zweinährstoffdünger: 0 - 1 - 1</v>
          </cell>
          <cell r="H153" t="str">
            <v>Binary fertilizers: 0 - 1 - 1 - prices per 100 kg merchandise</v>
          </cell>
          <cell r="I153" t="str">
            <v>Binary fertilizers: 0 - 1 - 1 - prices per 100 kg merchandise</v>
          </cell>
          <cell r="J153" t="str">
            <v>Binary fertilizers: 0 - 1 - 1 - prices per 100 kg merchandise</v>
          </cell>
          <cell r="K153" t="str">
            <v>Binary fertilizers: 0 - 1 - 1 - prices per 100 kg merchandise</v>
          </cell>
          <cell r="L153" t="str">
            <v>Binary fertilizers: 0 - 1 - 1 - prices per 100 kg merchandise</v>
          </cell>
          <cell r="M153" t="str">
            <v>Engrais binaires: 0 - 1 - 1</v>
          </cell>
          <cell r="N153" t="str">
            <v>Binary fertilizers: 0 - 1 - 1 - prices per 100 kg merchandise</v>
          </cell>
          <cell r="O153" t="str">
            <v>Binary fertilizers: 0 - 1 - 1 - prices per 100 kg merchandise</v>
          </cell>
          <cell r="P153" t="str">
            <v>Binary fertilizers: 0 - 1 - 1 - prices per 100 kg merchandise</v>
          </cell>
          <cell r="Q153" t="str">
            <v>Binary fertilizers: 0 - 1 - 1 - prices per 100 kg merchandise</v>
          </cell>
          <cell r="R153" t="str">
            <v>Binary fertilizers: 0 - 1 - 1 - prices per 100 kg merchandise</v>
          </cell>
          <cell r="S153" t="str">
            <v>Binary fertilizers: 0 - 1 - 1 - prices per 100 kg merchandise</v>
          </cell>
          <cell r="T153" t="str">
            <v>Binary fertilizers: 0 - 1 - 1 - prices per 100 kg merchandise</v>
          </cell>
          <cell r="U153" t="str">
            <v>Binary fertilizers: 0 - 1 - 1 - prices per 100 kg merchandise</v>
          </cell>
          <cell r="V153" t="str">
            <v>Binary fertilizers: 0 - 1 - 1 - prices per 100 kg merchandise</v>
          </cell>
          <cell r="W153" t="str">
            <v>Binary fertilizers: 0 - 1 - 1 - prices per 100 kg merchandise</v>
          </cell>
          <cell r="X153" t="str">
            <v>Binary fertilizers: 0 - 1 - 1 - prices per 100 kg merchandise</v>
          </cell>
        </row>
        <row r="154">
          <cell r="A154">
            <v>20322200</v>
          </cell>
          <cell r="B154">
            <v>7725</v>
          </cell>
          <cell r="C154" t="str">
            <v>u4</v>
          </cell>
          <cell r="D154" t="str">
            <v>g59</v>
          </cell>
          <cell r="E154" t="str">
            <v>Binary fertilizers: 0 - 20 - 20 - prices per 100 kg merchandise</v>
          </cell>
          <cell r="F154" t="str">
            <v>Binary fertilizers: 0 - 20 - 20 - prices per 100 kg merchandise</v>
          </cell>
          <cell r="G154" t="str">
            <v>Zweinährstoffdünger: 0 - 20 - 20</v>
          </cell>
          <cell r="H154" t="str">
            <v>Binary fertilizers: 0 - 20 - 20 - prices per 100 kg merchandise</v>
          </cell>
          <cell r="I154" t="str">
            <v>Binary fertilizers: 0 - 20 - 20 - prices per 100 kg merchandise</v>
          </cell>
          <cell r="J154" t="str">
            <v>Binary fertilizers: 0 - 20 - 20 - prices per 100 kg merchandise</v>
          </cell>
          <cell r="K154" t="str">
            <v>Binary fertilizers: 0 - 20 - 20 - prices per 100 kg merchandise</v>
          </cell>
          <cell r="L154" t="str">
            <v>Binary fertilizers: 0 - 20 - 20 - prices per 100 kg merchandise</v>
          </cell>
          <cell r="M154" t="str">
            <v>Engrais binaires: 0 - 20 - 20</v>
          </cell>
          <cell r="N154" t="str">
            <v>Binary fertilizers: 0 - 20 - 20 - prices per 100 kg merchandise</v>
          </cell>
          <cell r="O154" t="str">
            <v>Binary fertilizers: 0 - 20 - 20 - prices per 100 kg merchandise</v>
          </cell>
          <cell r="P154" t="str">
            <v>Binary fertilizers: 0 - 20 - 20 - prices per 100 kg merchandise</v>
          </cell>
          <cell r="Q154" t="str">
            <v>Binary fertilizers: 0 - 20 - 20 - prices per 100 kg merchandise</v>
          </cell>
          <cell r="R154" t="str">
            <v>Binary fertilizers: 0 - 20 - 20 - prices per 100 kg merchandise</v>
          </cell>
          <cell r="S154" t="str">
            <v>Binary fertilizers: 0 - 20 - 20 - prices per 100 kg merchandise</v>
          </cell>
          <cell r="T154" t="str">
            <v>Binary fertilizers: 0 - 20 - 20 - prices per 100 kg merchandise</v>
          </cell>
          <cell r="U154" t="str">
            <v>Binary fertilizers: 0 - 20 - 20 - prices per 100 kg merchandise</v>
          </cell>
          <cell r="V154" t="str">
            <v>Binary fertilizers: 0 - 20 - 20 - prices per 100 kg merchandise</v>
          </cell>
          <cell r="W154" t="str">
            <v>Binary fertilizers: 0 - 20 - 20 - prices per 100 kg merchandise</v>
          </cell>
          <cell r="X154" t="str">
            <v>Binary fertilizers: 0 - 20 - 20 - prices per 100 kg merchandise</v>
          </cell>
        </row>
        <row r="155">
          <cell r="A155">
            <v>20323100</v>
          </cell>
          <cell r="B155">
            <v>7750</v>
          </cell>
          <cell r="C155" t="str">
            <v>u4</v>
          </cell>
          <cell r="D155" t="str">
            <v>g32</v>
          </cell>
          <cell r="E155" t="str">
            <v>Ternary fertilizers: 1 - 0;5 - 0;5 - prices per 100 kg merchandise</v>
          </cell>
          <cell r="F155" t="str">
            <v>Ternary fertilizers: 1 - 0;5 - 0;5 - prices per 100 kg merchandise</v>
          </cell>
          <cell r="G155" t="str">
            <v>Dreinährstoffdünger: 1 - 0.5 - 0.5</v>
          </cell>
          <cell r="H155" t="str">
            <v>Ternary fertilizers: 1 - 0;5 - 0;5 - prices per 100 kg merchandise</v>
          </cell>
          <cell r="I155" t="str">
            <v>Ternary fertilizers: 1 - 0;5 - 0;5 - prices per 100 kg merchandise</v>
          </cell>
          <cell r="J155" t="str">
            <v>Ternary fertilizers: 1 - 0;5 - 0;5 - prices per 100 kg merchandise</v>
          </cell>
          <cell r="K155" t="str">
            <v>Ternary fertilizers: 1 - 0;5 - 0;5 - prices per 100 kg merchandise</v>
          </cell>
          <cell r="L155" t="str">
            <v>Ternary fertilizers: 1 - 0;5 - 0;5 - prices per 100 kg merchandise</v>
          </cell>
          <cell r="M155" t="str">
            <v>Engrais ternaires: 1 - 0.5 - 0.5</v>
          </cell>
          <cell r="N155" t="str">
            <v>Ternary fertilizers: 1 - 0;5 - 0;5 - prices per 100 kg merchandise</v>
          </cell>
          <cell r="O155" t="str">
            <v>Ternary fertilizers: 1 - 0;5 - 0;5 - prices per 100 kg merchandise</v>
          </cell>
          <cell r="P155" t="str">
            <v>Ternary fertilizers: 1 - 0;5 - 0;5 - prices per 100 kg merchandise</v>
          </cell>
          <cell r="Q155" t="str">
            <v>Ternary fertilizers: 1 - 0;5 - 0;5 - prices per 100 kg merchandise</v>
          </cell>
          <cell r="R155" t="str">
            <v>Ternary fertilizers: 1 - 0;5 - 0;5 - prices per 100 kg merchandise</v>
          </cell>
          <cell r="S155" t="str">
            <v>Ternary fertilizers: 1 - 0;5 - 0;5 - prices per 100 kg merchandise</v>
          </cell>
          <cell r="T155" t="str">
            <v>Ternary fertilizers: 1 - 0;5 - 0;5 - prices per 100 kg merchandise</v>
          </cell>
          <cell r="U155" t="str">
            <v>Ternary fertilizers: 1 - 0;5 - 0;5 - prices per 100 kg merchandise</v>
          </cell>
          <cell r="V155" t="str">
            <v>Ternary fertilizers: 1 - 0;5 - 0;5 - prices per 100 kg merchandise</v>
          </cell>
          <cell r="W155" t="str">
            <v>Ternary fertilizers: 1 - 0;5 - 0;5 - prices per 100 kg merchandise</v>
          </cell>
          <cell r="X155" t="str">
            <v>Ternary fertilizers: 1 - 0;5 - 0;5 - prices per 100 kg merchandise</v>
          </cell>
        </row>
        <row r="156">
          <cell r="A156">
            <v>20323600</v>
          </cell>
          <cell r="B156">
            <v>7758</v>
          </cell>
          <cell r="C156" t="str">
            <v>u4</v>
          </cell>
          <cell r="D156" t="str">
            <v>g32</v>
          </cell>
          <cell r="E156" t="str">
            <v>Ternary fertilizers: 20 - 10 - 10 - prices per 100 kg merchandise</v>
          </cell>
          <cell r="F156" t="str">
            <v>Ternary fertilizers: 20 - 10 - 10 - prices per 100 kg merchandise</v>
          </cell>
          <cell r="G156" t="str">
            <v>Dreinährstoffdünger: 20 - 10 - 10</v>
          </cell>
          <cell r="H156" t="str">
            <v>Ternary fertilizers: 20 - 10 - 10 - prices per 100 kg merchandise</v>
          </cell>
          <cell r="I156" t="str">
            <v>Ternary fertilizers: 20 - 10 - 10 - prices per 100 kg merchandise</v>
          </cell>
          <cell r="J156" t="str">
            <v>Ternary fertilizers: 20 - 10 - 10 - prices per 100 kg merchandise</v>
          </cell>
          <cell r="K156" t="str">
            <v>Ternary fertilizers: 20 - 10 - 10 - prices per 100 kg merchandise</v>
          </cell>
          <cell r="L156" t="str">
            <v>Ternary fertilizers: 20 - 10 - 10 - prices per 100 kg merchandise</v>
          </cell>
          <cell r="M156" t="str">
            <v>Engrais ternaires: 20 - 10 - 10</v>
          </cell>
          <cell r="N156" t="str">
            <v>Ternary fertilizers: 20 - 10 - 10 - prices per 100 kg merchandise</v>
          </cell>
          <cell r="O156" t="str">
            <v>Ternary fertilizers: 20 - 10 - 10 - prices per 100 kg merchandise</v>
          </cell>
          <cell r="P156" t="str">
            <v>Ternary fertilizers: 20 - 10 - 10 - prices per 100 kg merchandise</v>
          </cell>
          <cell r="Q156" t="str">
            <v>Ternary fertilizers: 20 - 10 - 10 - prices per 100 kg merchandise</v>
          </cell>
          <cell r="R156" t="str">
            <v>Ternary fertilizers: 20 - 10 - 10 - prices per 100 kg merchandise</v>
          </cell>
          <cell r="S156" t="str">
            <v>Ternary fertilizers: 20 - 10 - 10 - prices per 100 kg merchandise</v>
          </cell>
          <cell r="T156" t="str">
            <v>Ternary fertilizers: 20 - 10 - 10 - prices per 100 kg merchandise</v>
          </cell>
          <cell r="U156" t="str">
            <v>Ternary fertilizers: 20 - 10 - 10 - prices per 100 kg merchandise</v>
          </cell>
          <cell r="V156" t="str">
            <v>Ternary fertilizers: 20 - 10 - 10 - prices per 100 kg merchandise</v>
          </cell>
          <cell r="W156" t="str">
            <v>Ternary fertilizers: 20 - 10 - 10 - prices per 100 kg merchandise</v>
          </cell>
          <cell r="X156" t="str">
            <v>Ternary fertilizers: 20 - 10 - 10 - prices per 100 kg merchandise</v>
          </cell>
        </row>
        <row r="157">
          <cell r="A157">
            <v>20323201</v>
          </cell>
          <cell r="B157">
            <v>7766</v>
          </cell>
          <cell r="C157" t="str">
            <v>u4</v>
          </cell>
          <cell r="D157" t="str">
            <v>g32</v>
          </cell>
          <cell r="E157" t="str">
            <v>Ternary fertilizers: 1 - 1 - 1 (in sacks) - prices per 100 kg merchandise</v>
          </cell>
          <cell r="F157" t="str">
            <v>Ternary fertilizers: 1 - 1 - 1 (in sacks) - prices per 100 kg merchandise</v>
          </cell>
          <cell r="G157" t="str">
            <v>Dreinährstoffdünger: 1 - 1 - 1 (Sackware)</v>
          </cell>
          <cell r="H157" t="str">
            <v>Ternary fertilizers: 1 - 1 - 1 (in sacks) - prices per 100 kg merchandise</v>
          </cell>
          <cell r="I157" t="str">
            <v>Ternary fertilizers: 1 - 1 - 1 (in sacks) - prices per 100 kg merchandise</v>
          </cell>
          <cell r="J157" t="str">
            <v>Ternary fertilizers: 1 - 1 - 1 (in sacks) - prices per 100 kg merchandise</v>
          </cell>
          <cell r="K157" t="str">
            <v>Ternary fertilizers: 1 - 1 - 1 (in sacks) - prices per 100 kg merchandise</v>
          </cell>
          <cell r="L157" t="str">
            <v>Ternary fertilizers: 1 - 1 - 1 (in sacks) - prices per 100 kg merchandise</v>
          </cell>
          <cell r="M157" t="str">
            <v>Engrais ternaires: 1 - 1 - 1 (en vrac)</v>
          </cell>
          <cell r="N157" t="str">
            <v>Ternary fertilizers: 1 - 1 - 1 (in sacks) - prices per 100 kg merchandise</v>
          </cell>
          <cell r="O157" t="str">
            <v>Ternary fertilizers: 1 - 1 - 1 (in sacks) - prices per 100 kg merchandise</v>
          </cell>
          <cell r="P157" t="str">
            <v>Ternary fertilizers: 1 - 1 - 1 (in sacks) - prices per 100 kg merchandise</v>
          </cell>
          <cell r="Q157" t="str">
            <v>Ternary fertilizers: 1 - 1 - 1 (in sacks) - prices per 100 kg merchandise</v>
          </cell>
          <cell r="R157" t="str">
            <v>Ternary fertilizers: 1 - 1 - 1 (in sacks) - prices per 100 kg merchandise</v>
          </cell>
          <cell r="S157" t="str">
            <v>Ternary fertilizers: 1 - 1 - 1 (in sacks) - prices per 100 kg merchandise</v>
          </cell>
          <cell r="T157" t="str">
            <v>Ternary fertilizers: 1 - 1 - 1 (in sacks) - prices per 100 kg merchandise</v>
          </cell>
          <cell r="U157" t="str">
            <v>Ternary fertilizers: 1 - 1 - 1 (in sacks) - prices per 100 kg merchandise</v>
          </cell>
          <cell r="V157" t="str">
            <v>Ternary fertilizers: 1 - 1 - 1 (in sacks) - prices per 100 kg merchandise</v>
          </cell>
          <cell r="W157" t="str">
            <v>Ternary fertilizers: 1 - 1 - 1 (in sacks) - prices per 100 kg merchandise</v>
          </cell>
          <cell r="X157" t="str">
            <v>Ternary fertilizers: 1 - 1 - 1 (in sacks) - prices per 100 kg merchandise</v>
          </cell>
        </row>
        <row r="158">
          <cell r="A158">
            <v>20323301</v>
          </cell>
          <cell r="B158">
            <v>7759</v>
          </cell>
          <cell r="C158" t="str">
            <v>u4</v>
          </cell>
          <cell r="D158" t="str">
            <v>g32</v>
          </cell>
          <cell r="E158" t="str">
            <v>Ternary Fertilizers: 17 - 17 - 17 (in sacks) - prices per 100 kg merchandise</v>
          </cell>
          <cell r="F158" t="str">
            <v>Ternary Fertilizers: 17 - 17 - 17 (in sacks) - prices per 100 kg merchandise</v>
          </cell>
          <cell r="G158" t="str">
            <v>Dreinährstoffdünger: 17 - 17 - 17 (Sackware)</v>
          </cell>
          <cell r="H158" t="str">
            <v>Ternary Fertilizers: 17 - 17 - 17 (in sacks) - prices per 100 kg merchandise</v>
          </cell>
          <cell r="I158" t="str">
            <v>Ternary Fertilizers: 17 - 17 - 17 (in sacks) - prices per 100 kg merchandise</v>
          </cell>
          <cell r="J158" t="str">
            <v>Ternary Fertilizers: 17 - 17 - 17 (in sacks) - prices per 100 kg merchandise</v>
          </cell>
          <cell r="K158" t="str">
            <v>Ternary Fertilizers: 17 - 17 - 17 (in sacks) - prices per 100 kg merchandise</v>
          </cell>
          <cell r="L158" t="str">
            <v>Ternary Fertilizers: 17 - 17 - 17 (in sacks) - prices per 100 kg merchandise</v>
          </cell>
          <cell r="M158" t="str">
            <v>Engrais ternaires: 17 - 17 - 17 (en sacs)</v>
          </cell>
          <cell r="N158" t="str">
            <v>Ternary Fertilizers: 17 - 17 - 17 (in sacks) - prices per 100 kg merchandise</v>
          </cell>
          <cell r="O158" t="str">
            <v>Ternary Fertilizers: 17 - 17 - 17 (in sacks) - prices per 100 kg merchandise</v>
          </cell>
          <cell r="P158" t="str">
            <v>Ternary Fertilizers: 17 - 17 - 17 (in sacks) - prices per 100 kg merchandise</v>
          </cell>
          <cell r="Q158" t="str">
            <v>Ternary Fertilizers: 17 - 17 - 17 (in sacks) - prices per 100 kg merchandise</v>
          </cell>
          <cell r="R158" t="str">
            <v>Ternary Fertilizers: 17 - 17 - 17 (in sacks) - prices per 100 kg merchandise</v>
          </cell>
          <cell r="S158" t="str">
            <v>Ternary Fertilizers: 17 - 17 - 17 (in sacks) - prices per 100 kg merchandise</v>
          </cell>
          <cell r="T158" t="str">
            <v>Ternary Fertilizers: 17 - 17 - 17 (in sacks) - prices per 100 kg merchandise</v>
          </cell>
          <cell r="U158" t="str">
            <v>Ternary Fertilizers: 17 - 17 - 17 (in sacks) - prices per 100 kg merchandise</v>
          </cell>
          <cell r="V158" t="str">
            <v>Ternary Fertilizers: 17 - 17 - 17 (in sacks) - prices per 100 kg merchandise</v>
          </cell>
          <cell r="W158" t="str">
            <v>Ternary Fertilizers: 17 - 17 - 17 (in sacks) - prices per 100 kg merchandise</v>
          </cell>
          <cell r="X158" t="str">
            <v>Ternary Fertilizers: 17 - 17 - 17 (in sacks) - prices per 100 kg merchandise</v>
          </cell>
        </row>
        <row r="159">
          <cell r="A159">
            <v>20323202</v>
          </cell>
          <cell r="B159">
            <v>7767</v>
          </cell>
          <cell r="C159" t="str">
            <v>u4</v>
          </cell>
          <cell r="D159" t="str">
            <v>g32</v>
          </cell>
          <cell r="E159" t="str">
            <v>Ternary fertilizers: 1 - 1 - 1 (in bulk) - prices per 100 kg merchandise</v>
          </cell>
          <cell r="F159" t="str">
            <v>Ternary fertilizers: 1 - 1 - 1 (in bulk) - prices per 100 kg merchandise</v>
          </cell>
          <cell r="G159" t="str">
            <v>Dreinährstoffdünger: 1 - 1 - 1 (Schüttgut)</v>
          </cell>
          <cell r="H159" t="str">
            <v>Ternary fertilizers: 1 - 1 - 1 (in bulk) - prices per 100 kg merchandise</v>
          </cell>
          <cell r="I159" t="str">
            <v>Ternary fertilizers: 1 - 1 - 1 (in bulk) - prices per 100 kg merchandise</v>
          </cell>
          <cell r="J159" t="str">
            <v>Ternary fertilizers: 1 - 1 - 1 (in bulk) - prices per 100 kg merchandise</v>
          </cell>
          <cell r="K159" t="str">
            <v>Ternary fertilizers: 1 - 1 - 1 (in bulk) - prices per 100 kg merchandise</v>
          </cell>
          <cell r="L159" t="str">
            <v>Ternary fertilizers: 1 - 1 - 1 (in bulk) - prices per 100 kg merchandise</v>
          </cell>
          <cell r="M159" t="str">
            <v>Engrais ternaires: 1 - 1 - 1 (en vrac)</v>
          </cell>
          <cell r="N159" t="str">
            <v>Ternary fertilizers: 1 - 1 - 1 (in bulk) - prices per 100 kg merchandise</v>
          </cell>
          <cell r="O159" t="str">
            <v>Ternary fertilizers: 1 - 1 - 1 (in bulk) - prices per 100 kg merchandise</v>
          </cell>
          <cell r="P159" t="str">
            <v>Ternary fertilizers: 1 - 1 - 1 (in bulk) - prices per 100 kg merchandise</v>
          </cell>
          <cell r="Q159" t="str">
            <v>Ternary fertilizers: 1 - 1 - 1 (in bulk) - prices per 100 kg merchandise</v>
          </cell>
          <cell r="R159" t="str">
            <v>Ternary fertilizers: 1 - 1 - 1 (in bulk) - prices per 100 kg merchandise</v>
          </cell>
          <cell r="S159" t="str">
            <v>Ternary fertilizers: 1 - 1 - 1 (in bulk) - prices per 100 kg merchandise</v>
          </cell>
          <cell r="T159" t="str">
            <v>Ternary fertilizers: 1 - 1 - 1 (in bulk) - prices per 100 kg merchandise</v>
          </cell>
          <cell r="U159" t="str">
            <v>Ternary fertilizers: 1 - 1 - 1 (in bulk) - prices per 100 kg merchandise</v>
          </cell>
          <cell r="V159" t="str">
            <v>Ternary fertilizers: 1 - 1 - 1 (in bulk) - prices per 100 kg merchandise</v>
          </cell>
          <cell r="W159" t="str">
            <v>Ternary fertilizers: 1 - 1 - 1 (in bulk) - prices per 100 kg merchandise</v>
          </cell>
          <cell r="X159" t="str">
            <v>Ternary fertilizers: 1 - 1 - 1 (in bulk) - prices per 100 kg merchandise</v>
          </cell>
        </row>
        <row r="160">
          <cell r="A160">
            <v>20323302</v>
          </cell>
          <cell r="B160">
            <v>7790</v>
          </cell>
          <cell r="C160" t="str">
            <v>u4</v>
          </cell>
          <cell r="D160" t="str">
            <v>g32</v>
          </cell>
          <cell r="E160" t="str">
            <v>Ternary Fertilizers : 17 - 17 - 17 (in bulk) - prices per 100 kg merchandise</v>
          </cell>
          <cell r="F160" t="str">
            <v>Ternary Fertilizers : 17 - 17 - 17 (in bulk) - prices per 100 kg merchandise</v>
          </cell>
          <cell r="G160" t="str">
            <v>Dreinährstoffdünger: 17 - 17 - 17 (Schüttgut)</v>
          </cell>
          <cell r="H160" t="str">
            <v>Ternary Fertilizers : 17 - 17 - 17 (in bulk) - prices per 100 kg merchandise</v>
          </cell>
          <cell r="I160" t="str">
            <v>Ternary Fertilizers : 17 - 17 - 17 (in bulk) - prices per 100 kg merchandise</v>
          </cell>
          <cell r="J160" t="str">
            <v>Ternary Fertilizers : 17 - 17 - 17 (in bulk) - prices per 100 kg merchandise</v>
          </cell>
          <cell r="K160" t="str">
            <v>Ternary Fertilizers : 17 - 17 - 17 (in bulk) - prices per 100 kg merchandise</v>
          </cell>
          <cell r="L160" t="str">
            <v>Ternary Fertilizers : 17 - 17 - 17 (in bulk) - prices per 100 kg merchandise</v>
          </cell>
          <cell r="M160" t="str">
            <v>Engrais ternaires: 17 - 17 - 17 (en vrac)</v>
          </cell>
          <cell r="N160" t="str">
            <v>Ternary Fertilizers : 17 - 17 - 17 (in bulk) - prices per 100 kg merchandise</v>
          </cell>
          <cell r="O160" t="str">
            <v>Ternary Fertilizers : 17 - 17 - 17 (in bulk) - prices per 100 kg merchandise</v>
          </cell>
          <cell r="P160" t="str">
            <v>Ternary Fertilizers : 17 - 17 - 17 (in bulk) - prices per 100 kg merchandise</v>
          </cell>
          <cell r="Q160" t="str">
            <v>Ternary Fertilizers : 17 - 17 - 17 (in bulk) - prices per 100 kg merchandise</v>
          </cell>
          <cell r="R160" t="str">
            <v>Ternary Fertilizers : 17 - 17 - 17 (in bulk) - prices per 100 kg merchandise</v>
          </cell>
          <cell r="S160" t="str">
            <v>Ternary Fertilizers : 17 - 17 - 17 (in bulk) - prices per 100 kg merchandise</v>
          </cell>
          <cell r="T160" t="str">
            <v>Ternary Fertilizers : 17 - 17 - 17 (in bulk) - prices per 100 kg merchandise</v>
          </cell>
          <cell r="U160" t="str">
            <v>Ternary Fertilizers : 17 - 17 - 17 (in bulk) - prices per 100 kg merchandise</v>
          </cell>
          <cell r="V160" t="str">
            <v>Ternary Fertilizers : 17 - 17 - 17 (in bulk) - prices per 100 kg merchandise</v>
          </cell>
          <cell r="W160" t="str">
            <v>Ternary Fertilizers : 17 - 17 - 17 (in bulk) - prices per 100 kg merchandise</v>
          </cell>
          <cell r="X160" t="str">
            <v>Ternary Fertilizers : 17 - 17 - 17 (in bulk) - prices per 100 kg merchandise</v>
          </cell>
        </row>
        <row r="161">
          <cell r="A161">
            <v>20323700</v>
          </cell>
          <cell r="B161">
            <v>7795</v>
          </cell>
          <cell r="C161" t="str">
            <v>u4</v>
          </cell>
          <cell r="D161" t="str">
            <v>g32</v>
          </cell>
          <cell r="E161" t="str">
            <v>Ternary fertilizers: 1 - 1 - 2 - prices per 100 kg merchandise</v>
          </cell>
          <cell r="F161" t="str">
            <v>Ternary fertilizers: 1 - 1 - 2 - prices per 100 kg merchandise</v>
          </cell>
          <cell r="G161" t="str">
            <v>Dreinährstoffdünger: 1 - 2 - 2</v>
          </cell>
          <cell r="H161" t="str">
            <v>Ternary fertilizers: 1 - 1 - 2 - prices per 100 kg merchandise</v>
          </cell>
          <cell r="I161" t="str">
            <v>Ternary fertilizers: 1 - 1 - 2 - prices per 100 kg merchandise</v>
          </cell>
          <cell r="J161" t="str">
            <v>Ternary fertilizers: 1 - 1 - 2 - prices per 100 kg merchandise</v>
          </cell>
          <cell r="K161" t="str">
            <v>Ternary fertilizers: 1 - 1 - 2 - prices per 100 kg merchandise</v>
          </cell>
          <cell r="L161" t="str">
            <v>Ternary fertilizers: 1 - 1 - 2 - prices per 100 kg merchandise</v>
          </cell>
          <cell r="M161" t="str">
            <v>Engrais ternaires: 1 - 1 - 2</v>
          </cell>
          <cell r="N161" t="str">
            <v>Ternary fertilizers: 1 - 1 - 2 - prices per 100 kg merchandise</v>
          </cell>
          <cell r="O161" t="str">
            <v>Ternary fertilizers: 1 - 1 - 2 - prices per 100 kg merchandise</v>
          </cell>
          <cell r="P161" t="str">
            <v>Ternary fertilizers: 1 - 1 - 2 - prices per 100 kg merchandise</v>
          </cell>
          <cell r="Q161" t="str">
            <v>Ternary fertilizers: 1 - 1 - 2 - prices per 100 kg merchandise</v>
          </cell>
          <cell r="R161" t="str">
            <v>Ternary fertilizers: 1 - 1 - 2 - prices per 100 kg merchandise</v>
          </cell>
          <cell r="S161" t="str">
            <v>Ternary fertilizers: 1 - 1 - 2 - prices per 100 kg merchandise</v>
          </cell>
          <cell r="T161" t="str">
            <v>Ternary fertilizers: 1 - 1 - 2 - prices per 100 kg merchandise</v>
          </cell>
          <cell r="U161" t="str">
            <v>Ternary fertilizers: 1 - 1 - 2 - prices per 100 kg merchandise</v>
          </cell>
          <cell r="V161" t="str">
            <v>Ternary fertilizers: 1 - 1 - 2 - prices per 100 kg merchandise</v>
          </cell>
          <cell r="W161" t="str">
            <v>Ternary fertilizers: 1 - 1 - 2 - prices per 100 kg merchandise</v>
          </cell>
          <cell r="X161" t="str">
            <v>Ternary fertilizers: 1 - 1 - 2 - prices per 100 kg merchandise</v>
          </cell>
        </row>
        <row r="162">
          <cell r="A162">
            <v>20323800</v>
          </cell>
          <cell r="B162">
            <v>7755</v>
          </cell>
          <cell r="C162" t="str">
            <v>u4</v>
          </cell>
          <cell r="D162" t="str">
            <v>g32</v>
          </cell>
          <cell r="E162" t="str">
            <v>Ternary fertilizers: 9 - 9 - 18 - prices per 100 kg merchandise</v>
          </cell>
          <cell r="F162" t="str">
            <v>Ternary fertilizers: 9 - 9 - 18 - prices per 100 kg merchandise</v>
          </cell>
          <cell r="G162" t="str">
            <v>Dreinährstoffdünger: 9 - 9 - 18</v>
          </cell>
          <cell r="H162" t="str">
            <v>Ternary fertilizers: 9 - 9 - 18 - prices per 100 kg merchandise</v>
          </cell>
          <cell r="I162" t="str">
            <v>Ternary fertilizers: 9 - 9 - 18 - prices per 100 kg merchandise</v>
          </cell>
          <cell r="J162" t="str">
            <v>Ternary fertilizers: 9 - 9 - 18 - prices per 100 kg merchandise</v>
          </cell>
          <cell r="K162" t="str">
            <v>Ternary fertilizers: 9 - 9 - 18 - prices per 100 kg merchandise</v>
          </cell>
          <cell r="L162" t="str">
            <v>Ternary fertilizers: 9 - 9 - 18 - prices per 100 kg merchandise</v>
          </cell>
          <cell r="M162" t="str">
            <v>Engrais ternaires: 9 - 9 - 18</v>
          </cell>
          <cell r="N162" t="str">
            <v>Ternary fertilizers: 9 - 9 - 18 - prices per 100 kg merchandise</v>
          </cell>
          <cell r="O162" t="str">
            <v>Ternary fertilizers: 9 - 9 - 18 - prices per 100 kg merchandise</v>
          </cell>
          <cell r="P162" t="str">
            <v>Ternary fertilizers: 9 - 9 - 18 - prices per 100 kg merchandise</v>
          </cell>
          <cell r="Q162" t="str">
            <v>Ternary fertilizers: 9 - 9 - 18 - prices per 100 kg merchandise</v>
          </cell>
          <cell r="R162" t="str">
            <v>Ternary fertilizers: 9 - 9 - 18 - prices per 100 kg merchandise</v>
          </cell>
          <cell r="S162" t="str">
            <v>Ternary fertilizers: 9 - 9 - 18 - prices per 100 kg merchandise</v>
          </cell>
          <cell r="T162" t="str">
            <v>Ternary fertilizers: 9 - 9 - 18 - prices per 100 kg merchandise</v>
          </cell>
          <cell r="U162" t="str">
            <v>Ternary fertilizers: 9 - 9 - 18 - prices per 100 kg merchandise</v>
          </cell>
          <cell r="V162" t="str">
            <v>Ternary fertilizers: 9 - 9 - 18 - prices per 100 kg merchandise</v>
          </cell>
          <cell r="W162" t="str">
            <v>Ternary fertilizers: 9 - 9 - 18 - prices per 100 kg merchandise</v>
          </cell>
          <cell r="X162" t="str">
            <v>Ternary fertilizers: 9 - 9 - 18 - prices per 100 kg merchandise</v>
          </cell>
        </row>
        <row r="163">
          <cell r="A163">
            <v>20323400</v>
          </cell>
          <cell r="B163">
            <v>7780</v>
          </cell>
          <cell r="C163" t="str">
            <v>u4</v>
          </cell>
          <cell r="D163" t="str">
            <v>g32</v>
          </cell>
          <cell r="E163" t="str">
            <v>Ternary fertilizers: 1 - 2 - 2 - prices per 100 kg merchandise</v>
          </cell>
          <cell r="F163" t="str">
            <v>Ternary fertilizers: 1 - 2 - 2 - prices per 100 kg merchandise</v>
          </cell>
          <cell r="G163" t="str">
            <v>Dreinährstoffdünger: 1 - 1 - 2</v>
          </cell>
          <cell r="H163" t="str">
            <v>Ternary fertilizers: 1 - 2 - 2 - prices per 100 kg merchandise</v>
          </cell>
          <cell r="I163" t="str">
            <v>Ternary fertilizers: 1 - 2 - 2 - prices per 100 kg merchandise</v>
          </cell>
          <cell r="J163" t="str">
            <v>Ternary fertilizers: 1 - 2 - 2 - prices per 100 kg merchandise</v>
          </cell>
          <cell r="K163" t="str">
            <v>Ternary fertilizers: 1 - 2 - 2 - prices per 100 kg merchandise</v>
          </cell>
          <cell r="L163" t="str">
            <v>Ternary fertilizers: 1 - 2 - 2 - prices per 100 kg merchandise</v>
          </cell>
          <cell r="M163" t="str">
            <v>Engrais ternaires: 1 - 2 - 2</v>
          </cell>
          <cell r="N163" t="str">
            <v>Ternary fertilizers: 1 - 2 - 2 - prices per 100 kg merchandise</v>
          </cell>
          <cell r="O163" t="str">
            <v>Ternary fertilizers: 1 - 2 - 2 - prices per 100 kg merchandise</v>
          </cell>
          <cell r="P163" t="str">
            <v>Ternary fertilizers: 1 - 2 - 2 - prices per 100 kg merchandise</v>
          </cell>
          <cell r="Q163" t="str">
            <v>Ternary fertilizers: 1 - 2 - 2 - prices per 100 kg merchandise</v>
          </cell>
          <cell r="R163" t="str">
            <v>Ternary fertilizers: 1 - 2 - 2 - prices per 100 kg merchandise</v>
          </cell>
          <cell r="S163" t="str">
            <v>Ternary fertilizers: 1 - 2 - 2 - prices per 100 kg merchandise</v>
          </cell>
          <cell r="T163" t="str">
            <v>Ternary fertilizers: 1 - 2 - 2 - prices per 100 kg merchandise</v>
          </cell>
          <cell r="U163" t="str">
            <v>Ternary fertilizers: 1 - 2 - 2 - prices per 100 kg merchandise</v>
          </cell>
          <cell r="V163" t="str">
            <v>Ternary fertilizers: 1 - 2 - 2 - prices per 100 kg merchandise</v>
          </cell>
          <cell r="W163" t="str">
            <v>Ternary fertilizers: 1 - 2 - 2 - prices per 100 kg merchandise</v>
          </cell>
          <cell r="X163" t="str">
            <v>Ternary fertilizers: 1 - 2 - 2 - prices per 100 kg merchandise</v>
          </cell>
        </row>
        <row r="164">
          <cell r="A164">
            <v>20323500</v>
          </cell>
          <cell r="B164">
            <v>7785</v>
          </cell>
          <cell r="C164" t="str">
            <v>u4</v>
          </cell>
          <cell r="D164" t="str">
            <v>g32</v>
          </cell>
          <cell r="E164" t="str">
            <v>Ternary fertilizers: 10 - 20 - 20 - prices per 100 kg merchandise</v>
          </cell>
          <cell r="F164" t="str">
            <v>Ternary fertilizers: 10 - 20 - 20 - prices per 100 kg merchandise</v>
          </cell>
          <cell r="G164" t="str">
            <v>Dreinährstoffdünger: 10 - 20 - 20</v>
          </cell>
          <cell r="H164" t="str">
            <v>Ternary fertilizers: 10 - 20 - 20 - prices per 100 kg merchandise</v>
          </cell>
          <cell r="I164" t="str">
            <v>Ternary fertilizers: 10 - 20 - 20 - prices per 100 kg merchandise</v>
          </cell>
          <cell r="J164" t="str">
            <v>Ternary fertilizers: 10 - 20 - 20 - prices per 100 kg merchandise</v>
          </cell>
          <cell r="K164" t="str">
            <v>Ternary fertilizers: 10 - 20 - 20 - prices per 100 kg merchandise</v>
          </cell>
          <cell r="L164" t="str">
            <v>Ternary fertilizers: 10 - 20 - 20 - prices per 100 kg merchandise</v>
          </cell>
          <cell r="M164" t="str">
            <v>Engrais ternaires: 10 - 20 - 20</v>
          </cell>
          <cell r="N164" t="str">
            <v>Ternary fertilizers: 10 - 20 - 20 - prices per 100 kg merchandise</v>
          </cell>
          <cell r="O164" t="str">
            <v>Ternary fertilizers: 10 - 20 - 20 - prices per 100 kg merchandise</v>
          </cell>
          <cell r="P164" t="str">
            <v>Ternary fertilizers: 10 - 20 - 20 - prices per 100 kg merchandise</v>
          </cell>
          <cell r="Q164" t="str">
            <v>Ternary fertilizers: 10 - 20 - 20 - prices per 100 kg merchandise</v>
          </cell>
          <cell r="R164" t="str">
            <v>Ternary fertilizers: 10 - 20 - 20 - prices per 100 kg merchandise</v>
          </cell>
          <cell r="S164" t="str">
            <v>Ternary fertilizers: 10 - 20 - 20 - prices per 100 kg merchandise</v>
          </cell>
          <cell r="T164" t="str">
            <v>Ternary fertilizers: 10 - 20 - 20 - prices per 100 kg merchandise</v>
          </cell>
          <cell r="U164" t="str">
            <v>Ternary fertilizers: 10 - 20 - 20 - prices per 100 kg merchandise</v>
          </cell>
          <cell r="V164" t="str">
            <v>Ternary fertilizers: 10 - 20 - 20 - prices per 100 kg merchandise</v>
          </cell>
          <cell r="W164" t="str">
            <v>Ternary fertilizers: 10 - 20 - 20 - prices per 100 kg merchandise</v>
          </cell>
          <cell r="X164" t="str">
            <v>Ternary fertilizers: 10 - 20 - 20 - prices per 100 kg merchandise</v>
          </cell>
        </row>
        <row r="165">
          <cell r="A165">
            <v>20611100</v>
          </cell>
          <cell r="B165">
            <v>8041</v>
          </cell>
          <cell r="C165" t="str">
            <v>u2</v>
          </cell>
          <cell r="D165" t="str">
            <v>g6</v>
          </cell>
          <cell r="E165" t="str">
            <v>Feedingstuffs: fodder wheat - prices per 100 kg</v>
          </cell>
          <cell r="F165" t="str">
            <v>Feedingstuffs: fodder wheat - prices per 100 kg</v>
          </cell>
          <cell r="G165" t="str">
            <v>Futtermittel: Futterweizen</v>
          </cell>
          <cell r="H165" t="str">
            <v>Feedingstuffs: fodder wheat - prices per 100 kg</v>
          </cell>
          <cell r="I165" t="str">
            <v>Feedingstuffs: fodder wheat - prices per 100 kg</v>
          </cell>
          <cell r="J165" t="str">
            <v>Feedingstuffs: fodder wheat - prices per 100 kg</v>
          </cell>
          <cell r="K165" t="str">
            <v>Feedingstuffs: fodder wheat - prices per 100 kg</v>
          </cell>
          <cell r="L165" t="str">
            <v>Feedingstuffs: fodder wheat - prices per 100 kg</v>
          </cell>
          <cell r="M165" t="str">
            <v>Aliments: Blé fourrager</v>
          </cell>
          <cell r="N165" t="str">
            <v>Feedingstuffs: fodder wheat - prices per 100 kg</v>
          </cell>
          <cell r="O165" t="str">
            <v>Feedingstuffs: fodder wheat - prices per 100 kg</v>
          </cell>
          <cell r="P165" t="str">
            <v>Feedingstuffs: fodder wheat - prices per 100 kg</v>
          </cell>
          <cell r="Q165" t="str">
            <v>Feedingstuffs: fodder wheat - prices per 100 kg</v>
          </cell>
          <cell r="R165" t="str">
            <v>Feedingstuffs: fodder wheat - prices per 100 kg</v>
          </cell>
          <cell r="S165" t="str">
            <v>Feedingstuffs: fodder wheat - prices per 100 kg</v>
          </cell>
          <cell r="T165" t="str">
            <v>Feedingstuffs: fodder wheat - prices per 100 kg</v>
          </cell>
          <cell r="U165" t="str">
            <v>Feedingstuffs: fodder wheat - prices per 100 kg</v>
          </cell>
          <cell r="V165" t="str">
            <v>Feedingstuffs: fodder wheat - prices per 100 kg</v>
          </cell>
          <cell r="W165" t="str">
            <v>Feedingstuffs: fodder wheat - prices per 100 kg</v>
          </cell>
          <cell r="X165" t="str">
            <v>Feedingstuffs: fodder wheat - prices per 100 kg</v>
          </cell>
        </row>
        <row r="166">
          <cell r="A166">
            <v>20611200</v>
          </cell>
          <cell r="B166">
            <v>8043</v>
          </cell>
          <cell r="C166" t="str">
            <v>u2</v>
          </cell>
          <cell r="D166" t="str">
            <v>g6</v>
          </cell>
          <cell r="E166" t="str">
            <v>Feedingstuffs: barley - prices per 100 kg</v>
          </cell>
          <cell r="F166" t="str">
            <v>Feedingstuffs: barley - prices per 100 kg</v>
          </cell>
          <cell r="G166" t="str">
            <v>Futtermittel: Gerste</v>
          </cell>
          <cell r="H166" t="str">
            <v>Feedingstuffs: barley - prices per 100 kg</v>
          </cell>
          <cell r="I166" t="str">
            <v>Feedingstuffs: barley - prices per 100 kg</v>
          </cell>
          <cell r="J166" t="str">
            <v>Feedingstuffs: barley - prices per 100 kg</v>
          </cell>
          <cell r="K166" t="str">
            <v>Feedingstuffs: barley - prices per 100 kg</v>
          </cell>
          <cell r="L166" t="str">
            <v>Feedingstuffs: barley - prices per 100 kg</v>
          </cell>
          <cell r="M166" t="str">
            <v>Aliments: Orge</v>
          </cell>
          <cell r="N166" t="str">
            <v>Feedingstuffs: barley - prices per 100 kg</v>
          </cell>
          <cell r="O166" t="str">
            <v>Feedingstuffs: barley - prices per 100 kg</v>
          </cell>
          <cell r="P166" t="str">
            <v>Feedingstuffs: barley - prices per 100 kg</v>
          </cell>
          <cell r="Q166" t="str">
            <v>Feedingstuffs: barley - prices per 100 kg</v>
          </cell>
          <cell r="R166" t="str">
            <v>Feedingstuffs: barley - prices per 100 kg</v>
          </cell>
          <cell r="S166" t="str">
            <v>Feedingstuffs: barley - prices per 100 kg</v>
          </cell>
          <cell r="T166" t="str">
            <v>Feedingstuffs: barley - prices per 100 kg</v>
          </cell>
          <cell r="U166" t="str">
            <v>Feedingstuffs: barley - prices per 100 kg</v>
          </cell>
          <cell r="V166" t="str">
            <v>Feedingstuffs: barley - prices per 100 kg</v>
          </cell>
          <cell r="W166" t="str">
            <v>Feedingstuffs: barley - prices per 100 kg</v>
          </cell>
          <cell r="X166" t="str">
            <v>Feedingstuffs: barley - prices per 100 kg</v>
          </cell>
        </row>
        <row r="167">
          <cell r="A167">
            <v>20611300</v>
          </cell>
          <cell r="B167">
            <v>8044</v>
          </cell>
          <cell r="C167" t="str">
            <v>u2</v>
          </cell>
          <cell r="D167" t="str">
            <v>g6</v>
          </cell>
          <cell r="E167" t="str">
            <v>Feedingstuffs: oats - prices per 100 kg</v>
          </cell>
          <cell r="F167" t="str">
            <v>Feedingstuffs: oats - prices per 100 kg</v>
          </cell>
          <cell r="G167" t="str">
            <v>Futtermittel: Hafer</v>
          </cell>
          <cell r="H167" t="str">
            <v>Feedingstuffs: oats - prices per 100 kg</v>
          </cell>
          <cell r="I167" t="str">
            <v>Feedingstuffs: oats - prices per 100 kg</v>
          </cell>
          <cell r="J167" t="str">
            <v>Feedingstuffs: oats - prices per 100 kg</v>
          </cell>
          <cell r="K167" t="str">
            <v>Feedingstuffs: oats - prices per 100 kg</v>
          </cell>
          <cell r="L167" t="str">
            <v>Feedingstuffs: oats - prices per 100 kg</v>
          </cell>
          <cell r="M167" t="str">
            <v>Aliments: Avoine</v>
          </cell>
          <cell r="N167" t="str">
            <v>Feedingstuffs: oats - prices per 100 kg</v>
          </cell>
          <cell r="O167" t="str">
            <v>Feedingstuffs: oats - prices per 100 kg</v>
          </cell>
          <cell r="P167" t="str">
            <v>Feedingstuffs: oats - prices per 100 kg</v>
          </cell>
          <cell r="Q167" t="str">
            <v>Feedingstuffs: oats - prices per 100 kg</v>
          </cell>
          <cell r="R167" t="str">
            <v>Feedingstuffs: oats - prices per 100 kg</v>
          </cell>
          <cell r="S167" t="str">
            <v>Feedingstuffs: oats - prices per 100 kg</v>
          </cell>
          <cell r="T167" t="str">
            <v>Feedingstuffs: oats - prices per 100 kg</v>
          </cell>
          <cell r="U167" t="str">
            <v>Feedingstuffs: oats - prices per 100 kg</v>
          </cell>
          <cell r="V167" t="str">
            <v>Feedingstuffs: oats - prices per 100 kg</v>
          </cell>
          <cell r="W167" t="str">
            <v>Feedingstuffs: oats - prices per 100 kg</v>
          </cell>
          <cell r="X167" t="str">
            <v>Feedingstuffs: oats - prices per 100 kg</v>
          </cell>
        </row>
        <row r="168">
          <cell r="A168">
            <v>20611400</v>
          </cell>
          <cell r="B168">
            <v>8045</v>
          </cell>
          <cell r="C168" t="str">
            <v>u2</v>
          </cell>
          <cell r="D168" t="str">
            <v>g6</v>
          </cell>
          <cell r="E168" t="str">
            <v>Feedingstuffs: maize - prices per 100 kg</v>
          </cell>
          <cell r="F168" t="str">
            <v>Feedingstuffs: maize - prices per 100 kg</v>
          </cell>
          <cell r="G168" t="str">
            <v>Futtermittel: Mais</v>
          </cell>
          <cell r="H168" t="str">
            <v>Feedingstuffs: maize - prices per 100 kg</v>
          </cell>
          <cell r="I168" t="str">
            <v>Feedingstuffs: maize - prices per 100 kg</v>
          </cell>
          <cell r="J168" t="str">
            <v>Feedingstuffs: maize - prices per 100 kg</v>
          </cell>
          <cell r="K168" t="str">
            <v>Feedingstuffs: maize - prices per 100 kg</v>
          </cell>
          <cell r="L168" t="str">
            <v>Feedingstuffs: maize - prices per 100 kg</v>
          </cell>
          <cell r="M168" t="str">
            <v>Aliments: Maïs</v>
          </cell>
          <cell r="N168" t="str">
            <v>Feedingstuffs: maize - prices per 100 kg</v>
          </cell>
          <cell r="O168" t="str">
            <v>Feedingstuffs: maize - prices per 100 kg</v>
          </cell>
          <cell r="P168" t="str">
            <v>Feedingstuffs: maize - prices per 100 kg</v>
          </cell>
          <cell r="Q168" t="str">
            <v>Feedingstuffs: maize - prices per 100 kg</v>
          </cell>
          <cell r="R168" t="str">
            <v>Feedingstuffs: maize - prices per 100 kg</v>
          </cell>
          <cell r="S168" t="str">
            <v>Feedingstuffs: maize - prices per 100 kg</v>
          </cell>
          <cell r="T168" t="str">
            <v>Feedingstuffs: maize - prices per 100 kg</v>
          </cell>
          <cell r="U168" t="str">
            <v>Feedingstuffs: maize - prices per 100 kg</v>
          </cell>
          <cell r="V168" t="str">
            <v>Feedingstuffs: maize - prices per 100 kg</v>
          </cell>
          <cell r="W168" t="str">
            <v>Feedingstuffs: maize - prices per 100 kg</v>
          </cell>
          <cell r="X168" t="str">
            <v>Feedingstuffs: maize - prices per 100 kg</v>
          </cell>
        </row>
        <row r="169">
          <cell r="A169">
            <v>20611500</v>
          </cell>
          <cell r="B169">
            <v>8052</v>
          </cell>
          <cell r="C169" t="str">
            <v>u2</v>
          </cell>
          <cell r="D169" t="str">
            <v>g6</v>
          </cell>
          <cell r="E169" t="str">
            <v>Feedingstuffs: wheat bran - prices per 100 kg</v>
          </cell>
          <cell r="F169" t="str">
            <v>Feedingstuffs: wheat bran - prices per 100 kg</v>
          </cell>
          <cell r="G169" t="str">
            <v>Futtermittel: Weizenkleie</v>
          </cell>
          <cell r="H169" t="str">
            <v>Feedingstuffs: wheat bran - prices per 100 kg</v>
          </cell>
          <cell r="I169" t="str">
            <v>Feedingstuffs: wheat bran - prices per 100 kg</v>
          </cell>
          <cell r="J169" t="str">
            <v>Feedingstuffs: wheat bran - prices per 100 kg</v>
          </cell>
          <cell r="K169" t="str">
            <v>Feedingstuffs: wheat bran - prices per 100 kg</v>
          </cell>
          <cell r="L169" t="str">
            <v>Feedingstuffs: wheat bran - prices per 100 kg</v>
          </cell>
          <cell r="M169" t="str">
            <v>Aliments: Son de blé</v>
          </cell>
          <cell r="N169" t="str">
            <v>Feedingstuffs: wheat bran - prices per 100 kg</v>
          </cell>
          <cell r="O169" t="str">
            <v>Feedingstuffs: wheat bran - prices per 100 kg</v>
          </cell>
          <cell r="P169" t="str">
            <v>Feedingstuffs: wheat bran - prices per 100 kg</v>
          </cell>
          <cell r="Q169" t="str">
            <v>Feedingstuffs: wheat bran - prices per 100 kg</v>
          </cell>
          <cell r="R169" t="str">
            <v>Feedingstuffs: wheat bran - prices per 100 kg</v>
          </cell>
          <cell r="S169" t="str">
            <v>Feedingstuffs: wheat bran - prices per 100 kg</v>
          </cell>
          <cell r="T169" t="str">
            <v>Feedingstuffs: wheat bran - prices per 100 kg</v>
          </cell>
          <cell r="U169" t="str">
            <v>Feedingstuffs: wheat bran - prices per 100 kg</v>
          </cell>
          <cell r="V169" t="str">
            <v>Feedingstuffs: wheat bran - prices per 100 kg</v>
          </cell>
          <cell r="W169" t="str">
            <v>Feedingstuffs: wheat bran - prices per 100 kg</v>
          </cell>
          <cell r="X169" t="str">
            <v>Feedingstuffs: wheat bran - prices per 100 kg</v>
          </cell>
        </row>
        <row r="170">
          <cell r="A170">
            <v>20611600</v>
          </cell>
          <cell r="B170">
            <v>8054</v>
          </cell>
          <cell r="C170" t="str">
            <v>u2</v>
          </cell>
          <cell r="D170" t="str">
            <v>g6</v>
          </cell>
          <cell r="E170" t="str">
            <v>Feedingstuffs: ground barley - prices per 100 kg</v>
          </cell>
          <cell r="F170" t="str">
            <v>Feedingstuffs: ground barley - prices per 100 kg</v>
          </cell>
          <cell r="G170" t="str">
            <v>Futtermittel: Gerste - gemahlen</v>
          </cell>
          <cell r="H170" t="str">
            <v>Feedingstuffs: ground barley - prices per 100 kg</v>
          </cell>
          <cell r="I170" t="str">
            <v>Feedingstuffs: ground barley - prices per 100 kg</v>
          </cell>
          <cell r="J170" t="str">
            <v>Feedingstuffs: ground barley - prices per 100 kg</v>
          </cell>
          <cell r="K170" t="str">
            <v>Feedingstuffs: ground barley - prices per 100 kg</v>
          </cell>
          <cell r="L170" t="str">
            <v>Feedingstuffs: ground barley - prices per 100 kg</v>
          </cell>
          <cell r="M170" t="str">
            <v>Aliments: Orge moulue</v>
          </cell>
          <cell r="N170" t="str">
            <v>Feedingstuffs: ground barley - prices per 100 kg</v>
          </cell>
          <cell r="O170" t="str">
            <v>Feedingstuffs: ground barley - prices per 100 kg</v>
          </cell>
          <cell r="P170" t="str">
            <v>Feedingstuffs: ground barley - prices per 100 kg</v>
          </cell>
          <cell r="Q170" t="str">
            <v>Feedingstuffs: ground barley - prices per 100 kg</v>
          </cell>
          <cell r="R170" t="str">
            <v>Feedingstuffs: ground barley - prices per 100 kg</v>
          </cell>
          <cell r="S170" t="str">
            <v>Feedingstuffs: ground barley - prices per 100 kg</v>
          </cell>
          <cell r="T170" t="str">
            <v>Feedingstuffs: ground barley - prices per 100 kg</v>
          </cell>
          <cell r="U170" t="str">
            <v>Feedingstuffs: ground barley - prices per 100 kg</v>
          </cell>
          <cell r="V170" t="str">
            <v>Feedingstuffs: ground barley - prices per 100 kg</v>
          </cell>
          <cell r="W170" t="str">
            <v>Feedingstuffs: ground barley - prices per 100 kg</v>
          </cell>
          <cell r="X170" t="str">
            <v>Feedingstuffs: ground barley - prices per 100 kg</v>
          </cell>
        </row>
        <row r="171">
          <cell r="A171">
            <v>20611700</v>
          </cell>
          <cell r="B171">
            <v>8056</v>
          </cell>
          <cell r="C171" t="str">
            <v>u2</v>
          </cell>
          <cell r="D171" t="str">
            <v>g6</v>
          </cell>
          <cell r="E171" t="str">
            <v>Feedingstuffs: ground maize - prices per 100 kg</v>
          </cell>
          <cell r="F171" t="str">
            <v>Feedingstuffs: ground maize - prices per 100 kg</v>
          </cell>
          <cell r="G171" t="str">
            <v>Futtermittel: Mais - gemahlen</v>
          </cell>
          <cell r="H171" t="str">
            <v>Feedingstuffs: ground maize - prices per 100 kg</v>
          </cell>
          <cell r="I171" t="str">
            <v>Feedingstuffs: ground maize - prices per 100 kg</v>
          </cell>
          <cell r="J171" t="str">
            <v>Feedingstuffs: ground maize - prices per 100 kg</v>
          </cell>
          <cell r="K171" t="str">
            <v>Feedingstuffs: ground maize - prices per 100 kg</v>
          </cell>
          <cell r="L171" t="str">
            <v>Feedingstuffs: ground maize - prices per 100 kg</v>
          </cell>
          <cell r="M171" t="str">
            <v>Aliments: Maïs moulu</v>
          </cell>
          <cell r="N171" t="str">
            <v>Feedingstuffs: ground maize - prices per 100 kg</v>
          </cell>
          <cell r="O171" t="str">
            <v>Feedingstuffs: ground maize - prices per 100 kg</v>
          </cell>
          <cell r="P171" t="str">
            <v>Feedingstuffs: ground maize - prices per 100 kg</v>
          </cell>
          <cell r="Q171" t="str">
            <v>Feedingstuffs: ground maize - prices per 100 kg</v>
          </cell>
          <cell r="R171" t="str">
            <v>Feedingstuffs: ground maize - prices per 100 kg</v>
          </cell>
          <cell r="S171" t="str">
            <v>Feedingstuffs: ground maize - prices per 100 kg</v>
          </cell>
          <cell r="T171" t="str">
            <v>Feedingstuffs: ground maize - prices per 100 kg</v>
          </cell>
          <cell r="U171" t="str">
            <v>Feedingstuffs: ground maize - prices per 100 kg</v>
          </cell>
          <cell r="V171" t="str">
            <v>Feedingstuffs: ground maize - prices per 100 kg</v>
          </cell>
          <cell r="W171" t="str">
            <v>Feedingstuffs: ground maize - prices per 100 kg</v>
          </cell>
          <cell r="X171" t="str">
            <v>Feedingstuffs: ground maize - prices per 100 kg</v>
          </cell>
        </row>
        <row r="172">
          <cell r="A172">
            <v>20612100</v>
          </cell>
          <cell r="B172">
            <v>8075</v>
          </cell>
          <cell r="C172" t="str">
            <v>u2</v>
          </cell>
          <cell r="D172" t="str">
            <v>g34</v>
          </cell>
          <cell r="E172" t="str">
            <v>Linseed cake (expeller) - prices per 100 kg</v>
          </cell>
          <cell r="F172" t="str">
            <v>Linseed cake (expeller) - prices per 100 kg</v>
          </cell>
          <cell r="G172" t="str">
            <v>Leinkuchen (gepreßt)</v>
          </cell>
          <cell r="H172" t="str">
            <v>Linseed cake (expeller) - prices per 100 kg</v>
          </cell>
          <cell r="I172" t="str">
            <v>Linseed cake (expeller) - prices per 100 kg</v>
          </cell>
          <cell r="J172" t="str">
            <v>Linseed cake (expeller) - prices per 100 kg</v>
          </cell>
          <cell r="K172" t="str">
            <v>Linseed cake (expeller) - prices per 100 kg</v>
          </cell>
          <cell r="L172" t="str">
            <v>Linseed cake (expeller) - prices per 100 kg</v>
          </cell>
          <cell r="M172" t="str">
            <v>Tourteaux de pression de lin</v>
          </cell>
          <cell r="N172" t="str">
            <v>Linseed cake (expeller) - prices per 100 kg</v>
          </cell>
          <cell r="O172" t="str">
            <v>Linseed cake (expeller) - prices per 100 kg</v>
          </cell>
          <cell r="P172" t="str">
            <v>Linseed cake (expeller) - prices per 100 kg</v>
          </cell>
          <cell r="Q172" t="str">
            <v>Linseed cake (expeller) - prices per 100 kg</v>
          </cell>
          <cell r="R172" t="str">
            <v>Linseed cake (expeller) - prices per 100 kg</v>
          </cell>
          <cell r="S172" t="str">
            <v>Linseed cake (expeller) - prices per 100 kg</v>
          </cell>
          <cell r="T172" t="str">
            <v>Linseed cake (expeller) - prices per 100 kg</v>
          </cell>
          <cell r="U172" t="str">
            <v>Linseed cake (expeller) - prices per 100 kg</v>
          </cell>
          <cell r="V172" t="str">
            <v>Linseed cake (expeller) - prices per 100 kg</v>
          </cell>
          <cell r="W172" t="str">
            <v>Linseed cake (expeller) - prices per 100 kg</v>
          </cell>
          <cell r="X172" t="str">
            <v>Linseed cake (expeller) - prices per 100 kg</v>
          </cell>
        </row>
        <row r="173">
          <cell r="A173">
            <v>20612200</v>
          </cell>
          <cell r="B173">
            <v>8079</v>
          </cell>
          <cell r="C173" t="str">
            <v>u2</v>
          </cell>
          <cell r="D173" t="str">
            <v>g34</v>
          </cell>
          <cell r="E173" t="str">
            <v>Toasted extracted soyabean meal - prices per 100 kg</v>
          </cell>
          <cell r="F173" t="str">
            <v>Toasted extracted soyabean meal - prices per 100 kg</v>
          </cell>
          <cell r="G173" t="str">
            <v>Sojaextraktionsschrot (getoastet)</v>
          </cell>
          <cell r="H173" t="str">
            <v>Toasted extracted soyabean meal - prices per 100 kg</v>
          </cell>
          <cell r="I173" t="str">
            <v>Toasted extracted soyabean meal - prices per 100 kg</v>
          </cell>
          <cell r="J173" t="str">
            <v>Toasted extracted soyabean meal - prices per 100 kg</v>
          </cell>
          <cell r="K173" t="str">
            <v>Toasted extracted soyabean meal - prices per 100 kg</v>
          </cell>
          <cell r="L173" t="str">
            <v>Toasted extracted soyabean meal - prices per 100 kg</v>
          </cell>
          <cell r="M173" t="str">
            <v>Tourteaux d'extraction de soja cuit</v>
          </cell>
          <cell r="N173" t="str">
            <v>Toasted extracted soyabean meal - prices per 100 kg</v>
          </cell>
          <cell r="O173" t="str">
            <v>Toasted extracted soyabean meal - prices per 100 kg</v>
          </cell>
          <cell r="P173" t="str">
            <v>Toasted extracted soyabean meal - prices per 100 kg</v>
          </cell>
          <cell r="Q173" t="str">
            <v>Toasted extracted soyabean meal - prices per 100 kg</v>
          </cell>
          <cell r="R173" t="str">
            <v>Toasted extracted soyabean meal - prices per 100 kg</v>
          </cell>
          <cell r="S173" t="str">
            <v>Toasted extracted soyabean meal - prices per 100 kg</v>
          </cell>
          <cell r="T173" t="str">
            <v>Toasted extracted soyabean meal - prices per 100 kg</v>
          </cell>
          <cell r="U173" t="str">
            <v>Toasted extracted soyabean meal - prices per 100 kg</v>
          </cell>
          <cell r="V173" t="str">
            <v>Toasted extracted soyabean meal - prices per 100 kg</v>
          </cell>
          <cell r="W173" t="str">
            <v>Toasted extracted soyabean meal - prices per 100 kg</v>
          </cell>
          <cell r="X173" t="str">
            <v>Toasted extracted soyabean meal - prices per 100 kg</v>
          </cell>
        </row>
        <row r="174">
          <cell r="A174">
            <v>20613100</v>
          </cell>
          <cell r="B174">
            <v>8120</v>
          </cell>
          <cell r="C174" t="str">
            <v>u2</v>
          </cell>
          <cell r="D174" t="str">
            <v>g63</v>
          </cell>
          <cell r="E174" t="str">
            <v>Animal meal - prices per 100 kg</v>
          </cell>
          <cell r="F174" t="str">
            <v>Animal meal - prices per 100 kg</v>
          </cell>
          <cell r="G174" t="str">
            <v>Tiermehl</v>
          </cell>
          <cell r="H174" t="str">
            <v>Animal meal - prices per 100 kg</v>
          </cell>
          <cell r="I174" t="str">
            <v>Animal meal - prices per 100 kg</v>
          </cell>
          <cell r="J174" t="str">
            <v>Animal meal - prices per 100 kg</v>
          </cell>
          <cell r="K174" t="str">
            <v>Animal meal - prices per 100 kg</v>
          </cell>
          <cell r="L174" t="str">
            <v>Animal meal - prices per 100 kg</v>
          </cell>
          <cell r="M174" t="str">
            <v>Farine animale</v>
          </cell>
          <cell r="N174" t="str">
            <v>Animal meal - prices per 100 kg</v>
          </cell>
          <cell r="O174" t="str">
            <v>Animal meal - prices per 100 kg</v>
          </cell>
          <cell r="P174" t="str">
            <v>Animal meal - prices per 100 kg</v>
          </cell>
          <cell r="Q174" t="str">
            <v>Animal meal - prices per 100 kg</v>
          </cell>
          <cell r="R174" t="str">
            <v>Animal meal - prices per 100 kg</v>
          </cell>
          <cell r="S174" t="str">
            <v>Animal meal - prices per 100 kg</v>
          </cell>
          <cell r="T174" t="str">
            <v>Animal meal - prices per 100 kg</v>
          </cell>
          <cell r="U174" t="str">
            <v>Animal meal - prices per 100 kg</v>
          </cell>
          <cell r="V174" t="str">
            <v>Animal meal - prices per 100 kg</v>
          </cell>
          <cell r="W174" t="str">
            <v>Animal meal - prices per 100 kg</v>
          </cell>
          <cell r="X174" t="str">
            <v>Animal meal - prices per 100 kg</v>
          </cell>
        </row>
        <row r="175">
          <cell r="A175">
            <v>20613200</v>
          </cell>
          <cell r="B175">
            <v>8125</v>
          </cell>
          <cell r="C175" t="str">
            <v>u2</v>
          </cell>
          <cell r="D175" t="str">
            <v>g63</v>
          </cell>
          <cell r="E175" t="str">
            <v>Fish meal - prices per 100 kg</v>
          </cell>
          <cell r="F175" t="str">
            <v>Fish meal - prices per 100 kg</v>
          </cell>
          <cell r="G175" t="str">
            <v>Fischmehl</v>
          </cell>
          <cell r="H175" t="str">
            <v>Fish meal - prices per 100 kg</v>
          </cell>
          <cell r="I175" t="str">
            <v>Fish meal - prices per 100 kg</v>
          </cell>
          <cell r="J175" t="str">
            <v>Fish meal - prices per 100 kg</v>
          </cell>
          <cell r="K175" t="str">
            <v>Fish meal - prices per 100 kg</v>
          </cell>
          <cell r="L175" t="str">
            <v>Fish meal - prices per 100 kg</v>
          </cell>
          <cell r="M175" t="str">
            <v>Farine de poisson</v>
          </cell>
          <cell r="N175" t="str">
            <v>Fish meal - prices per 100 kg</v>
          </cell>
          <cell r="O175" t="str">
            <v>Fish meal - prices per 100 kg</v>
          </cell>
          <cell r="P175" t="str">
            <v>Fish meal - prices per 100 kg</v>
          </cell>
          <cell r="Q175" t="str">
            <v>Fish meal - prices per 100 kg</v>
          </cell>
          <cell r="R175" t="str">
            <v>Fish meal - prices per 100 kg</v>
          </cell>
          <cell r="S175" t="str">
            <v>Fish meal - prices per 100 kg</v>
          </cell>
          <cell r="T175" t="str">
            <v>Fish meal - prices per 100 kg</v>
          </cell>
          <cell r="U175" t="str">
            <v>Fish meal - prices per 100 kg</v>
          </cell>
          <cell r="V175" t="str">
            <v>Fish meal - prices per 100 kg</v>
          </cell>
          <cell r="W175" t="str">
            <v>Fish meal - prices per 100 kg</v>
          </cell>
          <cell r="X175" t="str">
            <v>Fish meal - prices per 100 kg</v>
          </cell>
        </row>
        <row r="176">
          <cell r="A176">
            <v>20619100</v>
          </cell>
          <cell r="B176">
            <v>8153</v>
          </cell>
          <cell r="C176" t="str">
            <v>u2</v>
          </cell>
          <cell r="D176" t="str">
            <v>g54</v>
          </cell>
          <cell r="E176" t="str">
            <v>Dried sugar beet pulp - prices per 100 kg</v>
          </cell>
          <cell r="F176" t="str">
            <v>Dried sugar beet pulp - prices per 100 kg</v>
          </cell>
          <cell r="G176" t="str">
            <v>Diffusionsschnitzel - getrocknet</v>
          </cell>
          <cell r="H176" t="str">
            <v>Dried sugar beet pulp - prices per 100 kg</v>
          </cell>
          <cell r="I176" t="str">
            <v>Dried sugar beet pulp - prices per 100 kg</v>
          </cell>
          <cell r="J176" t="str">
            <v>Dried sugar beet pulp - prices per 100 kg</v>
          </cell>
          <cell r="K176" t="str">
            <v>Dried sugar beet pulp - prices per 100 kg</v>
          </cell>
          <cell r="L176" t="str">
            <v>Dried sugar beet pulp - prices per 100 kg</v>
          </cell>
          <cell r="M176" t="str">
            <v>Pulpes séchées de betteraves sucrières</v>
          </cell>
          <cell r="N176" t="str">
            <v>Dried sugar beet pulp - prices per 100 kg</v>
          </cell>
          <cell r="O176" t="str">
            <v>Dried sugar beet pulp - prices per 100 kg</v>
          </cell>
          <cell r="P176" t="str">
            <v>Dried sugar beet pulp - prices per 100 kg</v>
          </cell>
          <cell r="Q176" t="str">
            <v>Dried sugar beet pulp - prices per 100 kg</v>
          </cell>
          <cell r="R176" t="str">
            <v>Dried sugar beet pulp - prices per 100 kg</v>
          </cell>
          <cell r="S176" t="str">
            <v>Dried sugar beet pulp - prices per 100 kg</v>
          </cell>
          <cell r="T176" t="str">
            <v>Dried sugar beet pulp - prices per 100 kg</v>
          </cell>
          <cell r="U176" t="str">
            <v>Dried sugar beet pulp - prices per 100 kg</v>
          </cell>
          <cell r="V176" t="str">
            <v>Dried sugar beet pulp - prices per 100 kg</v>
          </cell>
          <cell r="W176" t="str">
            <v>Dried sugar beet pulp - prices per 100 kg</v>
          </cell>
          <cell r="X176" t="str">
            <v>Dried sugar beet pulp - prices per 100 kg</v>
          </cell>
        </row>
        <row r="177">
          <cell r="A177">
            <v>20619200</v>
          </cell>
          <cell r="B177">
            <v>8171</v>
          </cell>
          <cell r="C177" t="str">
            <v>u2</v>
          </cell>
          <cell r="D177" t="str">
            <v>g54</v>
          </cell>
          <cell r="E177" t="str">
            <v>Meadow hay - prices per 100 kg</v>
          </cell>
          <cell r="F177" t="str">
            <v>Meadow hay - prices per 100 kg</v>
          </cell>
          <cell r="G177" t="str">
            <v>Wiesenheu</v>
          </cell>
          <cell r="H177" t="str">
            <v>Meadow hay - prices per 100 kg</v>
          </cell>
          <cell r="I177" t="str">
            <v>Meadow hay - prices per 100 kg</v>
          </cell>
          <cell r="J177" t="str">
            <v>Meadow hay - prices per 100 kg</v>
          </cell>
          <cell r="K177" t="str">
            <v>Meadow hay - prices per 100 kg</v>
          </cell>
          <cell r="L177" t="str">
            <v>Meadow hay - prices per 100 kg</v>
          </cell>
          <cell r="M177" t="str">
            <v>Foin de prairie</v>
          </cell>
          <cell r="N177" t="str">
            <v>Meadow hay - prices per 100 kg</v>
          </cell>
          <cell r="O177" t="str">
            <v>Meadow hay - prices per 100 kg</v>
          </cell>
          <cell r="P177" t="str">
            <v>Meadow hay - prices per 100 kg</v>
          </cell>
          <cell r="Q177" t="str">
            <v>Meadow hay - prices per 100 kg</v>
          </cell>
          <cell r="R177" t="str">
            <v>Meadow hay - prices per 100 kg</v>
          </cell>
          <cell r="S177" t="str">
            <v>Meadow hay - prices per 100 kg</v>
          </cell>
          <cell r="T177" t="str">
            <v>Meadow hay - prices per 100 kg</v>
          </cell>
          <cell r="U177" t="str">
            <v>Meadow hay - prices per 100 kg</v>
          </cell>
          <cell r="V177" t="str">
            <v>Meadow hay - prices per 100 kg</v>
          </cell>
          <cell r="W177" t="str">
            <v>Meadow hay - prices per 100 kg</v>
          </cell>
          <cell r="X177" t="str">
            <v>Meadow hay - prices per 100 kg</v>
          </cell>
        </row>
        <row r="178">
          <cell r="A178">
            <v>20619300</v>
          </cell>
          <cell r="B178">
            <v>8175</v>
          </cell>
          <cell r="C178" t="str">
            <v>u2</v>
          </cell>
          <cell r="D178" t="str">
            <v>g54</v>
          </cell>
          <cell r="E178" t="str">
            <v>Dried lucerne - prices per 100 kg</v>
          </cell>
          <cell r="F178" t="str">
            <v>Dried lucerne - prices per 100 kg</v>
          </cell>
          <cell r="G178" t="str">
            <v>Luzerneheu</v>
          </cell>
          <cell r="H178" t="str">
            <v>Dried lucerne - prices per 100 kg</v>
          </cell>
          <cell r="I178" t="str">
            <v>Dried lucerne - prices per 100 kg</v>
          </cell>
          <cell r="J178" t="str">
            <v>Dried lucerne - prices per 100 kg</v>
          </cell>
          <cell r="K178" t="str">
            <v>Dried lucerne - prices per 100 kg</v>
          </cell>
          <cell r="L178" t="str">
            <v>Dried lucerne - prices per 100 kg</v>
          </cell>
          <cell r="M178" t="str">
            <v>Luzerne déshydratée</v>
          </cell>
          <cell r="N178" t="str">
            <v>Dried lucerne - prices per 100 kg</v>
          </cell>
          <cell r="O178" t="str">
            <v>Dried lucerne - prices per 100 kg</v>
          </cell>
          <cell r="P178" t="str">
            <v>Dried lucerne - prices per 100 kg</v>
          </cell>
          <cell r="Q178" t="str">
            <v>Dried lucerne - prices per 100 kg</v>
          </cell>
          <cell r="R178" t="str">
            <v>Dried lucerne - prices per 100 kg</v>
          </cell>
          <cell r="S178" t="str">
            <v>Dried lucerne - prices per 100 kg</v>
          </cell>
          <cell r="T178" t="str">
            <v>Dried lucerne - prices per 100 kg</v>
          </cell>
          <cell r="U178" t="str">
            <v>Dried lucerne - prices per 100 kg</v>
          </cell>
          <cell r="V178" t="str">
            <v>Dried lucerne - prices per 100 kg</v>
          </cell>
          <cell r="W178" t="str">
            <v>Dried lucerne - prices per 100 kg</v>
          </cell>
          <cell r="X178" t="str">
            <v>Dried lucerne - prices per 100 kg</v>
          </cell>
        </row>
        <row r="179">
          <cell r="A179">
            <v>20619400</v>
          </cell>
          <cell r="B179">
            <v>8180</v>
          </cell>
          <cell r="C179" t="str">
            <v>u2</v>
          </cell>
          <cell r="D179" t="str">
            <v>g54</v>
          </cell>
          <cell r="E179" t="str">
            <v>Cereal straw - prices per 100 kg</v>
          </cell>
          <cell r="F179" t="str">
            <v>Cereal straw - prices per 100 kg</v>
          </cell>
          <cell r="G179" t="str">
            <v>Getreidestroh</v>
          </cell>
          <cell r="H179" t="str">
            <v>Cereal straw - prices per 100 kg</v>
          </cell>
          <cell r="I179" t="str">
            <v>Cereal straw - prices per 100 kg</v>
          </cell>
          <cell r="J179" t="str">
            <v>Cereal straw - prices per 100 kg</v>
          </cell>
          <cell r="K179" t="str">
            <v>Cereal straw - prices per 100 kg</v>
          </cell>
          <cell r="L179" t="str">
            <v>Cereal straw - prices per 100 kg</v>
          </cell>
          <cell r="M179" t="str">
            <v>Paille de céréales</v>
          </cell>
          <cell r="N179" t="str">
            <v>Cereal straw - prices per 100 kg</v>
          </cell>
          <cell r="O179" t="str">
            <v>Cereal straw - prices per 100 kg</v>
          </cell>
          <cell r="P179" t="str">
            <v>Cereal straw - prices per 100 kg</v>
          </cell>
          <cell r="Q179" t="str">
            <v>Cereal straw - prices per 100 kg</v>
          </cell>
          <cell r="R179" t="str">
            <v>Cereal straw - prices per 100 kg</v>
          </cell>
          <cell r="S179" t="str">
            <v>Cereal straw - prices per 100 kg</v>
          </cell>
          <cell r="T179" t="str">
            <v>Cereal straw - prices per 100 kg</v>
          </cell>
          <cell r="U179" t="str">
            <v>Cereal straw - prices per 100 kg</v>
          </cell>
          <cell r="V179" t="str">
            <v>Cereal straw - prices per 100 kg</v>
          </cell>
          <cell r="W179" t="str">
            <v>Cereal straw - prices per 100 kg</v>
          </cell>
          <cell r="X179" t="str">
            <v>Cereal straw - prices per 100 kg</v>
          </cell>
        </row>
        <row r="180">
          <cell r="A180">
            <v>20621100</v>
          </cell>
          <cell r="B180">
            <v>8237</v>
          </cell>
          <cell r="C180" t="str">
            <v>u2</v>
          </cell>
          <cell r="D180" t="str">
            <v>g55</v>
          </cell>
          <cell r="E180" t="str">
            <v>Complementary feed for rearing calves - prices per 100 kg</v>
          </cell>
          <cell r="F180" t="str">
            <v>Complementary feed for rearing calves - prices per 100 kg</v>
          </cell>
          <cell r="G180" t="str">
            <v>Ergänzungsfutter für die Kälberaufzucht</v>
          </cell>
          <cell r="H180" t="str">
            <v>Complementary feed for rearing calves - prices per 100 kg</v>
          </cell>
          <cell r="I180" t="str">
            <v>Complementary feed for rearing calves - prices per 100 kg</v>
          </cell>
          <cell r="J180" t="str">
            <v>Complementary feed for rearing calves - prices per 100 kg</v>
          </cell>
          <cell r="K180" t="str">
            <v>Complementary feed for rearing calves - prices per 100 kg</v>
          </cell>
          <cell r="L180" t="str">
            <v>Complementary feed for rearing calves - prices per 100 kg</v>
          </cell>
          <cell r="M180" t="str">
            <v>Complémentaire pour veaux d'élevage (prix par 100kg)</v>
          </cell>
          <cell r="N180" t="str">
            <v>Complementary feed for rearing calves - prices per 100 kg</v>
          </cell>
          <cell r="O180" t="str">
            <v>Complementary feed for rearing calves - prices per 100 kg</v>
          </cell>
          <cell r="P180" t="str">
            <v>Complementary feed for rearing calves - prices per 100 kg</v>
          </cell>
          <cell r="Q180" t="str">
            <v>Complementary feed for rearing calves - prices per 100 kg</v>
          </cell>
          <cell r="R180" t="str">
            <v>Complementary feed for rearing calves - prices per 100 kg</v>
          </cell>
          <cell r="S180" t="str">
            <v>Complementary feed for rearing calves - prices per 100 kg</v>
          </cell>
          <cell r="T180" t="str">
            <v>Complementary feed for rearing calves - prices per 100 kg</v>
          </cell>
          <cell r="U180" t="str">
            <v>Complementary feed for rearing calves - prices per 100 kg</v>
          </cell>
          <cell r="V180" t="str">
            <v>Complementary feed for rearing calves - prices per 100 kg</v>
          </cell>
          <cell r="W180" t="str">
            <v>Complementary feed for rearing calves - prices per 100 kg</v>
          </cell>
          <cell r="X180" t="str">
            <v>Complementary feed for rearing calves - prices per 100 kg</v>
          </cell>
        </row>
        <row r="181">
          <cell r="A181">
            <v>20619901</v>
          </cell>
          <cell r="B181">
            <v>8238</v>
          </cell>
          <cell r="C181" t="str">
            <v>u2</v>
          </cell>
          <cell r="D181" t="str">
            <v>g55</v>
          </cell>
          <cell r="E181" t="str">
            <v>Milk replacer for fattening calves (in sacks) - prices per 100 kg</v>
          </cell>
          <cell r="F181" t="str">
            <v>Milk replacer for fattening calves (in sacks) - prices per 100 kg</v>
          </cell>
          <cell r="G181" t="str">
            <v>Milchaustauschfutter für Kälber (Sackware)</v>
          </cell>
          <cell r="H181" t="str">
            <v>Milk replacer for fattening calves (in sacks) - prices per 100 kg</v>
          </cell>
          <cell r="I181" t="str">
            <v>Milk replacer for fattening calves (in sacks) - prices per 100 kg</v>
          </cell>
          <cell r="J181" t="str">
            <v>Milk replacer for fattening calves (in sacks) - prices per 100 kg</v>
          </cell>
          <cell r="K181" t="str">
            <v>Milk replacer for fattening calves (in sacks) - prices per 100 kg</v>
          </cell>
          <cell r="L181" t="str">
            <v>Milk replacer for fattening calves (in sacks) - prices per 100 kg</v>
          </cell>
          <cell r="M181" t="str">
            <v>Complet d'allaitement pour veaux (en sacs)</v>
          </cell>
          <cell r="N181" t="str">
            <v>Milk replacer for fattening calves (in sacks) - prices per 100 kg</v>
          </cell>
          <cell r="O181" t="str">
            <v>Milk replacer for fattening calves (in sacks) - prices per 100 kg</v>
          </cell>
          <cell r="P181" t="str">
            <v>Milk replacer for fattening calves (in sacks) - prices per 100 kg</v>
          </cell>
          <cell r="Q181" t="str">
            <v>Milk replacer for fattening calves (in sacks) - prices per 100 kg</v>
          </cell>
          <cell r="R181" t="str">
            <v>Milk replacer for fattening calves (in sacks) - prices per 100 kg</v>
          </cell>
          <cell r="S181" t="str">
            <v>Milk replacer for fattening calves (in sacks) - prices per 100 kg</v>
          </cell>
          <cell r="T181" t="str">
            <v>Milk replacer for fattening calves (in sacks) - prices per 100 kg</v>
          </cell>
          <cell r="U181" t="str">
            <v>Milk replacer for fattening calves (in sacks) - prices per 100 kg</v>
          </cell>
          <cell r="V181" t="str">
            <v>Milk replacer for fattening calves (in sacks) - prices per 100 kg</v>
          </cell>
          <cell r="W181" t="str">
            <v>Milk replacer for fattening calves (in sacks) - prices per 100 kg</v>
          </cell>
          <cell r="X181" t="str">
            <v>Milk replacer for fattening calves (in sacks) - prices per 100 kg</v>
          </cell>
        </row>
        <row r="182">
          <cell r="A182">
            <v>20619902</v>
          </cell>
          <cell r="B182">
            <v>8233</v>
          </cell>
          <cell r="C182" t="str">
            <v>u2</v>
          </cell>
          <cell r="D182" t="str">
            <v>g12</v>
          </cell>
          <cell r="E182" t="str">
            <v>Milk replacer for fattening calves (in bulk) - prices per 100 kg</v>
          </cell>
          <cell r="F182" t="str">
            <v>Milk replacer for fattening calves (in bulk) - prices per 100 kg</v>
          </cell>
          <cell r="G182" t="str">
            <v>Milchaustauschfutter für Kälber (Schüttgut)</v>
          </cell>
          <cell r="H182" t="str">
            <v>Milk replacer for fattening calves (in bulk) - prices per 100 kg</v>
          </cell>
          <cell r="I182" t="str">
            <v>Milk replacer for fattening calves (in bulk) - prices per 100 kg</v>
          </cell>
          <cell r="J182" t="str">
            <v>Milk replacer for fattening calves (in bulk) - prices per 100 kg</v>
          </cell>
          <cell r="K182" t="str">
            <v>Milk replacer for fattening calves (in bulk) - prices per 100 kg</v>
          </cell>
          <cell r="L182" t="str">
            <v>Milk replacer for fattening calves (in bulk) - prices per 100 kg</v>
          </cell>
          <cell r="M182" t="str">
            <v>Complet d'allaitement pour veaux (en vrac)</v>
          </cell>
          <cell r="N182" t="str">
            <v>Milk replacer for fattening calves (in bulk) - prices per 100 kg</v>
          </cell>
          <cell r="O182" t="str">
            <v>Milk replacer for fattening calves (in bulk) - prices per 100 kg</v>
          </cell>
          <cell r="P182" t="str">
            <v>Milk replacer for fattening calves (in bulk) - prices per 100 kg</v>
          </cell>
          <cell r="Q182" t="str">
            <v>Milk replacer for fattening calves (in bulk) - prices per 100 kg</v>
          </cell>
          <cell r="R182" t="str">
            <v>Milk replacer for fattening calves (in bulk) - prices per 100 kg</v>
          </cell>
          <cell r="S182" t="str">
            <v>Milk replacer for fattening calves (in bulk) - prices per 100 kg</v>
          </cell>
          <cell r="T182" t="str">
            <v>Milk replacer for fattening calves (in bulk) - prices per 100 kg</v>
          </cell>
          <cell r="U182" t="str">
            <v>Milk replacer for fattening calves (in bulk) - prices per 100 kg</v>
          </cell>
          <cell r="V182" t="str">
            <v>Milk replacer for fattening calves (in bulk) - prices per 100 kg</v>
          </cell>
          <cell r="W182" t="str">
            <v>Milk replacer for fattening calves (in bulk) - prices per 100 kg</v>
          </cell>
          <cell r="X182" t="str">
            <v>Milk replacer for fattening calves (in bulk) - prices per 100 kg</v>
          </cell>
        </row>
        <row r="183">
          <cell r="A183">
            <v>20622910</v>
          </cell>
          <cell r="B183">
            <v>8263</v>
          </cell>
          <cell r="C183" t="str">
            <v>u2</v>
          </cell>
          <cell r="D183" t="str">
            <v>g13</v>
          </cell>
          <cell r="E183" t="str">
            <v>Complementary feed for dairy cattle at grass - prices per 100 kg</v>
          </cell>
          <cell r="F183" t="str">
            <v>Complementary feed for dairy cattle at grass - prices per 100 kg</v>
          </cell>
          <cell r="G183" t="str">
            <v>Ergänzungsfutter für Milchvieh bei Weidegang</v>
          </cell>
          <cell r="H183" t="str">
            <v>Complementary feed for dairy cattle at grass - prices per 100 kg</v>
          </cell>
          <cell r="I183" t="str">
            <v>Complementary feed for dairy cattle at grass - prices per 100 kg</v>
          </cell>
          <cell r="J183" t="str">
            <v>Complementary feed for dairy cattle at grass - prices per 100 kg</v>
          </cell>
          <cell r="K183" t="str">
            <v>Complementary feed for dairy cattle at grass - prices per 100 kg</v>
          </cell>
          <cell r="L183" t="str">
            <v>Complementary feed for dairy cattle at grass - prices per 100 kg</v>
          </cell>
          <cell r="M183" t="str">
            <v>Complémentaire pour veaux d'élevage</v>
          </cell>
          <cell r="N183" t="str">
            <v>Complementary feed for dairy cattle at grass - prices per 100 kg</v>
          </cell>
          <cell r="O183" t="str">
            <v>Complementary feed for dairy cattle at grass - prices per 100 kg</v>
          </cell>
          <cell r="P183" t="str">
            <v>Complementary feed for dairy cattle at grass - prices per 100 kg</v>
          </cell>
          <cell r="Q183" t="str">
            <v>Complementary feed for dairy cattle at grass - prices per 100 kg</v>
          </cell>
          <cell r="R183" t="str">
            <v>Complementary feed for dairy cattle at grass - prices per 100 kg</v>
          </cell>
          <cell r="S183" t="str">
            <v>Complementary feed for dairy cattle at grass - prices per 100 kg</v>
          </cell>
          <cell r="T183" t="str">
            <v>Complementary feed for dairy cattle at grass - prices per 100 kg</v>
          </cell>
          <cell r="U183" t="str">
            <v>Complementary feed for dairy cattle at grass - prices per 100 kg</v>
          </cell>
          <cell r="V183" t="str">
            <v>Complementary feed for dairy cattle at grass - prices per 100 kg</v>
          </cell>
          <cell r="W183" t="str">
            <v>Complementary feed for dairy cattle at grass - prices per 100 kg</v>
          </cell>
          <cell r="X183" t="str">
            <v>Complementary feed for dairy cattle at grass - prices per 100 kg</v>
          </cell>
        </row>
        <row r="184">
          <cell r="A184">
            <v>20622921</v>
          </cell>
          <cell r="B184">
            <v>8263</v>
          </cell>
          <cell r="C184" t="str">
            <v>u2</v>
          </cell>
          <cell r="D184" t="str">
            <v>g13</v>
          </cell>
          <cell r="E184" t="str">
            <v>Complementary feed for dairy cattle (stall-fed) (in sacks) - prices per 100 kg</v>
          </cell>
          <cell r="F184" t="str">
            <v>Complementary feed for dairy cattle (stall-fed) (in sacks) - prices per 100 kg</v>
          </cell>
          <cell r="G184" t="str">
            <v>Ergänzungsfutter für Milchvieh (Aufstallung) (Sackware)</v>
          </cell>
          <cell r="H184" t="str">
            <v>Complementary feed for dairy cattle (stall-fed) (in sacks) - prices per 100 kg</v>
          </cell>
          <cell r="I184" t="str">
            <v>Complementary feed for dairy cattle (stall-fed) (in sacks) - prices per 100 kg</v>
          </cell>
          <cell r="J184" t="str">
            <v>Complementary feed for dairy cattle (stall-fed) (in sacks) - prices per 100 kg</v>
          </cell>
          <cell r="K184" t="str">
            <v>Complementary feed for dairy cattle (stall-fed) (in sacks) - prices per 100 kg</v>
          </cell>
          <cell r="L184" t="str">
            <v>Complementary feed for dairy cattle (stall-fed) (in sacks) - prices per 100 kg</v>
          </cell>
          <cell r="M184" t="str">
            <v>Complémentaire pour bovins à l'engrais (en  sacs)</v>
          </cell>
          <cell r="N184" t="str">
            <v>Complementary feed for dairy cattle (stall-fed) (in sacks) - prices per 100 kg</v>
          </cell>
          <cell r="O184" t="str">
            <v>Complementary feed for dairy cattle (stall-fed) (in sacks) - prices per 100 kg</v>
          </cell>
          <cell r="P184" t="str">
            <v>Complementary feed for dairy cattle (stall-fed) (in sacks) - prices per 100 kg</v>
          </cell>
          <cell r="Q184" t="str">
            <v>Complementary feed for dairy cattle (stall-fed) (in sacks) - prices per 100 kg</v>
          </cell>
          <cell r="R184" t="str">
            <v>Complementary feed for dairy cattle (stall-fed) (in sacks) - prices per 100 kg</v>
          </cell>
          <cell r="S184" t="str">
            <v>Complementary feed for dairy cattle (stall-fed) (in sacks) - prices per 100 kg</v>
          </cell>
          <cell r="T184" t="str">
            <v>Complementary feed for dairy cattle (stall-fed) (in sacks) - prices per 100 kg</v>
          </cell>
          <cell r="U184" t="str">
            <v>Complementary feed for dairy cattle (stall-fed) (in sacks) - prices per 100 kg</v>
          </cell>
          <cell r="V184" t="str">
            <v>Complementary feed for dairy cattle (stall-fed) (in sacks) - prices per 100 kg</v>
          </cell>
          <cell r="W184" t="str">
            <v>Complementary feed for dairy cattle (stall-fed) (in sacks) - prices per 100 kg</v>
          </cell>
          <cell r="X184" t="str">
            <v>Complementary feed for dairy cattle (stall-fed) (in sacks) - prices per 100 kg</v>
          </cell>
        </row>
        <row r="185">
          <cell r="A185">
            <v>20622922</v>
          </cell>
          <cell r="B185">
            <v>8264</v>
          </cell>
          <cell r="C185" t="str">
            <v>u2</v>
          </cell>
          <cell r="D185" t="str">
            <v>g13</v>
          </cell>
          <cell r="E185" t="str">
            <v>Complementary feed for dairy cattle (stall-fed) (in bulk) - prices per 100 kg</v>
          </cell>
          <cell r="F185" t="str">
            <v>Complementary feed for dairy cattle (stall-fed) (in bulk) - prices per 100 kg</v>
          </cell>
          <cell r="G185" t="str">
            <v>Ergänzungsfutter für Milchvieh (Aufstallung) (Schüttgut)</v>
          </cell>
          <cell r="H185" t="str">
            <v>Complementary feed for dairy cattle (stall-fed) (in bulk) - prices per 100 kg</v>
          </cell>
          <cell r="I185" t="str">
            <v>Complementary feed for dairy cattle (stall-fed) (in bulk) - prices per 100 kg</v>
          </cell>
          <cell r="J185" t="str">
            <v>Complementary feed for dairy cattle (stall-fed) (in bulk) - prices per 100 kg</v>
          </cell>
          <cell r="K185" t="str">
            <v>Complementary feed for dairy cattle (stall-fed) (in bulk) - prices per 100 kg</v>
          </cell>
          <cell r="L185" t="str">
            <v>Complementary feed for dairy cattle (stall-fed) (in bulk) - prices per 100 kg</v>
          </cell>
          <cell r="M185" t="str">
            <v>Complémentaire pour bovins à l'engrais (en vrac)</v>
          </cell>
          <cell r="N185" t="str">
            <v>Complementary feed for dairy cattle (stall-fed) (in bulk) - prices per 100 kg</v>
          </cell>
          <cell r="O185" t="str">
            <v>Complementary feed for dairy cattle (stall-fed) (in bulk) - prices per 100 kg</v>
          </cell>
          <cell r="P185" t="str">
            <v>Complementary feed for dairy cattle (stall-fed) (in bulk) - prices per 100 kg</v>
          </cell>
          <cell r="Q185" t="str">
            <v>Complementary feed for dairy cattle (stall-fed) (in bulk) - prices per 100 kg</v>
          </cell>
          <cell r="R185" t="str">
            <v>Complementary feed for dairy cattle (stall-fed) (in bulk) - prices per 100 kg</v>
          </cell>
          <cell r="S185" t="str">
            <v>Complementary feed for dairy cattle (stall-fed) (in bulk) - prices per 100 kg</v>
          </cell>
          <cell r="T185" t="str">
            <v>Complementary feed for dairy cattle (stall-fed) (in bulk) - prices per 100 kg</v>
          </cell>
          <cell r="U185" t="str">
            <v>Complementary feed for dairy cattle (stall-fed) (in bulk) - prices per 100 kg</v>
          </cell>
          <cell r="V185" t="str">
            <v>Complementary feed for dairy cattle (stall-fed) (in bulk) - prices per 100 kg</v>
          </cell>
          <cell r="W185" t="str">
            <v>Complementary feed for dairy cattle (stall-fed) (in bulk) - prices per 100 kg</v>
          </cell>
          <cell r="X185" t="str">
            <v>Complementary feed for dairy cattle (stall-fed) (in bulk) - prices per 100 kg</v>
          </cell>
        </row>
        <row r="186">
          <cell r="A186">
            <v>20622931</v>
          </cell>
          <cell r="B186">
            <v>8266</v>
          </cell>
          <cell r="C186" t="str">
            <v>u2</v>
          </cell>
          <cell r="D186" t="str">
            <v>g13</v>
          </cell>
          <cell r="E186" t="str">
            <v>Protein-rich complem. feed f dairy cattle (stall-fed) (in sacks) - prices per 100 kg</v>
          </cell>
          <cell r="F186" t="str">
            <v>Protein-rich complem. feed f dairy cattle (stall-fed) (in sacks) - prices per 100 kg</v>
          </cell>
          <cell r="G186" t="str">
            <v>Eiweißreiches Ergänzungsfutter für Milchvieh (Aufstallung) (Sackware)</v>
          </cell>
          <cell r="H186" t="str">
            <v>Protein-rich complem. feed f dairy cattle (stall-fed) (in sacks) - prices per 100 kg</v>
          </cell>
          <cell r="I186" t="str">
            <v>Protein-rich complem. feed f dairy cattle (stall-fed) (in sacks) - prices per 100 kg</v>
          </cell>
          <cell r="J186" t="str">
            <v>Protein-rich complem. feed f dairy cattle (stall-fed) (in sacks) - prices per 100 kg</v>
          </cell>
          <cell r="K186" t="str">
            <v>Protein-rich complem. feed f dairy cattle (stall-fed) (in sacks) - prices per 100 kg</v>
          </cell>
          <cell r="L186" t="str">
            <v>Protein-rich complem. feed f dairy cattle (stall-fed) (in sacks) - prices per 100 kg</v>
          </cell>
          <cell r="M186" t="str">
            <v>Complémentaire riche en protéines pour  vaches laitières (en stabulation) (en sacs)</v>
          </cell>
          <cell r="N186" t="str">
            <v>Protein-rich complem. feed f dairy cattle (stall-fed) (in sacks) - prices per 100 kg</v>
          </cell>
          <cell r="O186" t="str">
            <v>Protein-rich complem. feed f dairy cattle (stall-fed) (in sacks) - prices per 100 kg</v>
          </cell>
          <cell r="P186" t="str">
            <v>Protein-rich complem. feed f dairy cattle (stall-fed) (in sacks) - prices per 100 kg</v>
          </cell>
          <cell r="Q186" t="str">
            <v>Protein-rich complem. feed f dairy cattle (stall-fed) (in sacks) - prices per 100 kg</v>
          </cell>
          <cell r="R186" t="str">
            <v>Protein-rich complem. feed f dairy cattle (stall-fed) (in sacks) - prices per 100 kg</v>
          </cell>
          <cell r="S186" t="str">
            <v>Protein-rich complem. feed f dairy cattle (stall-fed) (in sacks) - prices per 100 kg</v>
          </cell>
          <cell r="T186" t="str">
            <v>Protein-rich complem. feed f dairy cattle (stall-fed) (in sacks) - prices per 100 kg</v>
          </cell>
          <cell r="U186" t="str">
            <v>Protein-rich complem. feed f dairy cattle (stall-fed) (in sacks) - prices per 100 kg</v>
          </cell>
          <cell r="V186" t="str">
            <v>Protein-rich complem. feed f dairy cattle (stall-fed) (in sacks) - prices per 100 kg</v>
          </cell>
          <cell r="W186" t="str">
            <v>Protein-rich complem. feed f dairy cattle (stall-fed) (in sacks) - prices per 100 kg</v>
          </cell>
          <cell r="X186" t="str">
            <v>Protein-rich complem. feed f dairy cattle (stall-fed) (in sacks) - prices per 100 kg</v>
          </cell>
        </row>
        <row r="187">
          <cell r="A187">
            <v>20622932</v>
          </cell>
          <cell r="B187">
            <v>8253</v>
          </cell>
          <cell r="C187" t="str">
            <v>u2</v>
          </cell>
          <cell r="D187" t="str">
            <v>g42</v>
          </cell>
          <cell r="E187" t="str">
            <v>Protein-rich complem. feed f dairy cattle (stall-fed) (in bulk) - prices per 100 kg</v>
          </cell>
          <cell r="F187" t="str">
            <v>Protein-rich complem. feed f dairy cattle (stall-fed) (in bulk) - prices per 100 kg</v>
          </cell>
          <cell r="G187" t="str">
            <v>Eiweißreiches Ergänzungsfutter für Milchvieh (Aufstallung) (Schüttgut)</v>
          </cell>
          <cell r="H187" t="str">
            <v>Protein-rich complem. feed f dairy cattle (stall-fed) (in bulk) - prices per 100 kg</v>
          </cell>
          <cell r="I187" t="str">
            <v>Protein-rich complem. feed f dairy cattle (stall-fed) (in bulk) - prices per 100 kg</v>
          </cell>
          <cell r="J187" t="str">
            <v>Protein-rich complem. feed f dairy cattle (stall-fed) (in bulk) - prices per 100 kg</v>
          </cell>
          <cell r="K187" t="str">
            <v>Protein-rich complem. feed f dairy cattle (stall-fed) (in bulk) - prices per 100 kg</v>
          </cell>
          <cell r="L187" t="str">
            <v>Protein-rich complem. feed f dairy cattle (stall-fed) (in bulk) - prices per 100 kg</v>
          </cell>
          <cell r="M187" t="str">
            <v>Complémentaire riche en protéines pour  vaches laitières (en stabulation) (en vrac)</v>
          </cell>
          <cell r="N187" t="str">
            <v>Protein-rich complem. feed f dairy cattle (stall-fed) (in bulk) - prices per 100 kg</v>
          </cell>
          <cell r="O187" t="str">
            <v>Protein-rich complem. feed f dairy cattle (stall-fed) (in bulk) - prices per 100 kg</v>
          </cell>
          <cell r="P187" t="str">
            <v>Protein-rich complem. feed f dairy cattle (stall-fed) (in bulk) - prices per 100 kg</v>
          </cell>
          <cell r="Q187" t="str">
            <v>Protein-rich complem. feed f dairy cattle (stall-fed) (in bulk) - prices per 100 kg</v>
          </cell>
          <cell r="R187" t="str">
            <v>Protein-rich complem. feed f dairy cattle (stall-fed) (in bulk) - prices per 100 kg</v>
          </cell>
          <cell r="S187" t="str">
            <v>Protein-rich complem. feed f dairy cattle (stall-fed) (in bulk) - prices per 100 kg</v>
          </cell>
          <cell r="T187" t="str">
            <v>Protein-rich complem. feed f dairy cattle (stall-fed) (in bulk) - prices per 100 kg</v>
          </cell>
          <cell r="U187" t="str">
            <v>Protein-rich complem. feed f dairy cattle (stall-fed) (in bulk) - prices per 100 kg</v>
          </cell>
          <cell r="V187" t="str">
            <v>Protein-rich complem. feed f dairy cattle (stall-fed) (in bulk) - prices per 100 kg</v>
          </cell>
          <cell r="W187" t="str">
            <v>Protein-rich complem. feed f dairy cattle (stall-fed) (in bulk) - prices per 100 kg</v>
          </cell>
          <cell r="X187" t="str">
            <v>Protein-rich complem. feed f dairy cattle (stall-fed) (in bulk) - prices per 100 kg</v>
          </cell>
        </row>
        <row r="188">
          <cell r="A188">
            <v>20622101</v>
          </cell>
          <cell r="B188">
            <v>8254</v>
          </cell>
          <cell r="C188" t="str">
            <v>u2</v>
          </cell>
          <cell r="D188" t="str">
            <v>g42</v>
          </cell>
          <cell r="E188" t="str">
            <v>Complementary feed for cattle fattening (in sacks) - prices per 100 kg</v>
          </cell>
          <cell r="F188" t="str">
            <v>Complementary feed for cattle fattening (in sacks) - prices per 100 kg</v>
          </cell>
          <cell r="G188" t="str">
            <v>Ergänzungsfutter für die Rindermast (Sackware)</v>
          </cell>
          <cell r="H188" t="str">
            <v>Complementary feed for cattle fattening (in sacks) - prices per 100 kg</v>
          </cell>
          <cell r="I188" t="str">
            <v>Complementary feed for cattle fattening (in sacks) - prices per 100 kg</v>
          </cell>
          <cell r="J188" t="str">
            <v>Complementary feed for cattle fattening (in sacks) - prices per 100 kg</v>
          </cell>
          <cell r="K188" t="str">
            <v>Complementary feed for cattle fattening (in sacks) - prices per 100 kg</v>
          </cell>
          <cell r="L188" t="str">
            <v>Complementary feed for cattle fattening (in sacks) - prices per 100 kg</v>
          </cell>
          <cell r="M188" t="str">
            <v>Complet pour porcelets d'élevage (en sacs)</v>
          </cell>
          <cell r="N188" t="str">
            <v>Complementary feed for cattle fattening (in sacks) - prices per 100 kg</v>
          </cell>
          <cell r="O188" t="str">
            <v>Complementary feed for cattle fattening (in sacks) - prices per 100 kg</v>
          </cell>
          <cell r="P188" t="str">
            <v>Complementary feed for cattle fattening (in sacks) - prices per 100 kg</v>
          </cell>
          <cell r="Q188" t="str">
            <v>Complementary feed for cattle fattening (in sacks) - prices per 100 kg</v>
          </cell>
          <cell r="R188" t="str">
            <v>Complementary feed for cattle fattening (in sacks) - prices per 100 kg</v>
          </cell>
          <cell r="S188" t="str">
            <v>Complementary feed for cattle fattening (in sacks) - prices per 100 kg</v>
          </cell>
          <cell r="T188" t="str">
            <v>Complementary feed for cattle fattening (in sacks) - prices per 100 kg</v>
          </cell>
          <cell r="U188" t="str">
            <v>Complementary feed for cattle fattening (in sacks) - prices per 100 kg</v>
          </cell>
          <cell r="V188" t="str">
            <v>Complementary feed for cattle fattening (in sacks) - prices per 100 kg</v>
          </cell>
          <cell r="W188" t="str">
            <v>Complementary feed for cattle fattening (in sacks) - prices per 100 kg</v>
          </cell>
          <cell r="X188" t="str">
            <v>Complementary feed for cattle fattening (in sacks) - prices per 100 kg</v>
          </cell>
        </row>
        <row r="189">
          <cell r="A189">
            <v>20622102</v>
          </cell>
          <cell r="B189">
            <v>8255</v>
          </cell>
          <cell r="C189" t="str">
            <v>u2</v>
          </cell>
          <cell r="D189" t="str">
            <v>g42</v>
          </cell>
          <cell r="E189" t="str">
            <v>Complementary feed for cattle fattening (in bulk) - prices per 100 kg</v>
          </cell>
          <cell r="F189" t="str">
            <v>Complementary feed for cattle fattening (in bulk) - prices per 100 kg</v>
          </cell>
          <cell r="G189" t="str">
            <v>Ergänzungsfutter für die Rindermast (Schüttgut)</v>
          </cell>
          <cell r="H189" t="str">
            <v>Complementary feed for cattle fattening (in bulk) - prices per 100 kg</v>
          </cell>
          <cell r="I189" t="str">
            <v>Complementary feed for cattle fattening (in bulk) - prices per 100 kg</v>
          </cell>
          <cell r="J189" t="str">
            <v>Complementary feed for cattle fattening (in bulk) - prices per 100 kg</v>
          </cell>
          <cell r="K189" t="str">
            <v>Complementary feed for cattle fattening (in bulk) - prices per 100 kg</v>
          </cell>
          <cell r="L189" t="str">
            <v>Complementary feed for cattle fattening (in bulk) - prices per 100 kg</v>
          </cell>
          <cell r="M189" t="str">
            <v>Complémentaire pour bovins à l'engrais (en vrac)</v>
          </cell>
          <cell r="N189" t="str">
            <v>Complementary feed for cattle fattening (in bulk) - prices per 100 kg</v>
          </cell>
          <cell r="O189" t="str">
            <v>Complementary feed for cattle fattening (in bulk) - prices per 100 kg</v>
          </cell>
          <cell r="P189" t="str">
            <v>Complementary feed for cattle fattening (in bulk) - prices per 100 kg</v>
          </cell>
          <cell r="Q189" t="str">
            <v>Complementary feed for cattle fattening (in bulk) - prices per 100 kg</v>
          </cell>
          <cell r="R189" t="str">
            <v>Complementary feed for cattle fattening (in bulk) - prices per 100 kg</v>
          </cell>
          <cell r="S189" t="str">
            <v>Complementary feed for cattle fattening (in bulk) - prices per 100 kg</v>
          </cell>
          <cell r="T189" t="str">
            <v>Complementary feed for cattle fattening (in bulk) - prices per 100 kg</v>
          </cell>
          <cell r="U189" t="str">
            <v>Complementary feed for cattle fattening (in bulk) - prices per 100 kg</v>
          </cell>
          <cell r="V189" t="str">
            <v>Complementary feed for cattle fattening (in bulk) - prices per 100 kg</v>
          </cell>
          <cell r="W189" t="str">
            <v>Complementary feed for cattle fattening (in bulk) - prices per 100 kg</v>
          </cell>
          <cell r="X189" t="str">
            <v>Complementary feed for cattle fattening (in bulk) - prices per 100 kg</v>
          </cell>
        </row>
        <row r="190">
          <cell r="A190">
            <v>20622111</v>
          </cell>
          <cell r="B190">
            <v>8256</v>
          </cell>
          <cell r="C190" t="str">
            <v>u2</v>
          </cell>
          <cell r="D190" t="str">
            <v>g42</v>
          </cell>
          <cell r="E190" t="str">
            <v>Protein-rich complementary feed f cattle fattening (in sacks) - prices per 100 kg</v>
          </cell>
          <cell r="F190" t="str">
            <v>Protein-rich complementary feed f cattle fattening (in sacks) - prices per 100 kg</v>
          </cell>
          <cell r="G190" t="str">
            <v>Eiweißreiches Ergänzungsfutter für die Rindermast (Sackware)</v>
          </cell>
          <cell r="H190" t="str">
            <v>Protein-rich complementary feed f cattle fattening (in sacks) - prices per 100 kg</v>
          </cell>
          <cell r="I190" t="str">
            <v>Protein-rich complementary feed f cattle fattening (in sacks) - prices per 100 kg</v>
          </cell>
          <cell r="J190" t="str">
            <v>Protein-rich complementary feed f cattle fattening (in sacks) - prices per 100 kg</v>
          </cell>
          <cell r="K190" t="str">
            <v>Protein-rich complementary feed f cattle fattening (in sacks) - prices per 100 kg</v>
          </cell>
          <cell r="L190" t="str">
            <v>Protein-rich complementary feed f cattle fattening (in sacks) - prices per 100 kg</v>
          </cell>
          <cell r="M190" t="str">
            <v xml:space="preserve">Complémentaire riche en protéines pour bovins à l'engrais (en sacs) </v>
          </cell>
          <cell r="N190" t="str">
            <v>Protein-rich complementary feed f cattle fattening (in sacks) - prices per 100 kg</v>
          </cell>
          <cell r="O190" t="str">
            <v>Protein-rich complementary feed f cattle fattening (in sacks) - prices per 100 kg</v>
          </cell>
          <cell r="P190" t="str">
            <v>Protein-rich complementary feed f cattle fattening (in sacks) - prices per 100 kg</v>
          </cell>
          <cell r="Q190" t="str">
            <v>Protein-rich complementary feed f cattle fattening (in sacks) - prices per 100 kg</v>
          </cell>
          <cell r="R190" t="str">
            <v>Protein-rich complementary feed f cattle fattening (in sacks) - prices per 100 kg</v>
          </cell>
          <cell r="S190" t="str">
            <v>Protein-rich complementary feed f cattle fattening (in sacks) - prices per 100 kg</v>
          </cell>
          <cell r="T190" t="str">
            <v>Protein-rich complementary feed f cattle fattening (in sacks) - prices per 100 kg</v>
          </cell>
          <cell r="U190" t="str">
            <v>Protein-rich complementary feed f cattle fattening (in sacks) - prices per 100 kg</v>
          </cell>
          <cell r="V190" t="str">
            <v>Protein-rich complementary feed f cattle fattening (in sacks) - prices per 100 kg</v>
          </cell>
          <cell r="W190" t="str">
            <v>Protein-rich complementary feed f cattle fattening (in sacks) - prices per 100 kg</v>
          </cell>
          <cell r="X190" t="str">
            <v>Protein-rich complementary feed f cattle fattening (in sacks) - prices per 100 kg</v>
          </cell>
        </row>
        <row r="191">
          <cell r="A191">
            <v>20622112</v>
          </cell>
          <cell r="B191">
            <v>8257</v>
          </cell>
          <cell r="C191" t="str">
            <v>u2</v>
          </cell>
          <cell r="D191" t="str">
            <v>g42</v>
          </cell>
          <cell r="E191" t="str">
            <v>Protein-rich complementary feed for cattle fattening (in bulk) - prices per 100 kg</v>
          </cell>
          <cell r="F191" t="str">
            <v>Protein-rich complementary feed for cattle fattening (in bulk) - prices per 100 kg</v>
          </cell>
          <cell r="G191" t="str">
            <v>Eiweißreiches Ergänzungsfutter für die Rindermast (Schüttgut)</v>
          </cell>
          <cell r="H191" t="str">
            <v>Protein-rich complementary feed for cattle fattening (in bulk) - prices per 100 kg</v>
          </cell>
          <cell r="I191" t="str">
            <v>Protein-rich complementary feed for cattle fattening (in bulk) - prices per 100 kg</v>
          </cell>
          <cell r="J191" t="str">
            <v>Protein-rich complementary feed for cattle fattening (in bulk) - prices per 100 kg</v>
          </cell>
          <cell r="K191" t="str">
            <v>Protein-rich complementary feed for cattle fattening (in bulk) - prices per 100 kg</v>
          </cell>
          <cell r="L191" t="str">
            <v>Protein-rich complementary feed for cattle fattening (in bulk) - prices per 100 kg</v>
          </cell>
          <cell r="M191" t="str">
            <v>Complémentaire riche en protéines pour bovins   (en vrac)</v>
          </cell>
          <cell r="N191" t="str">
            <v>Protein-rich complementary feed for cattle fattening (in bulk) - prices per 100 kg</v>
          </cell>
          <cell r="O191" t="str">
            <v>Protein-rich complementary feed for cattle fattening (in bulk) - prices per 100 kg</v>
          </cell>
          <cell r="P191" t="str">
            <v>Protein-rich complementary feed for cattle fattening (in bulk) - prices per 100 kg</v>
          </cell>
          <cell r="Q191" t="str">
            <v>Protein-rich complementary feed for cattle fattening (in bulk) - prices per 100 kg</v>
          </cell>
          <cell r="R191" t="str">
            <v>Protein-rich complementary feed for cattle fattening (in bulk) - prices per 100 kg</v>
          </cell>
          <cell r="S191" t="str">
            <v>Protein-rich complementary feed for cattle fattening (in bulk) - prices per 100 kg</v>
          </cell>
          <cell r="T191" t="str">
            <v>Protein-rich complementary feed for cattle fattening (in bulk) - prices per 100 kg</v>
          </cell>
          <cell r="U191" t="str">
            <v>Protein-rich complementary feed for cattle fattening (in bulk) - prices per 100 kg</v>
          </cell>
          <cell r="V191" t="str">
            <v>Protein-rich complementary feed for cattle fattening (in bulk) - prices per 100 kg</v>
          </cell>
          <cell r="W191" t="str">
            <v>Protein-rich complementary feed for cattle fattening (in bulk) - prices per 100 kg</v>
          </cell>
          <cell r="X191" t="str">
            <v>Protein-rich complementary feed for cattle fattening (in bulk) - prices per 100 kg</v>
          </cell>
        </row>
        <row r="192">
          <cell r="A192">
            <v>20623101</v>
          </cell>
          <cell r="B192">
            <v>8288</v>
          </cell>
          <cell r="C192" t="str">
            <v>u2</v>
          </cell>
          <cell r="D192" t="str">
            <v>g14</v>
          </cell>
          <cell r="E192" t="str">
            <v>Complete feed for rearing pigs (in sacks) - prices per 100 kg</v>
          </cell>
          <cell r="F192" t="str">
            <v>Complete feed for rearing pigs (in sacks) - prices per 100 kg</v>
          </cell>
          <cell r="G192" t="str">
            <v>Alleinfutter für die Ferkelaufzucht (Sackware)</v>
          </cell>
          <cell r="H192" t="str">
            <v>Complete feed for rearing pigs (in sacks) - prices per 100 kg</v>
          </cell>
          <cell r="I192" t="str">
            <v>Complete feed for rearing pigs (in sacks) - prices per 100 kg</v>
          </cell>
          <cell r="J192" t="str">
            <v>Complete feed for rearing pigs (in sacks) - prices per 100 kg</v>
          </cell>
          <cell r="K192" t="str">
            <v>Complete feed for rearing pigs (in sacks) - prices per 100 kg</v>
          </cell>
          <cell r="L192" t="str">
            <v>Complete feed for rearing pigs (in sacks) - prices per 100 kg</v>
          </cell>
          <cell r="M192" t="str">
            <v>Complet pour porcelets d'élevage (en sacs)</v>
          </cell>
          <cell r="N192" t="str">
            <v>Complete feed for rearing pigs (in sacks) - prices per 100 kg</v>
          </cell>
          <cell r="O192" t="str">
            <v>Complete feed for rearing pigs (in sacks) - prices per 100 kg</v>
          </cell>
          <cell r="P192" t="str">
            <v>Complete feed for rearing pigs (in sacks) - prices per 100 kg</v>
          </cell>
          <cell r="Q192" t="str">
            <v>Complete feed for rearing pigs (in sacks) - prices per 100 kg</v>
          </cell>
          <cell r="R192" t="str">
            <v>Complete feed for rearing pigs (in sacks) - prices per 100 kg</v>
          </cell>
          <cell r="S192" t="str">
            <v>Complete feed for rearing pigs (in sacks) - prices per 100 kg</v>
          </cell>
          <cell r="T192" t="str">
            <v>Complete feed for rearing pigs (in sacks) - prices per 100 kg</v>
          </cell>
          <cell r="U192" t="str">
            <v>Complete feed for rearing pigs (in sacks) - prices per 100 kg</v>
          </cell>
          <cell r="V192" t="str">
            <v>Complete feed for rearing pigs (in sacks) - prices per 100 kg</v>
          </cell>
          <cell r="W192" t="str">
            <v>Complete feed for rearing pigs (in sacks) - prices per 100 kg</v>
          </cell>
          <cell r="X192" t="str">
            <v>Complete feed for rearing pigs (in sacks) - prices per 100 kg</v>
          </cell>
        </row>
        <row r="193">
          <cell r="A193">
            <v>20623102</v>
          </cell>
          <cell r="B193">
            <v>8289</v>
          </cell>
          <cell r="C193" t="str">
            <v>u2</v>
          </cell>
          <cell r="D193" t="str">
            <v>g14</v>
          </cell>
          <cell r="E193" t="str">
            <v>Complete feed for rearing pigs (in bulk) - prices per 100 kg</v>
          </cell>
          <cell r="F193" t="str">
            <v>Complete feed for rearing pigs (in bulk) - prices per 100 kg</v>
          </cell>
          <cell r="G193" t="str">
            <v>Alleinfutter für die Ferkelaufzucht (Schüttgut)</v>
          </cell>
          <cell r="H193" t="str">
            <v>Complete feed for rearing pigs (in bulk) - prices per 100 kg</v>
          </cell>
          <cell r="I193" t="str">
            <v>Complete feed for rearing pigs (in bulk) - prices per 100 kg</v>
          </cell>
          <cell r="J193" t="str">
            <v>Complete feed for rearing pigs (in bulk) - prices per 100 kg</v>
          </cell>
          <cell r="K193" t="str">
            <v>Complete feed for rearing pigs (in bulk) - prices per 100 kg</v>
          </cell>
          <cell r="L193" t="str">
            <v>Complete feed for rearing pigs (in bulk) - prices per 100 kg</v>
          </cell>
          <cell r="M193" t="str">
            <v>Complet pour porcelets d'élevage (en vrac)</v>
          </cell>
          <cell r="N193" t="str">
            <v>Complete feed for rearing pigs (in bulk) - prices per 100 kg</v>
          </cell>
          <cell r="O193" t="str">
            <v>Complete feed for rearing pigs (in bulk) - prices per 100 kg</v>
          </cell>
          <cell r="P193" t="str">
            <v>Complete feed for rearing pigs (in bulk) - prices per 100 kg</v>
          </cell>
          <cell r="Q193" t="str">
            <v>Complete feed for rearing pigs (in bulk) - prices per 100 kg</v>
          </cell>
          <cell r="R193" t="str">
            <v>Complete feed for rearing pigs (in bulk) - prices per 100 kg</v>
          </cell>
          <cell r="S193" t="str">
            <v>Complete feed for rearing pigs (in bulk) - prices per 100 kg</v>
          </cell>
          <cell r="T193" t="str">
            <v>Complete feed for rearing pigs (in bulk) - prices per 100 kg</v>
          </cell>
          <cell r="U193" t="str">
            <v>Complete feed for rearing pigs (in bulk) - prices per 100 kg</v>
          </cell>
          <cell r="V193" t="str">
            <v>Complete feed for rearing pigs (in bulk) - prices per 100 kg</v>
          </cell>
          <cell r="W193" t="str">
            <v>Complete feed for rearing pigs (in bulk) - prices per 100 kg</v>
          </cell>
          <cell r="X193" t="str">
            <v>Complete feed for rearing pigs (in bulk) - prices per 100 kg</v>
          </cell>
        </row>
        <row r="194">
          <cell r="A194">
            <v>20623301</v>
          </cell>
          <cell r="B194">
            <v>8296</v>
          </cell>
          <cell r="C194" t="str">
            <v>u2</v>
          </cell>
          <cell r="D194" t="str">
            <v>g14</v>
          </cell>
          <cell r="E194" t="str">
            <v>Complete feed for sows (in sacks) - prices per 100 kg</v>
          </cell>
          <cell r="F194" t="str">
            <v>Complete feed for sows (in sacks) - prices per 100 kg</v>
          </cell>
          <cell r="G194" t="str">
            <v>Alleinfutter für Zuchtsauen (Sackware)</v>
          </cell>
          <cell r="H194" t="str">
            <v>Complete feed for sows (in sacks) - prices per 100 kg</v>
          </cell>
          <cell r="I194" t="str">
            <v>Complete feed for sows (in sacks) - prices per 100 kg</v>
          </cell>
          <cell r="J194" t="str">
            <v>Complete feed for sows (in sacks) - prices per 100 kg</v>
          </cell>
          <cell r="K194" t="str">
            <v>Complete feed for sows (in sacks) - prices per 100 kg</v>
          </cell>
          <cell r="L194" t="str">
            <v>Complete feed for sows (in sacks) - prices per 100 kg</v>
          </cell>
          <cell r="M194" t="str">
            <v>Complet pour truies (en sacs)</v>
          </cell>
          <cell r="N194" t="str">
            <v>Complete feed for sows (in sacks) - prices per 100 kg</v>
          </cell>
          <cell r="O194" t="str">
            <v>Complete feed for sows (in sacks) - prices per 100 kg</v>
          </cell>
          <cell r="P194" t="str">
            <v>Complete feed for sows (in sacks) - prices per 100 kg</v>
          </cell>
          <cell r="Q194" t="str">
            <v>Complete feed for sows (in sacks) - prices per 100 kg</v>
          </cell>
          <cell r="R194" t="str">
            <v>Complete feed for sows (in sacks) - prices per 100 kg</v>
          </cell>
          <cell r="S194" t="str">
            <v>Complete feed for sows (in sacks) - prices per 100 kg</v>
          </cell>
          <cell r="T194" t="str">
            <v>Complete feed for sows (in sacks) - prices per 100 kg</v>
          </cell>
          <cell r="U194" t="str">
            <v>Complete feed for sows (in sacks) - prices per 100 kg</v>
          </cell>
          <cell r="V194" t="str">
            <v>Complete feed for sows (in sacks) - prices per 100 kg</v>
          </cell>
          <cell r="W194" t="str">
            <v>Complete feed for sows (in sacks) - prices per 100 kg</v>
          </cell>
          <cell r="X194" t="str">
            <v>Complete feed for sows (in sacks) - prices per 100 kg</v>
          </cell>
        </row>
        <row r="195">
          <cell r="A195">
            <v>20623302</v>
          </cell>
          <cell r="B195">
            <v>8297</v>
          </cell>
          <cell r="C195" t="str">
            <v>u2</v>
          </cell>
          <cell r="D195" t="str">
            <v>g14</v>
          </cell>
          <cell r="E195" t="str">
            <v>Complete feed for sows (in bulk) - prices per 100 kg</v>
          </cell>
          <cell r="F195" t="str">
            <v>Complete feed for sows (in bulk) - prices per 100 kg</v>
          </cell>
          <cell r="G195" t="str">
            <v>Alleinfutter für Zuchtsauen (Schüttgut)</v>
          </cell>
          <cell r="H195" t="str">
            <v>Complete feed for sows (in bulk) - prices per 100 kg</v>
          </cell>
          <cell r="I195" t="str">
            <v>Complete feed for sows (in bulk) - prices per 100 kg</v>
          </cell>
          <cell r="J195" t="str">
            <v>Complete feed for sows (in bulk) - prices per 100 kg</v>
          </cell>
          <cell r="K195" t="str">
            <v>Complete feed for sows (in bulk) - prices per 100 kg</v>
          </cell>
          <cell r="L195" t="str">
            <v>Complete feed for sows (in bulk) - prices per 100 kg</v>
          </cell>
          <cell r="M195" t="str">
            <v>Complet pour truies (en vrac)</v>
          </cell>
          <cell r="N195" t="str">
            <v>Complete feed for sows (in bulk) - prices per 100 kg</v>
          </cell>
          <cell r="O195" t="str">
            <v>Complete feed for sows (in bulk) - prices per 100 kg</v>
          </cell>
          <cell r="P195" t="str">
            <v>Complete feed for sows (in bulk) - prices per 100 kg</v>
          </cell>
          <cell r="Q195" t="str">
            <v>Complete feed for sows (in bulk) - prices per 100 kg</v>
          </cell>
          <cell r="R195" t="str">
            <v>Complete feed for sows (in bulk) - prices per 100 kg</v>
          </cell>
          <cell r="S195" t="str">
            <v>Complete feed for sows (in bulk) - prices per 100 kg</v>
          </cell>
          <cell r="T195" t="str">
            <v>Complete feed for sows (in bulk) - prices per 100 kg</v>
          </cell>
          <cell r="U195" t="str">
            <v>Complete feed for sows (in bulk) - prices per 100 kg</v>
          </cell>
          <cell r="V195" t="str">
            <v>Complete feed for sows (in bulk) - prices per 100 kg</v>
          </cell>
          <cell r="W195" t="str">
            <v>Complete feed for sows (in bulk) - prices per 100 kg</v>
          </cell>
          <cell r="X195" t="str">
            <v>Complete feed for sows (in bulk) - prices per 100 kg</v>
          </cell>
        </row>
        <row r="196">
          <cell r="A196">
            <v>20623201</v>
          </cell>
          <cell r="B196">
            <v>8292</v>
          </cell>
          <cell r="C196" t="str">
            <v>u2</v>
          </cell>
          <cell r="D196" t="str">
            <v>g14</v>
          </cell>
          <cell r="E196" t="str">
            <v>Complete feed for fattening pigs (in sacks) - prices per 100 kg</v>
          </cell>
          <cell r="F196" t="str">
            <v>Complete feed for fattening pigs (in sacks) - prices per 100 kg</v>
          </cell>
          <cell r="G196" t="str">
            <v>Alleinfutter für die Schweinemast (Sackware)</v>
          </cell>
          <cell r="H196" t="str">
            <v>Complete feed for fattening pigs (in sacks) - prices per 100 kg</v>
          </cell>
          <cell r="I196" t="str">
            <v>Complete feed for fattening pigs (in sacks) - prices per 100 kg</v>
          </cell>
          <cell r="J196" t="str">
            <v>Complete feed for fattening pigs (in sacks) - prices per 100 kg</v>
          </cell>
          <cell r="K196" t="str">
            <v>Complete feed for fattening pigs (in sacks) - prices per 100 kg</v>
          </cell>
          <cell r="L196" t="str">
            <v>Complete feed for fattening pigs (in sacks) - prices per 100 kg</v>
          </cell>
          <cell r="M196" t="str">
            <v>Complet pour porcs à l'engrais (en sacs)</v>
          </cell>
          <cell r="N196" t="str">
            <v>Complete feed for fattening pigs (in sacks) - prices per 100 kg</v>
          </cell>
          <cell r="O196" t="str">
            <v>Complete feed for fattening pigs (in sacks) - prices per 100 kg</v>
          </cell>
          <cell r="P196" t="str">
            <v>Complete feed for fattening pigs (in sacks) - prices per 100 kg</v>
          </cell>
          <cell r="Q196" t="str">
            <v>Complete feed for fattening pigs (in sacks) - prices per 100 kg</v>
          </cell>
          <cell r="R196" t="str">
            <v>Complete feed for fattening pigs (in sacks) - prices per 100 kg</v>
          </cell>
          <cell r="S196" t="str">
            <v>Complete feed for fattening pigs (in sacks) - prices per 100 kg</v>
          </cell>
          <cell r="T196" t="str">
            <v>Complete feed for fattening pigs (in sacks) - prices per 100 kg</v>
          </cell>
          <cell r="U196" t="str">
            <v>Complete feed for fattening pigs (in sacks) - prices per 100 kg</v>
          </cell>
          <cell r="V196" t="str">
            <v>Complete feed for fattening pigs (in sacks) - prices per 100 kg</v>
          </cell>
          <cell r="W196" t="str">
            <v>Complete feed for fattening pigs (in sacks) - prices per 100 kg</v>
          </cell>
          <cell r="X196" t="str">
            <v>Complete feed for fattening pigs (in sacks) - prices per 100 kg</v>
          </cell>
        </row>
        <row r="197">
          <cell r="A197">
            <v>20623202</v>
          </cell>
          <cell r="B197">
            <v>8293</v>
          </cell>
          <cell r="C197" t="str">
            <v>u2</v>
          </cell>
          <cell r="D197" t="str">
            <v>g14</v>
          </cell>
          <cell r="E197" t="str">
            <v>Complete feed for fattening pigs (in bulk) - prices per 100 kg</v>
          </cell>
          <cell r="F197" t="str">
            <v>Complete feed for fattening pigs (in bulk) - prices per 100 kg</v>
          </cell>
          <cell r="G197" t="str">
            <v>Alleinfutter für die Schweinemast (Schüttgut)</v>
          </cell>
          <cell r="H197" t="str">
            <v>Complete feed for fattening pigs (in bulk) - prices per 100 kg</v>
          </cell>
          <cell r="I197" t="str">
            <v>Complete feed for fattening pigs (in bulk) - prices per 100 kg</v>
          </cell>
          <cell r="J197" t="str">
            <v>Complete feed for fattening pigs (in bulk) - prices per 100 kg</v>
          </cell>
          <cell r="K197" t="str">
            <v>Complete feed for fattening pigs (in bulk) - prices per 100 kg</v>
          </cell>
          <cell r="L197" t="str">
            <v>Complete feed for fattening pigs (in bulk) - prices per 100 kg</v>
          </cell>
          <cell r="M197" t="str">
            <v>Complet pour porcs à l'engrais (en vrac)</v>
          </cell>
          <cell r="N197" t="str">
            <v>Complete feed for fattening pigs (in bulk) - prices per 100 kg</v>
          </cell>
          <cell r="O197" t="str">
            <v>Complete feed for fattening pigs (in bulk) - prices per 100 kg</v>
          </cell>
          <cell r="P197" t="str">
            <v>Complete feed for fattening pigs (in bulk) - prices per 100 kg</v>
          </cell>
          <cell r="Q197" t="str">
            <v>Complete feed for fattening pigs (in bulk) - prices per 100 kg</v>
          </cell>
          <cell r="R197" t="str">
            <v>Complete feed for fattening pigs (in bulk) - prices per 100 kg</v>
          </cell>
          <cell r="S197" t="str">
            <v>Complete feed for fattening pigs (in bulk) - prices per 100 kg</v>
          </cell>
          <cell r="T197" t="str">
            <v>Complete feed for fattening pigs (in bulk) - prices per 100 kg</v>
          </cell>
          <cell r="U197" t="str">
            <v>Complete feed for fattening pigs (in bulk) - prices per 100 kg</v>
          </cell>
          <cell r="V197" t="str">
            <v>Complete feed for fattening pigs (in bulk) - prices per 100 kg</v>
          </cell>
          <cell r="W197" t="str">
            <v>Complete feed for fattening pigs (in bulk) - prices per 100 kg</v>
          </cell>
          <cell r="X197" t="str">
            <v>Complete feed for fattening pigs (in bulk) - prices per 100 kg</v>
          </cell>
        </row>
        <row r="198">
          <cell r="A198">
            <v>20624101</v>
          </cell>
          <cell r="B198">
            <v>8307</v>
          </cell>
          <cell r="C198" t="str">
            <v>u2</v>
          </cell>
          <cell r="D198" t="str">
            <v>g15</v>
          </cell>
          <cell r="E198" t="str">
            <v>Baby chick feed (in sacks) - prices per 100 kg</v>
          </cell>
          <cell r="F198" t="str">
            <v>Baby chick feed (in sacks) - prices per 100 kg</v>
          </cell>
          <cell r="G198" t="str">
            <v>Alleinfutter für Küken der ersten Tage (Sackware)</v>
          </cell>
          <cell r="H198" t="str">
            <v>Baby chick feed (in sacks) - prices per 100 kg</v>
          </cell>
          <cell r="I198" t="str">
            <v>Baby chick feed (in sacks) - prices per 100 kg</v>
          </cell>
          <cell r="J198" t="str">
            <v>Baby chick feed (in sacks) - prices per 100 kg</v>
          </cell>
          <cell r="K198" t="str">
            <v>Baby chick feed (in sacks) - prices per 100 kg</v>
          </cell>
          <cell r="L198" t="str">
            <v>Baby chick feed (in sacks) - prices per 100 kg</v>
          </cell>
          <cell r="M198" t="str">
            <v>Complet pour poussins des premiers jours (en sacs)</v>
          </cell>
          <cell r="N198" t="str">
            <v>Baby chick feed (in sacks) - prices per 100 kg</v>
          </cell>
          <cell r="O198" t="str">
            <v>Baby chick feed (in sacks) - prices per 100 kg</v>
          </cell>
          <cell r="P198" t="str">
            <v>Baby chick feed (in sacks) - prices per 100 kg</v>
          </cell>
          <cell r="Q198" t="str">
            <v>Baby chick feed (in sacks) - prices per 100 kg</v>
          </cell>
          <cell r="R198" t="str">
            <v>Baby chick feed (in sacks) - prices per 100 kg</v>
          </cell>
          <cell r="S198" t="str">
            <v>Baby chick feed (in sacks) - prices per 100 kg</v>
          </cell>
          <cell r="T198" t="str">
            <v>Baby chick feed (in sacks) - prices per 100 kg</v>
          </cell>
          <cell r="U198" t="str">
            <v>Baby chick feed (in sacks) - prices per 100 kg</v>
          </cell>
          <cell r="V198" t="str">
            <v>Baby chick feed (in sacks) - prices per 100 kg</v>
          </cell>
          <cell r="W198" t="str">
            <v>Baby chick feed (in sacks) - prices per 100 kg</v>
          </cell>
          <cell r="X198" t="str">
            <v>Baby chick feed (in sacks) - prices per 100 kg</v>
          </cell>
        </row>
        <row r="199">
          <cell r="A199">
            <v>20624102</v>
          </cell>
          <cell r="B199">
            <v>8308</v>
          </cell>
          <cell r="C199" t="str">
            <v>u2</v>
          </cell>
          <cell r="D199" t="str">
            <v>g15</v>
          </cell>
          <cell r="E199" t="str">
            <v>Baby chick feed (in bulk) - prices per 100 kg</v>
          </cell>
          <cell r="F199" t="str">
            <v>Baby chick feed (in bulk) - prices per 100 kg</v>
          </cell>
          <cell r="G199" t="str">
            <v>Alleinfutter für Küken der ersten Tage (Schüttgut)</v>
          </cell>
          <cell r="H199" t="str">
            <v>Baby chick feed (in bulk) - prices per 100 kg</v>
          </cell>
          <cell r="I199" t="str">
            <v>Baby chick feed (in bulk) - prices per 100 kg</v>
          </cell>
          <cell r="J199" t="str">
            <v>Baby chick feed (in bulk) - prices per 100 kg</v>
          </cell>
          <cell r="K199" t="str">
            <v>Baby chick feed (in bulk) - prices per 100 kg</v>
          </cell>
          <cell r="L199" t="str">
            <v>Baby chick feed (in bulk) - prices per 100 kg</v>
          </cell>
          <cell r="M199" t="str">
            <v>Complet pour poussins des premiers jours (en  vrac)</v>
          </cell>
          <cell r="N199" t="str">
            <v>Baby chick feed (in bulk) - prices per 100 kg</v>
          </cell>
          <cell r="O199" t="str">
            <v>Baby chick feed (in bulk) - prices per 100 kg</v>
          </cell>
          <cell r="P199" t="str">
            <v>Baby chick feed (in bulk) - prices per 100 kg</v>
          </cell>
          <cell r="Q199" t="str">
            <v>Baby chick feed (in bulk) - prices per 100 kg</v>
          </cell>
          <cell r="R199" t="str">
            <v>Baby chick feed (in bulk) - prices per 100 kg</v>
          </cell>
          <cell r="S199" t="str">
            <v>Baby chick feed (in bulk) - prices per 100 kg</v>
          </cell>
          <cell r="T199" t="str">
            <v>Baby chick feed (in bulk) - prices per 100 kg</v>
          </cell>
          <cell r="U199" t="str">
            <v>Baby chick feed (in bulk) - prices per 100 kg</v>
          </cell>
          <cell r="V199" t="str">
            <v>Baby chick feed (in bulk) - prices per 100 kg</v>
          </cell>
          <cell r="W199" t="str">
            <v>Baby chick feed (in bulk) - prices per 100 kg</v>
          </cell>
          <cell r="X199" t="str">
            <v>Baby chick feed (in bulk) - prices per 100 kg</v>
          </cell>
        </row>
        <row r="200">
          <cell r="A200">
            <v>20624201</v>
          </cell>
          <cell r="B200">
            <v>8312</v>
          </cell>
          <cell r="C200" t="str">
            <v>u2</v>
          </cell>
          <cell r="D200" t="str">
            <v>g15</v>
          </cell>
          <cell r="E200" t="str">
            <v>Complete feed for rearing pulle (in sacks) - prices per 100 kg</v>
          </cell>
          <cell r="F200" t="str">
            <v>Complete feed for rearing pulle (in sacks) - prices per 100 kg</v>
          </cell>
          <cell r="G200" t="str">
            <v>Alleinfutter für Junghennen bis zur Legereife (Sackware)</v>
          </cell>
          <cell r="H200" t="str">
            <v>Complete feed for rearing pulle (in sacks) - prices per 100 kg</v>
          </cell>
          <cell r="I200" t="str">
            <v>Complete feed for rearing pulle (in sacks) - prices per 100 kg</v>
          </cell>
          <cell r="J200" t="str">
            <v>Complete feed for rearing pulle (in sacks) - prices per 100 kg</v>
          </cell>
          <cell r="K200" t="str">
            <v>Complete feed for rearing pulle (in sacks) - prices per 100 kg</v>
          </cell>
          <cell r="L200" t="str">
            <v>Complete feed for rearing pulle (in sacks) - prices per 100 kg</v>
          </cell>
          <cell r="M200" t="str">
            <v>Complet pour poulettes jusqu'à la ponte (en  sacs)</v>
          </cell>
          <cell r="N200" t="str">
            <v>Complete feed for rearing pulle (in sacks) - prices per 100 kg</v>
          </cell>
          <cell r="O200" t="str">
            <v>Complete feed for rearing pulle (in sacks) - prices per 100 kg</v>
          </cell>
          <cell r="P200" t="str">
            <v>Complete feed for rearing pulle (in sacks) - prices per 100 kg</v>
          </cell>
          <cell r="Q200" t="str">
            <v>Complete feed for rearing pulle (in sacks) - prices per 100 kg</v>
          </cell>
          <cell r="R200" t="str">
            <v>Complete feed for rearing pulle (in sacks) - prices per 100 kg</v>
          </cell>
          <cell r="S200" t="str">
            <v>Complete feed for rearing pulle (in sacks) - prices per 100 kg</v>
          </cell>
          <cell r="T200" t="str">
            <v>Complete feed for rearing pulle (in sacks) - prices per 100 kg</v>
          </cell>
          <cell r="U200" t="str">
            <v>Complete feed for rearing pulle (in sacks) - prices per 100 kg</v>
          </cell>
          <cell r="V200" t="str">
            <v>Complete feed for rearing pulle (in sacks) - prices per 100 kg</v>
          </cell>
          <cell r="W200" t="str">
            <v>Complete feed for rearing pulle (in sacks) - prices per 100 kg</v>
          </cell>
          <cell r="X200" t="str">
            <v>Complete feed for rearing pulle (in sacks) - prices per 100 kg</v>
          </cell>
        </row>
        <row r="201">
          <cell r="A201">
            <v>20624202</v>
          </cell>
          <cell r="B201">
            <v>8313</v>
          </cell>
          <cell r="C201" t="str">
            <v>u2</v>
          </cell>
          <cell r="D201" t="str">
            <v>g15</v>
          </cell>
          <cell r="E201" t="str">
            <v>Complete feed for rearing pulle (in bulk) - prices per 100 kg</v>
          </cell>
          <cell r="F201" t="str">
            <v>Complete feed for rearing pulle (in bulk) - prices per 100 kg</v>
          </cell>
          <cell r="G201" t="str">
            <v>Alleinfutter für Junghennen bis zur Legereife (Schüttgut)</v>
          </cell>
          <cell r="H201" t="str">
            <v>Complete feed for rearing pulle (in bulk) - prices per 100 kg</v>
          </cell>
          <cell r="I201" t="str">
            <v>Complete feed for rearing pulle (in bulk) - prices per 100 kg</v>
          </cell>
          <cell r="J201" t="str">
            <v>Complete feed for rearing pulle (in bulk) - prices per 100 kg</v>
          </cell>
          <cell r="K201" t="str">
            <v>Complete feed for rearing pulle (in bulk) - prices per 100 kg</v>
          </cell>
          <cell r="L201" t="str">
            <v>Complete feed for rearing pulle (in bulk) - prices per 100 kg</v>
          </cell>
          <cell r="M201" t="str">
            <v>Complet pour poulettes jusqu'à la ponte (en vrac)</v>
          </cell>
          <cell r="N201" t="str">
            <v>Complete feed for rearing pulle (in bulk) - prices per 100 kg</v>
          </cell>
          <cell r="O201" t="str">
            <v>Complete feed for rearing pulle (in bulk) - prices per 100 kg</v>
          </cell>
          <cell r="P201" t="str">
            <v>Complete feed for rearing pulle (in bulk) - prices per 100 kg</v>
          </cell>
          <cell r="Q201" t="str">
            <v>Complete feed for rearing pulle (in bulk) - prices per 100 kg</v>
          </cell>
          <cell r="R201" t="str">
            <v>Complete feed for rearing pulle (in bulk) - prices per 100 kg</v>
          </cell>
          <cell r="S201" t="str">
            <v>Complete feed for rearing pulle (in bulk) - prices per 100 kg</v>
          </cell>
          <cell r="T201" t="str">
            <v>Complete feed for rearing pulle (in bulk) - prices per 100 kg</v>
          </cell>
          <cell r="U201" t="str">
            <v>Complete feed for rearing pulle (in bulk) - prices per 100 kg</v>
          </cell>
          <cell r="V201" t="str">
            <v>Complete feed for rearing pulle (in bulk) - prices per 100 kg</v>
          </cell>
          <cell r="W201" t="str">
            <v>Complete feed for rearing pulle (in bulk) - prices per 100 kg</v>
          </cell>
          <cell r="X201" t="str">
            <v>Complete feed for rearing pulle (in bulk) - prices per 100 kg</v>
          </cell>
        </row>
        <row r="202">
          <cell r="A202">
            <v>20624301</v>
          </cell>
          <cell r="B202">
            <v>8319</v>
          </cell>
          <cell r="C202" t="str">
            <v>u2</v>
          </cell>
          <cell r="D202" t="str">
            <v>g15</v>
          </cell>
          <cell r="E202" t="str">
            <v>Complete feed for battery laying hens (in sacks) - prices per 100 kg</v>
          </cell>
          <cell r="F202" t="str">
            <v>Complete feed for battery laying hens (in sacks) - prices per 100 kg</v>
          </cell>
          <cell r="G202" t="str">
            <v>Alleinfutter für Legehennen in Batteriehaltung (Sackware)</v>
          </cell>
          <cell r="H202" t="str">
            <v>Complete feed for battery laying hens (in sacks) - prices per 100 kg</v>
          </cell>
          <cell r="I202" t="str">
            <v>Complete feed for battery laying hens (in sacks) - prices per 100 kg</v>
          </cell>
          <cell r="J202" t="str">
            <v>Complete feed for battery laying hens (in sacks) - prices per 100 kg</v>
          </cell>
          <cell r="K202" t="str">
            <v>Complete feed for battery laying hens (in sacks) - prices per 100 kg</v>
          </cell>
          <cell r="L202" t="str">
            <v>Complete feed for battery laying hens (in sacks) - prices per 100 kg</v>
          </cell>
          <cell r="M202" t="str">
            <v>Complet pour poules pondeuses (en batteries)  (en sacs)</v>
          </cell>
          <cell r="N202" t="str">
            <v>Complete feed for battery laying hens (in sacks) - prices per 100 kg</v>
          </cell>
          <cell r="O202" t="str">
            <v>Complete feed for battery laying hens (in sacks) - prices per 100 kg</v>
          </cell>
          <cell r="P202" t="str">
            <v>Complete feed for battery laying hens (in sacks) - prices per 100 kg</v>
          </cell>
          <cell r="Q202" t="str">
            <v>Complete feed for battery laying hens (in sacks) - prices per 100 kg</v>
          </cell>
          <cell r="R202" t="str">
            <v>Complete feed for battery laying hens (in sacks) - prices per 100 kg</v>
          </cell>
          <cell r="S202" t="str">
            <v>Complete feed for battery laying hens (in sacks) - prices per 100 kg</v>
          </cell>
          <cell r="T202" t="str">
            <v>Complete feed for battery laying hens (in sacks) - prices per 100 kg</v>
          </cell>
          <cell r="U202" t="str">
            <v>Complete feed for battery laying hens (in sacks) - prices per 100 kg</v>
          </cell>
          <cell r="V202" t="str">
            <v>Complete feed for battery laying hens (in sacks) - prices per 100 kg</v>
          </cell>
          <cell r="W202" t="str">
            <v>Complete feed for battery laying hens (in sacks) - prices per 100 kg</v>
          </cell>
          <cell r="X202" t="str">
            <v>Complete feed for battery laying hens (in sacks) - prices per 100 kg</v>
          </cell>
        </row>
        <row r="203">
          <cell r="A203">
            <v>20624302</v>
          </cell>
          <cell r="B203">
            <v>8320</v>
          </cell>
          <cell r="C203" t="str">
            <v>u2</v>
          </cell>
          <cell r="D203" t="str">
            <v>g15</v>
          </cell>
          <cell r="E203" t="str">
            <v>Complete feed for battery laying hens (in bulk) - prices per 100 kg</v>
          </cell>
          <cell r="F203" t="str">
            <v>Complete feed for battery laying hens (in bulk) - prices per 100 kg</v>
          </cell>
          <cell r="G203" t="str">
            <v>Alleinfutter für Legehennen in Batteriehaltung (Schüttgut)</v>
          </cell>
          <cell r="H203" t="str">
            <v>Complete feed for battery laying hens (in bulk) - prices per 100 kg</v>
          </cell>
          <cell r="I203" t="str">
            <v>Complete feed for battery laying hens (in bulk) - prices per 100 kg</v>
          </cell>
          <cell r="J203" t="str">
            <v>Complete feed for battery laying hens (in bulk) - prices per 100 kg</v>
          </cell>
          <cell r="K203" t="str">
            <v>Complete feed for battery laying hens (in bulk) - prices per 100 kg</v>
          </cell>
          <cell r="L203" t="str">
            <v>Complete feed for battery laying hens (in bulk) - prices per 100 kg</v>
          </cell>
          <cell r="M203" t="str">
            <v>Complet pour poules pondeuses (en batteries)  (en vrac)</v>
          </cell>
          <cell r="N203" t="str">
            <v>Complete feed for battery laying hens (in bulk) - prices per 100 kg</v>
          </cell>
          <cell r="O203" t="str">
            <v>Complete feed for battery laying hens (in bulk) - prices per 100 kg</v>
          </cell>
          <cell r="P203" t="str">
            <v>Complete feed for battery laying hens (in bulk) - prices per 100 kg</v>
          </cell>
          <cell r="Q203" t="str">
            <v>Complete feed for battery laying hens (in bulk) - prices per 100 kg</v>
          </cell>
          <cell r="R203" t="str">
            <v>Complete feed for battery laying hens (in bulk) - prices per 100 kg</v>
          </cell>
          <cell r="S203" t="str">
            <v>Complete feed for battery laying hens (in bulk) - prices per 100 kg</v>
          </cell>
          <cell r="T203" t="str">
            <v>Complete feed for battery laying hens (in bulk) - prices per 100 kg</v>
          </cell>
          <cell r="U203" t="str">
            <v>Complete feed for battery laying hens (in bulk) - prices per 100 kg</v>
          </cell>
          <cell r="V203" t="str">
            <v>Complete feed for battery laying hens (in bulk) - prices per 100 kg</v>
          </cell>
          <cell r="W203" t="str">
            <v>Complete feed for battery laying hens (in bulk) - prices per 100 kg</v>
          </cell>
          <cell r="X203" t="str">
            <v>Complete feed for battery laying hens (in bulk) - prices per 100 kg</v>
          </cell>
        </row>
        <row r="204">
          <cell r="A204">
            <v>20624501</v>
          </cell>
          <cell r="B204">
            <v>8327</v>
          </cell>
          <cell r="C204" t="str">
            <v>u2</v>
          </cell>
          <cell r="D204" t="str">
            <v>g15</v>
          </cell>
          <cell r="E204" t="str">
            <v>Complete feed for broiler production (in sacks) - prices per 100 kg</v>
          </cell>
          <cell r="F204" t="str">
            <v>Complete feed for broiler production (in sacks) - prices per 100 kg</v>
          </cell>
          <cell r="G204" t="str">
            <v>Alleinfutter für die Endmast von Geflügel (Sackware)</v>
          </cell>
          <cell r="H204" t="str">
            <v>Complete feed for broiler production (in sacks) - prices per 100 kg</v>
          </cell>
          <cell r="I204" t="str">
            <v>Complete feed for broiler production (in sacks) - prices per 100 kg</v>
          </cell>
          <cell r="J204" t="str">
            <v>Complete feed for broiler production (in sacks) - prices per 100 kg</v>
          </cell>
          <cell r="K204" t="str">
            <v>Complete feed for broiler production (in sacks) - prices per 100 kg</v>
          </cell>
          <cell r="L204" t="str">
            <v>Complete feed for broiler production (in sacks) - prices per 100 kg</v>
          </cell>
          <cell r="M204" t="str">
            <v>Complet pour poulets à l'engrais (en sacs)</v>
          </cell>
          <cell r="N204" t="str">
            <v>Complete feed for broiler production (in sacks) - prices per 100 kg</v>
          </cell>
          <cell r="O204" t="str">
            <v>Complete feed for broiler production (in sacks) - prices per 100 kg</v>
          </cell>
          <cell r="P204" t="str">
            <v>Complete feed for broiler production (in sacks) - prices per 100 kg</v>
          </cell>
          <cell r="Q204" t="str">
            <v>Complete feed for broiler production (in sacks) - prices per 100 kg</v>
          </cell>
          <cell r="R204" t="str">
            <v>Complete feed for broiler production (in sacks) - prices per 100 kg</v>
          </cell>
          <cell r="S204" t="str">
            <v>Complete feed for broiler production (in sacks) - prices per 100 kg</v>
          </cell>
          <cell r="T204" t="str">
            <v>Complete feed for broiler production (in sacks) - prices per 100 kg</v>
          </cell>
          <cell r="U204" t="str">
            <v>Complete feed for broiler production (in sacks) - prices per 100 kg</v>
          </cell>
          <cell r="V204" t="str">
            <v>Complete feed for broiler production (in sacks) - prices per 100 kg</v>
          </cell>
          <cell r="W204" t="str">
            <v>Complete feed for broiler production (in sacks) - prices per 100 kg</v>
          </cell>
          <cell r="X204" t="str">
            <v>Complete feed for broiler production (in sacks) - prices per 100 kg</v>
          </cell>
        </row>
        <row r="205">
          <cell r="A205">
            <v>20624502</v>
          </cell>
          <cell r="B205">
            <v>8328</v>
          </cell>
          <cell r="C205" t="str">
            <v>u2</v>
          </cell>
          <cell r="D205" t="str">
            <v>g15</v>
          </cell>
          <cell r="E205" t="str">
            <v>Complete feed for broiler production (in bulk) - prices per 100 kg</v>
          </cell>
          <cell r="F205" t="str">
            <v>Complete feed for broiler production (in bulk) - prices per 100 kg</v>
          </cell>
          <cell r="G205" t="str">
            <v>Alleinfutter für die Endmast von Geflügel (Schüttgut)</v>
          </cell>
          <cell r="H205" t="str">
            <v>Complete feed for broiler production (in bulk) - prices per 100 kg</v>
          </cell>
          <cell r="I205" t="str">
            <v>Complete feed for broiler production (in bulk) - prices per 100 kg</v>
          </cell>
          <cell r="J205" t="str">
            <v>Complete feed for broiler production (in bulk) - prices per 100 kg</v>
          </cell>
          <cell r="K205" t="str">
            <v>Complete feed for broiler production (in bulk) - prices per 100 kg</v>
          </cell>
          <cell r="L205" t="str">
            <v>Complete feed for broiler production (in bulk) - prices per 100 kg</v>
          </cell>
          <cell r="M205" t="str">
            <v>Complet pour poulets à l'engrais (en vrac)</v>
          </cell>
          <cell r="N205" t="str">
            <v>Complete feed for broiler production (in bulk) - prices per 100 kg</v>
          </cell>
          <cell r="O205" t="str">
            <v>Complete feed for broiler production (in bulk) - prices per 100 kg</v>
          </cell>
          <cell r="P205" t="str">
            <v>Complete feed for broiler production (in bulk) - prices per 100 kg</v>
          </cell>
          <cell r="Q205" t="str">
            <v>Complete feed for broiler production (in bulk) - prices per 100 kg</v>
          </cell>
          <cell r="R205" t="str">
            <v>Complete feed for broiler production (in bulk) - prices per 100 kg</v>
          </cell>
          <cell r="S205" t="str">
            <v>Complete feed for broiler production (in bulk) - prices per 100 kg</v>
          </cell>
          <cell r="T205" t="str">
            <v>Complete feed for broiler production (in bulk) - prices per 100 kg</v>
          </cell>
          <cell r="U205" t="str">
            <v>Complete feed for broiler production (in bulk) - prices per 100 kg</v>
          </cell>
          <cell r="V205" t="str">
            <v>Complete feed for broiler production (in bulk) - prices per 100 kg</v>
          </cell>
          <cell r="W205" t="str">
            <v>Complete feed for broiler production (in bulk) - prices per 100 kg</v>
          </cell>
          <cell r="X205" t="str">
            <v>Complete feed for broiler production (in bulk) - prices per 100 kg</v>
          </cell>
        </row>
        <row r="208">
          <cell r="A208" t="str">
            <v>u1</v>
          </cell>
          <cell r="E208" t="str">
            <v>Prices per 100 items</v>
          </cell>
          <cell r="F208" t="str">
            <v>Prices per 100 items</v>
          </cell>
          <cell r="G208" t="str">
            <v>Preise je 100 Stück</v>
          </cell>
          <cell r="H208" t="str">
            <v>Prices per 100 items</v>
          </cell>
          <cell r="I208" t="str">
            <v>Prices per 100 items</v>
          </cell>
          <cell r="J208" t="str">
            <v>Prices per 100 items</v>
          </cell>
          <cell r="K208" t="str">
            <v>Prices per 100 items</v>
          </cell>
          <cell r="L208" t="str">
            <v>Prices per 100 items</v>
          </cell>
          <cell r="M208" t="str">
            <v>Prix par 100 pièces</v>
          </cell>
          <cell r="N208" t="str">
            <v>Prices per 100 items</v>
          </cell>
          <cell r="O208" t="str">
            <v>Prices per 100 items</v>
          </cell>
          <cell r="P208" t="str">
            <v>Prices per 100 items</v>
          </cell>
          <cell r="Q208" t="str">
            <v>Prices per 100 items</v>
          </cell>
          <cell r="R208" t="str">
            <v>Prices per 100 items</v>
          </cell>
          <cell r="S208" t="str">
            <v>Prices per 100 items</v>
          </cell>
          <cell r="T208" t="str">
            <v>Prices per 100 items</v>
          </cell>
          <cell r="U208" t="str">
            <v>Prices per 100 items</v>
          </cell>
          <cell r="V208" t="str">
            <v>Prices per 100 items</v>
          </cell>
          <cell r="W208" t="str">
            <v>Prices per 100 items</v>
          </cell>
          <cell r="X208" t="str">
            <v>Prices per 100 items</v>
          </cell>
        </row>
        <row r="209">
          <cell r="A209" t="str">
            <v>u10</v>
          </cell>
          <cell r="E209" t="str">
            <v>Prices per 100 kg by carcase weight</v>
          </cell>
          <cell r="F209" t="str">
            <v>Prices per 100 kg by carcase weight</v>
          </cell>
          <cell r="G209" t="str">
            <v>Preise je 100 kg Schlachtkörpergewicht</v>
          </cell>
          <cell r="H209" t="str">
            <v>Prices per 100 kg by carcase weight</v>
          </cell>
          <cell r="I209" t="str">
            <v>Prices per 100 kg by carcase weight</v>
          </cell>
          <cell r="J209" t="str">
            <v>Prices per 100 kg by carcase weight</v>
          </cell>
          <cell r="K209" t="str">
            <v>Prices per 100 kg by carcase weight</v>
          </cell>
          <cell r="L209" t="str">
            <v>Prices per 100 kg by carcase weight</v>
          </cell>
          <cell r="M209" t="str">
            <v>Prix par 100 kg de poids carcasse</v>
          </cell>
          <cell r="N209" t="str">
            <v>Prices per 100 kg by carcase weight</v>
          </cell>
          <cell r="O209" t="str">
            <v>Prices per 100 kg by carcase weight</v>
          </cell>
          <cell r="P209" t="str">
            <v>Prices per 100 kg by carcase weight</v>
          </cell>
          <cell r="Q209" t="str">
            <v>Prices per 100 kg by carcase weight</v>
          </cell>
          <cell r="R209" t="str">
            <v>Prices per 100 kg by carcase weight</v>
          </cell>
          <cell r="S209" t="str">
            <v>Prices per 100 kg by carcase weight</v>
          </cell>
          <cell r="T209" t="str">
            <v>Prices per 100 kg by carcase weight</v>
          </cell>
          <cell r="U209" t="str">
            <v>Prices per 100 kg by carcase weight</v>
          </cell>
          <cell r="V209" t="str">
            <v>Prices per 100 kg by carcase weight</v>
          </cell>
          <cell r="W209" t="str">
            <v>Prices per 100 kg by carcase weight</v>
          </cell>
          <cell r="X209" t="str">
            <v>Prices per 100 kg by carcase weight</v>
          </cell>
        </row>
        <row r="210">
          <cell r="A210" t="str">
            <v>u2</v>
          </cell>
          <cell r="E210" t="str">
            <v>Prices per 100 kg</v>
          </cell>
          <cell r="F210" t="str">
            <v>Prices per 100 kg</v>
          </cell>
          <cell r="G210" t="str">
            <v>Preise je 100 kg</v>
          </cell>
          <cell r="H210" t="str">
            <v>Prices per 100 kg</v>
          </cell>
          <cell r="I210" t="str">
            <v>Prices per 100 kg</v>
          </cell>
          <cell r="J210" t="str">
            <v>Prices per 100 kg</v>
          </cell>
          <cell r="K210" t="str">
            <v>Prices per 100 kg</v>
          </cell>
          <cell r="L210" t="str">
            <v>Prices per 100 kg</v>
          </cell>
          <cell r="M210" t="str">
            <v>Prix par 100 kg</v>
          </cell>
          <cell r="N210" t="str">
            <v>Prices per 100 kg</v>
          </cell>
          <cell r="O210" t="str">
            <v>Prices per 100 kg</v>
          </cell>
          <cell r="P210" t="str">
            <v>Prices per 100 kg</v>
          </cell>
          <cell r="Q210" t="str">
            <v>Prices per 100 kg</v>
          </cell>
          <cell r="R210" t="str">
            <v>Prices per 100 kg</v>
          </cell>
          <cell r="S210" t="str">
            <v>Prices per 100 kg</v>
          </cell>
          <cell r="T210" t="str">
            <v>Prices per 100 kg</v>
          </cell>
          <cell r="U210" t="str">
            <v>Prices per 100 kg</v>
          </cell>
          <cell r="V210" t="str">
            <v>Prices per 100 kg</v>
          </cell>
          <cell r="W210" t="str">
            <v>Prices per 100 kg</v>
          </cell>
          <cell r="X210" t="str">
            <v>Prices per 100 kg</v>
          </cell>
        </row>
        <row r="211">
          <cell r="A211" t="str">
            <v>u3</v>
          </cell>
          <cell r="E211" t="str">
            <v>Prices per 100 kg live weight</v>
          </cell>
          <cell r="F211" t="str">
            <v>Prices per 100 kg live weight</v>
          </cell>
          <cell r="G211" t="str">
            <v>Preise je 100 kg Lebendgewicht</v>
          </cell>
          <cell r="H211" t="str">
            <v>Prices per 100 kg live weight</v>
          </cell>
          <cell r="I211" t="str">
            <v>Prices per 100 kg live weight</v>
          </cell>
          <cell r="J211" t="str">
            <v>Prices per 100 kg live weight</v>
          </cell>
          <cell r="K211" t="str">
            <v>Prices per 100 kg live weight</v>
          </cell>
          <cell r="L211" t="str">
            <v>Prices per 100 kg live weight</v>
          </cell>
          <cell r="M211" t="str">
            <v>Prix par 100 kg de poids vif</v>
          </cell>
          <cell r="N211" t="str">
            <v>Prices per 100 kg live weight</v>
          </cell>
          <cell r="O211" t="str">
            <v>Prices per 100 kg live weight</v>
          </cell>
          <cell r="P211" t="str">
            <v>Prices per 100 kg live weight</v>
          </cell>
          <cell r="Q211" t="str">
            <v>Prices per 100 kg live weight</v>
          </cell>
          <cell r="R211" t="str">
            <v>Prices per 100 kg live weight</v>
          </cell>
          <cell r="S211" t="str">
            <v>Prices per 100 kg live weight</v>
          </cell>
          <cell r="T211" t="str">
            <v>Prices per 100 kg live weight</v>
          </cell>
          <cell r="U211" t="str">
            <v>Prices per 100 kg live weight</v>
          </cell>
          <cell r="V211" t="str">
            <v>Prices per 100 kg live weight</v>
          </cell>
          <cell r="W211" t="str">
            <v>Prices per 100 kg live weight</v>
          </cell>
          <cell r="X211" t="str">
            <v>Prices per 100 kg live weight</v>
          </cell>
        </row>
        <row r="212">
          <cell r="A212" t="str">
            <v>u4</v>
          </cell>
          <cell r="E212" t="str">
            <v>Prices per 100 kg merchandise</v>
          </cell>
          <cell r="F212" t="str">
            <v>Prices per 100 kg merchandise</v>
          </cell>
          <cell r="G212" t="str">
            <v>Preise je 100 kg Ware</v>
          </cell>
          <cell r="H212" t="str">
            <v>Prices per 100 kg merchandise</v>
          </cell>
          <cell r="I212" t="str">
            <v>Prices per 100 kg merchandise</v>
          </cell>
          <cell r="J212" t="str">
            <v>Prices per 100 kg merchandise</v>
          </cell>
          <cell r="K212" t="str">
            <v>Prices per 100 kg merchandise</v>
          </cell>
          <cell r="L212" t="str">
            <v>Prices per 100 kg merchandise</v>
          </cell>
          <cell r="M212" t="str">
            <v>Prix par 100 kg de marchandise</v>
          </cell>
          <cell r="N212" t="str">
            <v>Prices per 100 kg merchandise</v>
          </cell>
          <cell r="O212" t="str">
            <v>Prices per 100 kg merchandise</v>
          </cell>
          <cell r="P212" t="str">
            <v>Prices per 100 kg merchandise</v>
          </cell>
          <cell r="Q212" t="str">
            <v>Prices per 100 kg merchandise</v>
          </cell>
          <cell r="R212" t="str">
            <v>Prices per 100 kg merchandise</v>
          </cell>
          <cell r="S212" t="str">
            <v>Prices per 100 kg merchandise</v>
          </cell>
          <cell r="T212" t="str">
            <v>Prices per 100 kg merchandise</v>
          </cell>
          <cell r="U212" t="str">
            <v>Prices per 100 kg merchandise</v>
          </cell>
          <cell r="V212" t="str">
            <v>Prices per 100 kg merchandise</v>
          </cell>
          <cell r="W212" t="str">
            <v>Prices per 100 kg merchandise</v>
          </cell>
          <cell r="X212" t="str">
            <v>Prices per 100 kg merchandise</v>
          </cell>
        </row>
        <row r="213">
          <cell r="A213" t="str">
            <v>u5</v>
          </cell>
          <cell r="E213" t="str">
            <v>Prices per 100 kg of nutr. subs.</v>
          </cell>
          <cell r="F213" t="str">
            <v>Prices per 100 kg of nutr. subs.</v>
          </cell>
          <cell r="G213" t="str">
            <v>Preise je 100 kg Nährstoff</v>
          </cell>
          <cell r="H213" t="str">
            <v>Prices per 100 kg of nutr. subs.</v>
          </cell>
          <cell r="I213" t="str">
            <v>Prices per 100 kg of nutr. subs.</v>
          </cell>
          <cell r="J213" t="str">
            <v>Prices per 100 kg of nutr. subs.</v>
          </cell>
          <cell r="K213" t="str">
            <v>Prices per 100 kg of nutr. subs.</v>
          </cell>
          <cell r="L213" t="str">
            <v>Prices per 100 kg of nutr. subs.</v>
          </cell>
          <cell r="M213" t="str">
            <v>Prix par 100 kg d'éléments fertilisants</v>
          </cell>
          <cell r="N213" t="str">
            <v>Prices per 100 kg of nutr. subs.</v>
          </cell>
          <cell r="O213" t="str">
            <v>Prices per 100 kg of nutr. subs.</v>
          </cell>
          <cell r="P213" t="str">
            <v>Prices per 100 kg of nutr. subs.</v>
          </cell>
          <cell r="Q213" t="str">
            <v>Prices per 100 kg of nutr. subs.</v>
          </cell>
          <cell r="R213" t="str">
            <v>Prices per 100 kg of nutr. subs.</v>
          </cell>
          <cell r="S213" t="str">
            <v>Prices per 100 kg of nutr. subs.</v>
          </cell>
          <cell r="T213" t="str">
            <v>Prices per 100 kg of nutr. subs.</v>
          </cell>
          <cell r="U213" t="str">
            <v>Prices per 100 kg of nutr. subs.</v>
          </cell>
          <cell r="V213" t="str">
            <v>Prices per 100 kg of nutr. subs.</v>
          </cell>
          <cell r="W213" t="str">
            <v>Prices per 100 kg of nutr. subs.</v>
          </cell>
          <cell r="X213" t="str">
            <v>Prices per 100 kg of nutr. subs.</v>
          </cell>
        </row>
        <row r="214">
          <cell r="A214" t="str">
            <v>u6</v>
          </cell>
          <cell r="E214" t="str">
            <v>Prices per 100 kwh</v>
          </cell>
          <cell r="F214" t="str">
            <v>Prices per 100 kwh</v>
          </cell>
          <cell r="G214" t="str">
            <v>Preise je 100 Kwh</v>
          </cell>
          <cell r="H214" t="str">
            <v>Prices per 100 kwh</v>
          </cell>
          <cell r="I214" t="str">
            <v>Prices per 100 kwh</v>
          </cell>
          <cell r="J214" t="str">
            <v>Prices per 100 kwh</v>
          </cell>
          <cell r="K214" t="str">
            <v>Prices per 100 kwh</v>
          </cell>
          <cell r="L214" t="str">
            <v>Prices per 100 kwh</v>
          </cell>
          <cell r="M214" t="str">
            <v>Prix par 100 kwh</v>
          </cell>
          <cell r="N214" t="str">
            <v>Prices per 100 kwh</v>
          </cell>
          <cell r="O214" t="str">
            <v>Prices per 100 kwh</v>
          </cell>
          <cell r="P214" t="str">
            <v>Prices per 100 kwh</v>
          </cell>
          <cell r="Q214" t="str">
            <v>Prices per 100 kwh</v>
          </cell>
          <cell r="R214" t="str">
            <v>Prices per 100 kwh</v>
          </cell>
          <cell r="S214" t="str">
            <v>Prices per 100 kwh</v>
          </cell>
          <cell r="T214" t="str">
            <v>Prices per 100 kwh</v>
          </cell>
          <cell r="U214" t="str">
            <v>Prices per 100 kwh</v>
          </cell>
          <cell r="V214" t="str">
            <v>Prices per 100 kwh</v>
          </cell>
          <cell r="W214" t="str">
            <v>Prices per 100 kwh</v>
          </cell>
          <cell r="X214" t="str">
            <v>Prices per 100 kwh</v>
          </cell>
        </row>
        <row r="215">
          <cell r="A215" t="str">
            <v>u7</v>
          </cell>
          <cell r="E215" t="str">
            <v>Prices per 100 litres</v>
          </cell>
          <cell r="F215" t="str">
            <v>Prices per 100 litres</v>
          </cell>
          <cell r="G215" t="str">
            <v>Preise je 100 Liter</v>
          </cell>
          <cell r="H215" t="str">
            <v>Prices per 100 litres</v>
          </cell>
          <cell r="I215" t="str">
            <v>Prices per 100 litres</v>
          </cell>
          <cell r="J215" t="str">
            <v>Prices per 100 litres</v>
          </cell>
          <cell r="K215" t="str">
            <v>Prices per 100 litres</v>
          </cell>
          <cell r="L215" t="str">
            <v>Prices per 100 litres</v>
          </cell>
          <cell r="M215" t="str">
            <v>Prix par 100 litres</v>
          </cell>
          <cell r="N215" t="str">
            <v>Prices per 100 litres</v>
          </cell>
          <cell r="O215" t="str">
            <v>Prices per 100 litres</v>
          </cell>
          <cell r="P215" t="str">
            <v>Prices per 100 litres</v>
          </cell>
          <cell r="Q215" t="str">
            <v>Prices per 100 litres</v>
          </cell>
          <cell r="R215" t="str">
            <v>Prices per 100 litres</v>
          </cell>
          <cell r="S215" t="str">
            <v>Prices per 100 litres</v>
          </cell>
          <cell r="T215" t="str">
            <v>Prices per 100 litres</v>
          </cell>
          <cell r="U215" t="str">
            <v>Prices per 100 litres</v>
          </cell>
          <cell r="V215" t="str">
            <v>Prices per 100 litres</v>
          </cell>
          <cell r="W215" t="str">
            <v>Prices per 100 litres</v>
          </cell>
          <cell r="X215" t="str">
            <v>Prices per 100 litres</v>
          </cell>
        </row>
        <row r="216">
          <cell r="A216" t="str">
            <v>u8</v>
          </cell>
          <cell r="E216" t="str">
            <v>Prices per 1000 kg</v>
          </cell>
          <cell r="F216" t="str">
            <v>Prices per 1000 kg</v>
          </cell>
          <cell r="G216" t="str">
            <v>Preise je 1000 kg</v>
          </cell>
          <cell r="H216" t="str">
            <v>Prices per 1000 kg</v>
          </cell>
          <cell r="I216" t="str">
            <v>Prices per 1000 kg</v>
          </cell>
          <cell r="J216" t="str">
            <v>Prices per 1000 kg</v>
          </cell>
          <cell r="K216" t="str">
            <v>Prices per 1000 kg</v>
          </cell>
          <cell r="L216" t="str">
            <v>Prices per 1000 kg</v>
          </cell>
          <cell r="M216" t="str">
            <v>Prix par 1000 kg</v>
          </cell>
          <cell r="N216" t="str">
            <v>Prices per 1000 kg</v>
          </cell>
          <cell r="O216" t="str">
            <v>Prices per 1000 kg</v>
          </cell>
          <cell r="P216" t="str">
            <v>Prices per 1000 kg</v>
          </cell>
          <cell r="Q216" t="str">
            <v>Prices per 1000 kg</v>
          </cell>
          <cell r="R216" t="str">
            <v>Prices per 1000 kg</v>
          </cell>
          <cell r="S216" t="str">
            <v>Prices per 1000 kg</v>
          </cell>
          <cell r="T216" t="str">
            <v>Prices per 1000 kg</v>
          </cell>
          <cell r="U216" t="str">
            <v>Prices per 1000 kg</v>
          </cell>
          <cell r="V216" t="str">
            <v>Prices per 1000 kg</v>
          </cell>
          <cell r="W216" t="str">
            <v>Prices per 1000 kg</v>
          </cell>
          <cell r="X216" t="str">
            <v>Prices per 1000 kg</v>
          </cell>
        </row>
        <row r="217">
          <cell r="A217" t="str">
            <v>u9</v>
          </cell>
          <cell r="E217" t="str">
            <v>Prices per head</v>
          </cell>
          <cell r="F217" t="str">
            <v>Prices per head</v>
          </cell>
          <cell r="G217" t="str">
            <v>Preise je Stück</v>
          </cell>
          <cell r="H217" t="str">
            <v>Prices per head</v>
          </cell>
          <cell r="I217" t="str">
            <v>Prices per head</v>
          </cell>
          <cell r="J217" t="str">
            <v>Prices per head</v>
          </cell>
          <cell r="K217" t="str">
            <v>Prices per head</v>
          </cell>
          <cell r="L217" t="str">
            <v>Prices per head</v>
          </cell>
          <cell r="M217" t="str">
            <v>Prix par tête</v>
          </cell>
          <cell r="N217" t="str">
            <v>Prices per head</v>
          </cell>
          <cell r="O217" t="str">
            <v>Prices per head</v>
          </cell>
          <cell r="P217" t="str">
            <v>Prices per head</v>
          </cell>
          <cell r="Q217" t="str">
            <v>Prices per head</v>
          </cell>
          <cell r="R217" t="str">
            <v>Prices per head</v>
          </cell>
          <cell r="S217" t="str">
            <v>Prices per head</v>
          </cell>
          <cell r="T217" t="str">
            <v>Prices per head</v>
          </cell>
          <cell r="U217" t="str">
            <v>Prices per head</v>
          </cell>
          <cell r="V217" t="str">
            <v>Prices per head</v>
          </cell>
          <cell r="W217" t="str">
            <v>Prices per head</v>
          </cell>
          <cell r="X217" t="str">
            <v>Prices per head</v>
          </cell>
        </row>
        <row r="220">
          <cell r="A220" t="str">
            <v>t1</v>
          </cell>
          <cell r="E220" t="str">
            <v>Annual Agricultural Absolute Prices</v>
          </cell>
          <cell r="F220" t="str">
            <v>Annual Agricultural Absolute Prices</v>
          </cell>
          <cell r="G220" t="str">
            <v>Jahrliche Agrarpreisreihen</v>
          </cell>
          <cell r="H220" t="str">
            <v>Annual Agricultural Absolute Prices</v>
          </cell>
          <cell r="I220" t="str">
            <v>Annual Agricultural Absolute Prices</v>
          </cell>
          <cell r="J220" t="str">
            <v>Annual Agricultural Absolute Prices</v>
          </cell>
          <cell r="K220" t="str">
            <v>Annual Agricultural Absolute Prices</v>
          </cell>
          <cell r="L220" t="str">
            <v>Annual Agricultural Absolute Prices</v>
          </cell>
          <cell r="M220" t="str">
            <v>Prix annuels agricoles absolus</v>
          </cell>
          <cell r="N220" t="str">
            <v>Annual Agricultural Absolute Prices</v>
          </cell>
          <cell r="O220" t="str">
            <v>Annual Agricultural Absolute Prices</v>
          </cell>
          <cell r="P220" t="str">
            <v>Annual Agricultural Absolute Prices</v>
          </cell>
          <cell r="Q220" t="str">
            <v>Annual Agricultural Absolute Prices</v>
          </cell>
          <cell r="R220" t="str">
            <v>Annual Agricultural Absolute Prices</v>
          </cell>
          <cell r="S220" t="str">
            <v>Annual Agricultural Absolute Prices</v>
          </cell>
          <cell r="T220" t="str">
            <v>Annual Agricultural Absolute Prices</v>
          </cell>
          <cell r="U220" t="str">
            <v>Annual Agricultural Absolute Prices</v>
          </cell>
          <cell r="V220" t="str">
            <v>Annual Agricultural Absolute Prices</v>
          </cell>
          <cell r="W220" t="str">
            <v>Annual Agricultural Absolute Prices</v>
          </cell>
          <cell r="X220" t="str">
            <v>Annual Agricultural Absolute Prices</v>
          </cell>
        </row>
        <row r="221">
          <cell r="A221" t="str">
            <v>t2</v>
          </cell>
          <cell r="E221" t="str">
            <v>OUTPUT PRODUCTS</v>
          </cell>
          <cell r="F221" t="str">
            <v>OUTPUT PRODUCTS</v>
          </cell>
          <cell r="G221" t="str">
            <v>PRODUKTE OUTPUT</v>
          </cell>
          <cell r="H221" t="str">
            <v>OUTPUT PRODUCTS</v>
          </cell>
          <cell r="I221" t="str">
            <v>OUTPUT PRODUCTS</v>
          </cell>
          <cell r="J221" t="str">
            <v>OUTPUT PRODUCTS</v>
          </cell>
          <cell r="K221" t="str">
            <v>OUTPUT PRODUCTS</v>
          </cell>
          <cell r="L221" t="str">
            <v>OUTPUT PRODUCTS</v>
          </cell>
          <cell r="M221" t="str">
            <v>PRODUITS OUTPUT</v>
          </cell>
          <cell r="N221" t="str">
            <v>OUTPUT PRODUCTS</v>
          </cell>
          <cell r="O221" t="str">
            <v>OUTPUT PRODUCTS</v>
          </cell>
          <cell r="P221" t="str">
            <v>OUTPUT PRODUCTS</v>
          </cell>
          <cell r="Q221" t="str">
            <v>OUTPUT PRODUCTS</v>
          </cell>
          <cell r="R221" t="str">
            <v>OUTPUT PRODUCTS</v>
          </cell>
          <cell r="S221" t="str">
            <v>OUTPUT PRODUCTS</v>
          </cell>
          <cell r="T221" t="str">
            <v>OUTPUT PRODUCTS</v>
          </cell>
          <cell r="U221" t="str">
            <v>OUTPUT PRODUCTS</v>
          </cell>
          <cell r="V221" t="str">
            <v>OUTPUT PRODUCTS</v>
          </cell>
          <cell r="W221" t="str">
            <v>OUTPUT PRODUCTS</v>
          </cell>
          <cell r="X221" t="str">
            <v>OUTPUT PRODUCTS</v>
          </cell>
        </row>
        <row r="222">
          <cell r="A222" t="str">
            <v>t3</v>
          </cell>
          <cell r="E222" t="str">
            <v>INPUT PRODUCTS</v>
          </cell>
          <cell r="F222" t="str">
            <v>INPUT PRODUCTS</v>
          </cell>
          <cell r="G222" t="str">
            <v>PRODUKTE INPUT</v>
          </cell>
          <cell r="H222" t="str">
            <v>INPUT PRODUCTS</v>
          </cell>
          <cell r="I222" t="str">
            <v>INPUT PRODUCTS</v>
          </cell>
          <cell r="J222" t="str">
            <v>INPUT PRODUCTS</v>
          </cell>
          <cell r="K222" t="str">
            <v>INPUT PRODUCTS</v>
          </cell>
          <cell r="L222" t="str">
            <v>INPUT PRODUCTS</v>
          </cell>
          <cell r="M222" t="str">
            <v>PRODUITS INPUT</v>
          </cell>
          <cell r="N222" t="str">
            <v>INPUT PRODUCTS</v>
          </cell>
          <cell r="O222" t="str">
            <v>INPUT PRODUCTS</v>
          </cell>
          <cell r="P222" t="str">
            <v>INPUT PRODUCTS</v>
          </cell>
          <cell r="Q222" t="str">
            <v>INPUT PRODUCTS</v>
          </cell>
          <cell r="R222" t="str">
            <v>INPUT PRODUCTS</v>
          </cell>
          <cell r="S222" t="str">
            <v>INPUT PRODUCTS</v>
          </cell>
          <cell r="T222" t="str">
            <v>INPUT PRODUCTS</v>
          </cell>
          <cell r="U222" t="str">
            <v>INPUT PRODUCTS</v>
          </cell>
          <cell r="V222" t="str">
            <v>INPUT PRODUCTS</v>
          </cell>
          <cell r="W222" t="str">
            <v>INPUT PRODUCTS</v>
          </cell>
          <cell r="X222" t="str">
            <v>INPUT PRODUCTS</v>
          </cell>
        </row>
        <row r="223">
          <cell r="A223" t="str">
            <v>t4</v>
          </cell>
          <cell r="E223" t="str">
            <v>Country:</v>
          </cell>
          <cell r="F223" t="str">
            <v>Country:</v>
          </cell>
          <cell r="G223" t="str">
            <v>Staat :</v>
          </cell>
          <cell r="H223" t="str">
            <v>Country:</v>
          </cell>
          <cell r="I223" t="str">
            <v>Country:</v>
          </cell>
          <cell r="J223" t="str">
            <v>Country:</v>
          </cell>
          <cell r="K223" t="str">
            <v>Country:</v>
          </cell>
          <cell r="L223" t="str">
            <v>Country:</v>
          </cell>
          <cell r="M223" t="str">
            <v>Pays :</v>
          </cell>
          <cell r="N223" t="str">
            <v>Country:</v>
          </cell>
          <cell r="O223" t="str">
            <v>Country:</v>
          </cell>
          <cell r="P223" t="str">
            <v>Country:</v>
          </cell>
          <cell r="Q223" t="str">
            <v>Country:</v>
          </cell>
          <cell r="R223" t="str">
            <v>Country:</v>
          </cell>
          <cell r="S223" t="str">
            <v>Country:</v>
          </cell>
          <cell r="T223" t="str">
            <v>Country:</v>
          </cell>
          <cell r="U223" t="str">
            <v>Country:</v>
          </cell>
          <cell r="V223" t="str">
            <v>Country:</v>
          </cell>
          <cell r="W223" t="str">
            <v>Country:</v>
          </cell>
          <cell r="X223" t="str">
            <v>Country:</v>
          </cell>
        </row>
        <row r="224">
          <cell r="A224" t="str">
            <v>t5</v>
          </cell>
          <cell r="E224" t="str">
            <v>Groups of products</v>
          </cell>
          <cell r="F224" t="str">
            <v>Groups of products</v>
          </cell>
          <cell r="G224" t="str">
            <v>Produkts-gruppe</v>
          </cell>
          <cell r="H224" t="str">
            <v>Groups of products</v>
          </cell>
          <cell r="I224" t="str">
            <v>Groups of products</v>
          </cell>
          <cell r="J224" t="str">
            <v>Groups of products</v>
          </cell>
          <cell r="K224" t="str">
            <v>Groups of products</v>
          </cell>
          <cell r="L224" t="str">
            <v>Groups of products</v>
          </cell>
          <cell r="M224" t="str">
            <v>Groupes de produits</v>
          </cell>
          <cell r="N224" t="str">
            <v>Groups of products</v>
          </cell>
          <cell r="O224" t="str">
            <v>Groups of products</v>
          </cell>
          <cell r="P224" t="str">
            <v>Groups of products</v>
          </cell>
          <cell r="Q224" t="str">
            <v>Groups of products</v>
          </cell>
          <cell r="R224" t="str">
            <v>Groups of products</v>
          </cell>
          <cell r="S224" t="str">
            <v>Groups of products</v>
          </cell>
          <cell r="T224" t="str">
            <v>Groups of products</v>
          </cell>
          <cell r="U224" t="str">
            <v>Groups of products</v>
          </cell>
          <cell r="V224" t="str">
            <v>Groups of products</v>
          </cell>
          <cell r="W224" t="str">
            <v>Groups of products</v>
          </cell>
          <cell r="X224" t="str">
            <v>Groups of products</v>
          </cell>
        </row>
        <row r="225">
          <cell r="A225" t="str">
            <v>t6</v>
          </cell>
          <cell r="E225" t="str">
            <v>New code</v>
          </cell>
          <cell r="F225" t="str">
            <v>New code</v>
          </cell>
          <cell r="G225" t="str">
            <v>Neue Kode</v>
          </cell>
          <cell r="H225" t="str">
            <v>New code</v>
          </cell>
          <cell r="I225" t="str">
            <v>New code</v>
          </cell>
          <cell r="J225" t="str">
            <v>New code</v>
          </cell>
          <cell r="K225" t="str">
            <v>New code</v>
          </cell>
          <cell r="L225" t="str">
            <v>New code</v>
          </cell>
          <cell r="M225" t="str">
            <v>Nou-veau code</v>
          </cell>
          <cell r="N225" t="str">
            <v>New code</v>
          </cell>
          <cell r="O225" t="str">
            <v>New code</v>
          </cell>
          <cell r="P225" t="str">
            <v>New code</v>
          </cell>
          <cell r="Q225" t="str">
            <v>New code</v>
          </cell>
          <cell r="R225" t="str">
            <v>New code</v>
          </cell>
          <cell r="S225" t="str">
            <v>New code</v>
          </cell>
          <cell r="T225" t="str">
            <v>New code</v>
          </cell>
          <cell r="U225" t="str">
            <v>New code</v>
          </cell>
          <cell r="V225" t="str">
            <v>New code</v>
          </cell>
          <cell r="W225" t="str">
            <v>New code</v>
          </cell>
          <cell r="X225" t="str">
            <v>New code</v>
          </cell>
        </row>
        <row r="226">
          <cell r="A226" t="str">
            <v>t7</v>
          </cell>
          <cell r="E226" t="str">
            <v>COMMENTS related to the API/EAA classification</v>
          </cell>
          <cell r="F226" t="str">
            <v>COMMENTS related to the API/EAA classification</v>
          </cell>
          <cell r="G226" t="str">
            <v>KOMMENTAR - API/EAA Klassification</v>
          </cell>
          <cell r="H226" t="str">
            <v>COMMENTS related to the API/EAA classification</v>
          </cell>
          <cell r="I226" t="str">
            <v>COMMENTS related to the API/EAA classification</v>
          </cell>
          <cell r="J226" t="str">
            <v>COMMENTS related to the API/EAA classification</v>
          </cell>
          <cell r="K226" t="str">
            <v>COMMENTS related to the API/EAA classification</v>
          </cell>
          <cell r="L226" t="str">
            <v>COMMENTS related to the API/EAA classification</v>
          </cell>
          <cell r="M226" t="str">
            <v>Commentaires relatifs à la classification API/CEA</v>
          </cell>
          <cell r="N226" t="str">
            <v>COMMENTS related to the API/EAA classification</v>
          </cell>
          <cell r="O226" t="str">
            <v>COMMENTS related to the API/EAA classification</v>
          </cell>
          <cell r="P226" t="str">
            <v>COMMENTS related to the API/EAA classification</v>
          </cell>
          <cell r="Q226" t="str">
            <v>COMMENTS related to the API/EAA classification</v>
          </cell>
          <cell r="R226" t="str">
            <v>COMMENTS related to the API/EAA classification</v>
          </cell>
          <cell r="S226" t="str">
            <v>COMMENTS related to the API/EAA classification</v>
          </cell>
          <cell r="T226" t="str">
            <v>COMMENTS related to the API/EAA classification</v>
          </cell>
          <cell r="U226" t="str">
            <v>COMMENTS related to the API/EAA classification</v>
          </cell>
          <cell r="V226" t="str">
            <v>COMMENTS related to the API/EAA classification</v>
          </cell>
          <cell r="W226" t="str">
            <v>COMMENTS related to the API/EAA classification</v>
          </cell>
          <cell r="X226" t="str">
            <v>COMMENTS related to the API/EAA classification</v>
          </cell>
        </row>
        <row r="227">
          <cell r="A227" t="str">
            <v>t8</v>
          </cell>
          <cell r="E227" t="str">
            <v>Product</v>
          </cell>
          <cell r="F227" t="str">
            <v>Product</v>
          </cell>
          <cell r="G227" t="str">
            <v>Produkt</v>
          </cell>
          <cell r="H227" t="str">
            <v>Product</v>
          </cell>
          <cell r="I227" t="str">
            <v>Product</v>
          </cell>
          <cell r="J227" t="str">
            <v>Product</v>
          </cell>
          <cell r="K227" t="str">
            <v>Product</v>
          </cell>
          <cell r="L227" t="str">
            <v>Product</v>
          </cell>
          <cell r="M227" t="str">
            <v>Produit</v>
          </cell>
          <cell r="N227" t="str">
            <v>Product</v>
          </cell>
          <cell r="O227" t="str">
            <v>Product</v>
          </cell>
          <cell r="P227" t="str">
            <v>Product</v>
          </cell>
          <cell r="Q227" t="str">
            <v>Product</v>
          </cell>
          <cell r="R227" t="str">
            <v>Product</v>
          </cell>
          <cell r="S227" t="str">
            <v>Product</v>
          </cell>
          <cell r="T227" t="str">
            <v>Product</v>
          </cell>
          <cell r="U227" t="str">
            <v>Product</v>
          </cell>
          <cell r="V227" t="str">
            <v>Product</v>
          </cell>
          <cell r="W227" t="str">
            <v>Product</v>
          </cell>
          <cell r="X227" t="str">
            <v>Product</v>
          </cell>
        </row>
        <row r="228">
          <cell r="A228" t="str">
            <v>t9</v>
          </cell>
          <cell r="E228" t="str">
            <v>Unit</v>
          </cell>
          <cell r="F228" t="str">
            <v>Unit</v>
          </cell>
          <cell r="G228" t="str">
            <v>Einheit</v>
          </cell>
          <cell r="H228" t="str">
            <v>Unit</v>
          </cell>
          <cell r="I228" t="str">
            <v>Unit</v>
          </cell>
          <cell r="J228" t="str">
            <v>Unit</v>
          </cell>
          <cell r="K228" t="str">
            <v>Unit</v>
          </cell>
          <cell r="L228" t="str">
            <v>Unit</v>
          </cell>
          <cell r="M228" t="str">
            <v>Unité</v>
          </cell>
          <cell r="N228" t="str">
            <v>Unit</v>
          </cell>
          <cell r="O228" t="str">
            <v>Unit</v>
          </cell>
          <cell r="P228" t="str">
            <v>Unit</v>
          </cell>
          <cell r="Q228" t="str">
            <v>Unit</v>
          </cell>
          <cell r="R228" t="str">
            <v>Unit</v>
          </cell>
          <cell r="S228" t="str">
            <v>Unit</v>
          </cell>
          <cell r="T228" t="str">
            <v>Unit</v>
          </cell>
          <cell r="U228" t="str">
            <v>Unit</v>
          </cell>
          <cell r="V228" t="str">
            <v>Unit</v>
          </cell>
          <cell r="W228" t="str">
            <v>Unit</v>
          </cell>
          <cell r="X228" t="str">
            <v>Unit</v>
          </cell>
        </row>
        <row r="229">
          <cell r="A229" t="str">
            <v>t10</v>
          </cell>
          <cell r="E229" t="str">
            <v>Year</v>
          </cell>
          <cell r="F229" t="str">
            <v>Year</v>
          </cell>
          <cell r="G229" t="str">
            <v>Jahr :</v>
          </cell>
          <cell r="H229" t="str">
            <v>Year</v>
          </cell>
          <cell r="I229" t="str">
            <v>Year</v>
          </cell>
          <cell r="J229" t="str">
            <v>Year</v>
          </cell>
          <cell r="K229" t="str">
            <v>Year</v>
          </cell>
          <cell r="L229" t="str">
            <v>Year</v>
          </cell>
          <cell r="M229" t="str">
            <v>Année</v>
          </cell>
          <cell r="N229" t="str">
            <v>Year</v>
          </cell>
          <cell r="O229" t="str">
            <v>Year</v>
          </cell>
          <cell r="P229" t="str">
            <v>Year</v>
          </cell>
          <cell r="Q229" t="str">
            <v>Year</v>
          </cell>
          <cell r="R229" t="str">
            <v>Year</v>
          </cell>
          <cell r="S229" t="str">
            <v>Year</v>
          </cell>
          <cell r="T229" t="str">
            <v>Year</v>
          </cell>
          <cell r="U229" t="str">
            <v>Year</v>
          </cell>
          <cell r="V229" t="str">
            <v>Year</v>
          </cell>
          <cell r="W229" t="str">
            <v>Year</v>
          </cell>
          <cell r="X229" t="str">
            <v>Year</v>
          </cell>
        </row>
        <row r="230">
          <cell r="A230" t="str">
            <v>t11</v>
          </cell>
          <cell r="E230" t="str">
            <v>ENERGY AND LUBRICANTS</v>
          </cell>
          <cell r="F230" t="str">
            <v>ENERGY AND LUBRICANTS</v>
          </cell>
          <cell r="G230" t="str">
            <v>Kraftstoffe - Schmiermittel</v>
          </cell>
          <cell r="H230" t="str">
            <v>ENERGY AND LUBRICANTS</v>
          </cell>
          <cell r="I230" t="str">
            <v>ENERGY AND LUBRICANTS</v>
          </cell>
          <cell r="J230" t="str">
            <v>ENERGY AND LUBRICANTS</v>
          </cell>
          <cell r="K230" t="str">
            <v>ENERGY AND LUBRICANTS</v>
          </cell>
          <cell r="L230" t="str">
            <v>ENERGY AND LUBRICANTS</v>
          </cell>
          <cell r="M230" t="str">
            <v>Energie et lubrifiants</v>
          </cell>
          <cell r="N230" t="str">
            <v>ENERGY AND LUBRICANTS</v>
          </cell>
          <cell r="O230" t="str">
            <v>ENERGY AND LUBRICANTS</v>
          </cell>
          <cell r="P230" t="str">
            <v>ENERGY AND LUBRICANTS</v>
          </cell>
          <cell r="Q230" t="str">
            <v>ENERGY AND LUBRICANTS</v>
          </cell>
          <cell r="R230" t="str">
            <v>ENERGY AND LUBRICANTS</v>
          </cell>
          <cell r="S230" t="str">
            <v>ENERGY AND LUBRICANTS</v>
          </cell>
          <cell r="T230" t="str">
            <v>ENERGY AND LUBRICANTS</v>
          </cell>
          <cell r="U230" t="str">
            <v>ENERGY AND LUBRICANTS</v>
          </cell>
          <cell r="V230" t="str">
            <v>ENERGY AND LUBRICANTS</v>
          </cell>
          <cell r="W230" t="str">
            <v>ENERGY AND LUBRICANTS</v>
          </cell>
          <cell r="X230" t="str">
            <v>ENERGY AND LUBRICANTS</v>
          </cell>
        </row>
        <row r="231">
          <cell r="A231" t="str">
            <v>t12</v>
          </cell>
          <cell r="E231" t="str">
            <v>FERTILISERS AND SOIL IMPROVERS</v>
          </cell>
          <cell r="F231" t="str">
            <v>FERTILISERS AND SOIL IMPROVERS</v>
          </cell>
          <cell r="G231" t="str">
            <v>Stoffdünger</v>
          </cell>
          <cell r="H231" t="str">
            <v>FERTILISERS AND SOIL IMPROVERS</v>
          </cell>
          <cell r="I231" t="str">
            <v>FERTILISERS AND SOIL IMPROVERS</v>
          </cell>
          <cell r="J231" t="str">
            <v>FERTILISERS AND SOIL IMPROVERS</v>
          </cell>
          <cell r="K231" t="str">
            <v>FERTILISERS AND SOIL IMPROVERS</v>
          </cell>
          <cell r="L231" t="str">
            <v>FERTILISERS AND SOIL IMPROVERS</v>
          </cell>
          <cell r="M231" t="str">
            <v>Engrais et fertilisants</v>
          </cell>
          <cell r="N231" t="str">
            <v>FERTILISERS AND SOIL IMPROVERS</v>
          </cell>
          <cell r="O231" t="str">
            <v>FERTILISERS AND SOIL IMPROVERS</v>
          </cell>
          <cell r="P231" t="str">
            <v>FERTILISERS AND SOIL IMPROVERS</v>
          </cell>
          <cell r="Q231" t="str">
            <v>FERTILISERS AND SOIL IMPROVERS</v>
          </cell>
          <cell r="R231" t="str">
            <v>FERTILISERS AND SOIL IMPROVERS</v>
          </cell>
          <cell r="S231" t="str">
            <v>FERTILISERS AND SOIL IMPROVERS</v>
          </cell>
          <cell r="T231" t="str">
            <v>FERTILISERS AND SOIL IMPROVERS</v>
          </cell>
          <cell r="U231" t="str">
            <v>FERTILISERS AND SOIL IMPROVERS</v>
          </cell>
          <cell r="V231" t="str">
            <v>FERTILISERS AND SOIL IMPROVERS</v>
          </cell>
          <cell r="W231" t="str">
            <v>FERTILISERS AND SOIL IMPROVERS</v>
          </cell>
          <cell r="X231" t="str">
            <v>FERTILISERS AND SOIL IMPROVERS</v>
          </cell>
        </row>
        <row r="232">
          <cell r="A232" t="str">
            <v>t13</v>
          </cell>
          <cell r="E232" t="str">
            <v>ANIMAL FEEDINGSTUFFS</v>
          </cell>
          <cell r="F232" t="str">
            <v>ANIMAL FEEDINGSTUFFS</v>
          </cell>
          <cell r="G232" t="str">
            <v>Futtermittel</v>
          </cell>
          <cell r="H232" t="str">
            <v>ANIMAL FEEDINGSTUFFS</v>
          </cell>
          <cell r="I232" t="str">
            <v>ANIMAL FEEDINGSTUFFS</v>
          </cell>
          <cell r="J232" t="str">
            <v>ANIMAL FEEDINGSTUFFS</v>
          </cell>
          <cell r="K232" t="str">
            <v>ANIMAL FEEDINGSTUFFS</v>
          </cell>
          <cell r="L232" t="str">
            <v>ANIMAL FEEDINGSTUFFS</v>
          </cell>
          <cell r="M232" t="str">
            <v>Aliments pour animaux</v>
          </cell>
          <cell r="N232" t="str">
            <v>ANIMAL FEEDINGSTUFFS</v>
          </cell>
          <cell r="O232" t="str">
            <v>ANIMAL FEEDINGSTUFFS</v>
          </cell>
          <cell r="P232" t="str">
            <v>ANIMAL FEEDINGSTUFFS</v>
          </cell>
          <cell r="Q232" t="str">
            <v>ANIMAL FEEDINGSTUFFS</v>
          </cell>
          <cell r="R232" t="str">
            <v>ANIMAL FEEDINGSTUFFS</v>
          </cell>
          <cell r="S232" t="str">
            <v>ANIMAL FEEDINGSTUFFS</v>
          </cell>
          <cell r="T232" t="str">
            <v>ANIMAL FEEDINGSTUFFS</v>
          </cell>
          <cell r="U232" t="str">
            <v>ANIMAL FEEDINGSTUFFS</v>
          </cell>
          <cell r="V232" t="str">
            <v>ANIMAL FEEDINGSTUFFS</v>
          </cell>
          <cell r="W232" t="str">
            <v>ANIMAL FEEDINGSTUFFS</v>
          </cell>
          <cell r="X232" t="str">
            <v>ANIMAL FEEDINGSTUFFS</v>
          </cell>
        </row>
        <row r="233">
          <cell r="A233" t="str">
            <v>t14</v>
          </cell>
          <cell r="E233" t="str">
            <v>CEREALS</v>
          </cell>
          <cell r="F233" t="str">
            <v>CEREALS</v>
          </cell>
          <cell r="G233" t="str">
            <v>Getreide</v>
          </cell>
          <cell r="H233" t="str">
            <v>CEREALS</v>
          </cell>
          <cell r="I233" t="str">
            <v>CEREALS</v>
          </cell>
          <cell r="J233" t="str">
            <v>CEREALS</v>
          </cell>
          <cell r="K233" t="str">
            <v>CEREALS</v>
          </cell>
          <cell r="L233" t="str">
            <v>CEREALS</v>
          </cell>
          <cell r="M233" t="str">
            <v>Céréales</v>
          </cell>
          <cell r="N233" t="str">
            <v>CEREALS</v>
          </cell>
          <cell r="O233" t="str">
            <v>CEREALS</v>
          </cell>
          <cell r="P233" t="str">
            <v>CEREALS</v>
          </cell>
          <cell r="Q233" t="str">
            <v>CEREALS</v>
          </cell>
          <cell r="R233" t="str">
            <v>CEREALS</v>
          </cell>
          <cell r="S233" t="str">
            <v>CEREALS</v>
          </cell>
          <cell r="T233" t="str">
            <v>CEREALS</v>
          </cell>
          <cell r="U233" t="str">
            <v>CEREALS</v>
          </cell>
          <cell r="V233" t="str">
            <v>CEREALS</v>
          </cell>
          <cell r="W233" t="str">
            <v>CEREALS</v>
          </cell>
          <cell r="X233" t="str">
            <v>CEREALS</v>
          </cell>
        </row>
        <row r="234">
          <cell r="A234" t="str">
            <v>t15</v>
          </cell>
          <cell r="E234" t="str">
            <v>INDUSTRIAL CROPS</v>
          </cell>
          <cell r="F234" t="str">
            <v>INDUSTRIAL CROPS</v>
          </cell>
          <cell r="G234" t="str">
            <v>Handelsgewächse</v>
          </cell>
          <cell r="H234" t="str">
            <v>INDUSTRIAL CROPS</v>
          </cell>
          <cell r="I234" t="str">
            <v>INDUSTRIAL CROPS</v>
          </cell>
          <cell r="J234" t="str">
            <v>INDUSTRIAL CROPS</v>
          </cell>
          <cell r="K234" t="str">
            <v>INDUSTRIAL CROPS</v>
          </cell>
          <cell r="L234" t="str">
            <v>INDUSTRIAL CROPS</v>
          </cell>
          <cell r="M234" t="str">
            <v>Cultures industrielles</v>
          </cell>
          <cell r="N234" t="str">
            <v>INDUSTRIAL CROPS</v>
          </cell>
          <cell r="O234" t="str">
            <v>INDUSTRIAL CROPS</v>
          </cell>
          <cell r="P234" t="str">
            <v>INDUSTRIAL CROPS</v>
          </cell>
          <cell r="Q234" t="str">
            <v>INDUSTRIAL CROPS</v>
          </cell>
          <cell r="R234" t="str">
            <v>INDUSTRIAL CROPS</v>
          </cell>
          <cell r="S234" t="str">
            <v>INDUSTRIAL CROPS</v>
          </cell>
          <cell r="T234" t="str">
            <v>INDUSTRIAL CROPS</v>
          </cell>
          <cell r="U234" t="str">
            <v>INDUSTRIAL CROPS</v>
          </cell>
          <cell r="V234" t="str">
            <v>INDUSTRIAL CROPS</v>
          </cell>
          <cell r="W234" t="str">
            <v>INDUSTRIAL CROPS</v>
          </cell>
          <cell r="X234" t="str">
            <v>INDUSTRIAL CROPS</v>
          </cell>
        </row>
        <row r="235">
          <cell r="A235" t="str">
            <v>t16</v>
          </cell>
          <cell r="E235" t="str">
            <v>FRESH VEGETABLES</v>
          </cell>
          <cell r="F235" t="str">
            <v>FRESH VEGETABLES</v>
          </cell>
          <cell r="G235" t="str">
            <v>Frische Gemüse</v>
          </cell>
          <cell r="H235" t="str">
            <v>FRESH VEGETABLES</v>
          </cell>
          <cell r="I235" t="str">
            <v>FRESH VEGETABLES</v>
          </cell>
          <cell r="J235" t="str">
            <v>FRESH VEGETABLES</v>
          </cell>
          <cell r="K235" t="str">
            <v>FRESH VEGETABLES</v>
          </cell>
          <cell r="L235" t="str">
            <v>FRESH VEGETABLES</v>
          </cell>
          <cell r="M235" t="str">
            <v>Légumes frais</v>
          </cell>
          <cell r="N235" t="str">
            <v>FRESH VEGETABLES</v>
          </cell>
          <cell r="O235" t="str">
            <v>FRESH VEGETABLES</v>
          </cell>
          <cell r="P235" t="str">
            <v>FRESH VEGETABLES</v>
          </cell>
          <cell r="Q235" t="str">
            <v>FRESH VEGETABLES</v>
          </cell>
          <cell r="R235" t="str">
            <v>FRESH VEGETABLES</v>
          </cell>
          <cell r="S235" t="str">
            <v>FRESH VEGETABLES</v>
          </cell>
          <cell r="T235" t="str">
            <v>FRESH VEGETABLES</v>
          </cell>
          <cell r="U235" t="str">
            <v>FRESH VEGETABLES</v>
          </cell>
          <cell r="V235" t="str">
            <v>FRESH VEGETABLES</v>
          </cell>
          <cell r="W235" t="str">
            <v>FRESH VEGETABLES</v>
          </cell>
          <cell r="X235" t="str">
            <v>FRESH VEGETABLES</v>
          </cell>
        </row>
        <row r="236">
          <cell r="A236" t="str">
            <v>t17</v>
          </cell>
          <cell r="E236" t="str">
            <v>Plants and flowers</v>
          </cell>
          <cell r="F236" t="str">
            <v>Plants and flowers</v>
          </cell>
          <cell r="G236" t="str">
            <v>Pflanze und Blumen</v>
          </cell>
          <cell r="H236" t="str">
            <v>Plants and flowers</v>
          </cell>
          <cell r="I236" t="str">
            <v>Plants and flowers</v>
          </cell>
          <cell r="J236" t="str">
            <v>Plants and flowers</v>
          </cell>
          <cell r="K236" t="str">
            <v>Plants and flowers</v>
          </cell>
          <cell r="L236" t="str">
            <v>Plants and flowers</v>
          </cell>
          <cell r="M236" t="str">
            <v>Plantes et freurs</v>
          </cell>
          <cell r="N236" t="str">
            <v>Plants and flowers</v>
          </cell>
          <cell r="O236" t="str">
            <v>Plants and flowers</v>
          </cell>
          <cell r="P236" t="str">
            <v>Plants and flowers</v>
          </cell>
          <cell r="Q236" t="str">
            <v>Plants and flowers</v>
          </cell>
          <cell r="R236" t="str">
            <v>Plants and flowers</v>
          </cell>
          <cell r="S236" t="str">
            <v>Plants and flowers</v>
          </cell>
          <cell r="T236" t="str">
            <v>Plants and flowers</v>
          </cell>
          <cell r="U236" t="str">
            <v>Plants and flowers</v>
          </cell>
          <cell r="V236" t="str">
            <v>Plants and flowers</v>
          </cell>
          <cell r="W236" t="str">
            <v>Plants and flowers</v>
          </cell>
          <cell r="X236" t="str">
            <v>Plants and flowers</v>
          </cell>
        </row>
        <row r="237">
          <cell r="A237" t="str">
            <v>t18</v>
          </cell>
          <cell r="E237" t="str">
            <v>Potatoes</v>
          </cell>
          <cell r="F237" t="str">
            <v>Potatoes</v>
          </cell>
          <cell r="G237" t="str">
            <v>Karttofeln</v>
          </cell>
          <cell r="H237" t="str">
            <v>Potatoes</v>
          </cell>
          <cell r="I237" t="str">
            <v>Potatoes</v>
          </cell>
          <cell r="J237" t="str">
            <v>Potatoes</v>
          </cell>
          <cell r="K237" t="str">
            <v>Potatoes</v>
          </cell>
          <cell r="L237" t="str">
            <v>Potatoes</v>
          </cell>
          <cell r="M237" t="str">
            <v>Pommes de terre</v>
          </cell>
          <cell r="N237" t="str">
            <v>Potatoes</v>
          </cell>
          <cell r="O237" t="str">
            <v>Potatoes</v>
          </cell>
          <cell r="P237" t="str">
            <v>Potatoes</v>
          </cell>
          <cell r="Q237" t="str">
            <v>Potatoes</v>
          </cell>
          <cell r="R237" t="str">
            <v>Potatoes</v>
          </cell>
          <cell r="S237" t="str">
            <v>Potatoes</v>
          </cell>
          <cell r="T237" t="str">
            <v>Potatoes</v>
          </cell>
          <cell r="U237" t="str">
            <v>Potatoes</v>
          </cell>
          <cell r="V237" t="str">
            <v>Potatoes</v>
          </cell>
          <cell r="W237" t="str">
            <v>Potatoes</v>
          </cell>
          <cell r="X237" t="str">
            <v>Potatoes</v>
          </cell>
        </row>
        <row r="238">
          <cell r="A238" t="str">
            <v>t19</v>
          </cell>
          <cell r="E238" t="str">
            <v>Fruits</v>
          </cell>
          <cell r="F238" t="str">
            <v>Fruits</v>
          </cell>
          <cell r="G238" t="str">
            <v>Fruchte</v>
          </cell>
          <cell r="H238" t="str">
            <v>Fruits</v>
          </cell>
          <cell r="I238" t="str">
            <v>Fruits</v>
          </cell>
          <cell r="J238" t="str">
            <v>Fruits</v>
          </cell>
          <cell r="K238" t="str">
            <v>Fruits</v>
          </cell>
          <cell r="L238" t="str">
            <v>Fruits</v>
          </cell>
          <cell r="M238" t="str">
            <v>Fruits</v>
          </cell>
          <cell r="N238" t="str">
            <v>Fruits</v>
          </cell>
          <cell r="O238" t="str">
            <v>Fruits</v>
          </cell>
          <cell r="P238" t="str">
            <v>Fruits</v>
          </cell>
          <cell r="Q238" t="str">
            <v>Fruits</v>
          </cell>
          <cell r="R238" t="str">
            <v>Fruits</v>
          </cell>
          <cell r="S238" t="str">
            <v>Fruits</v>
          </cell>
          <cell r="T238" t="str">
            <v>Fruits</v>
          </cell>
          <cell r="U238" t="str">
            <v>Fruits</v>
          </cell>
          <cell r="V238" t="str">
            <v>Fruits</v>
          </cell>
          <cell r="W238" t="str">
            <v>Fruits</v>
          </cell>
          <cell r="X238" t="str">
            <v>Fruits</v>
          </cell>
        </row>
        <row r="239">
          <cell r="A239" t="str">
            <v>t20</v>
          </cell>
          <cell r="E239" t="str">
            <v>Wine</v>
          </cell>
          <cell r="F239" t="str">
            <v>Wine</v>
          </cell>
          <cell r="G239" t="str">
            <v>Wein</v>
          </cell>
          <cell r="H239" t="str">
            <v>Wine</v>
          </cell>
          <cell r="I239" t="str">
            <v>Wine</v>
          </cell>
          <cell r="J239" t="str">
            <v>Wine</v>
          </cell>
          <cell r="K239" t="str">
            <v>Wine</v>
          </cell>
          <cell r="L239" t="str">
            <v>Wine</v>
          </cell>
          <cell r="M239" t="str">
            <v>Vins</v>
          </cell>
          <cell r="N239" t="str">
            <v>Wine</v>
          </cell>
          <cell r="O239" t="str">
            <v>Wine</v>
          </cell>
          <cell r="P239" t="str">
            <v>Wine</v>
          </cell>
          <cell r="Q239" t="str">
            <v>Wine</v>
          </cell>
          <cell r="R239" t="str">
            <v>Wine</v>
          </cell>
          <cell r="S239" t="str">
            <v>Wine</v>
          </cell>
          <cell r="T239" t="str">
            <v>Wine</v>
          </cell>
          <cell r="U239" t="str">
            <v>Wine</v>
          </cell>
          <cell r="V239" t="str">
            <v>Wine</v>
          </cell>
          <cell r="W239" t="str">
            <v>Wine</v>
          </cell>
          <cell r="X239" t="str">
            <v>Wine</v>
          </cell>
        </row>
        <row r="240">
          <cell r="A240" t="str">
            <v>t21</v>
          </cell>
          <cell r="E240" t="str">
            <v>Olive oil</v>
          </cell>
          <cell r="F240" t="str">
            <v>Olive oil</v>
          </cell>
          <cell r="G240" t="str">
            <v>Olivenöl</v>
          </cell>
          <cell r="H240" t="str">
            <v>Olive oil</v>
          </cell>
          <cell r="I240" t="str">
            <v>Olive oil</v>
          </cell>
          <cell r="J240" t="str">
            <v>Olive oil</v>
          </cell>
          <cell r="K240" t="str">
            <v>Olive oil</v>
          </cell>
          <cell r="L240" t="str">
            <v>Olive oil</v>
          </cell>
          <cell r="M240" t="str">
            <v>Huile d'olive</v>
          </cell>
          <cell r="N240" t="str">
            <v>Olive oil</v>
          </cell>
          <cell r="O240" t="str">
            <v>Olive oil</v>
          </cell>
          <cell r="P240" t="str">
            <v>Olive oil</v>
          </cell>
          <cell r="Q240" t="str">
            <v>Olive oil</v>
          </cell>
          <cell r="R240" t="str">
            <v>Olive oil</v>
          </cell>
          <cell r="S240" t="str">
            <v>Olive oil</v>
          </cell>
          <cell r="T240" t="str">
            <v>Olive oil</v>
          </cell>
          <cell r="U240" t="str">
            <v>Olive oil</v>
          </cell>
          <cell r="V240" t="str">
            <v>Olive oil</v>
          </cell>
          <cell r="W240" t="str">
            <v>Olive oil</v>
          </cell>
          <cell r="X240" t="str">
            <v>Olive oil</v>
          </cell>
        </row>
        <row r="241">
          <cell r="A241" t="str">
            <v>t22</v>
          </cell>
          <cell r="E241" t="str">
            <v>Animals</v>
          </cell>
          <cell r="F241" t="str">
            <v>Animals</v>
          </cell>
          <cell r="G241" t="str">
            <v>Tiere</v>
          </cell>
          <cell r="H241" t="str">
            <v>Animals</v>
          </cell>
          <cell r="I241" t="str">
            <v>Animals</v>
          </cell>
          <cell r="J241" t="str">
            <v>Animals</v>
          </cell>
          <cell r="K241" t="str">
            <v>Animals</v>
          </cell>
          <cell r="L241" t="str">
            <v>Animals</v>
          </cell>
          <cell r="M241" t="str">
            <v>Animaux</v>
          </cell>
          <cell r="N241" t="str">
            <v>Animals</v>
          </cell>
          <cell r="O241" t="str">
            <v>Animals</v>
          </cell>
          <cell r="P241" t="str">
            <v>Animals</v>
          </cell>
          <cell r="Q241" t="str">
            <v>Animals</v>
          </cell>
          <cell r="R241" t="str">
            <v>Animals</v>
          </cell>
          <cell r="S241" t="str">
            <v>Animals</v>
          </cell>
          <cell r="T241" t="str">
            <v>Animals</v>
          </cell>
          <cell r="U241" t="str">
            <v>Animals</v>
          </cell>
          <cell r="V241" t="str">
            <v>Animals</v>
          </cell>
          <cell r="W241" t="str">
            <v>Animals</v>
          </cell>
          <cell r="X241" t="str">
            <v>Animals</v>
          </cell>
        </row>
        <row r="242">
          <cell r="A242" t="str">
            <v>t23</v>
          </cell>
          <cell r="E242" t="str">
            <v>Animal products</v>
          </cell>
          <cell r="F242" t="str">
            <v>Animal products</v>
          </cell>
          <cell r="G242" t="str">
            <v>Tierische Erzeugung</v>
          </cell>
          <cell r="H242" t="str">
            <v>Animal products</v>
          </cell>
          <cell r="I242" t="str">
            <v>Animal products</v>
          </cell>
          <cell r="J242" t="str">
            <v>Animal products</v>
          </cell>
          <cell r="K242" t="str">
            <v>Animal products</v>
          </cell>
          <cell r="L242" t="str">
            <v>Animal products</v>
          </cell>
          <cell r="M242" t="str">
            <v>Produits animaux</v>
          </cell>
          <cell r="N242" t="str">
            <v>Animal products</v>
          </cell>
          <cell r="O242" t="str">
            <v>Animal products</v>
          </cell>
          <cell r="P242" t="str">
            <v>Animal products</v>
          </cell>
          <cell r="Q242" t="str">
            <v>Animal products</v>
          </cell>
          <cell r="R242" t="str">
            <v>Animal products</v>
          </cell>
          <cell r="S242" t="str">
            <v>Animal products</v>
          </cell>
          <cell r="T242" t="str">
            <v>Animal products</v>
          </cell>
          <cell r="U242" t="str">
            <v>Animal products</v>
          </cell>
          <cell r="V242" t="str">
            <v>Animal products</v>
          </cell>
          <cell r="W242" t="str">
            <v>Animal products</v>
          </cell>
          <cell r="X242" t="str">
            <v>Animal products</v>
          </cell>
        </row>
        <row r="243">
          <cell r="A243" t="str">
            <v>t24</v>
          </cell>
          <cell r="E243" t="str">
            <v>Old code</v>
          </cell>
          <cell r="F243" t="str">
            <v>Old code</v>
          </cell>
          <cell r="G243" t="str">
            <v>Frühere Kode</v>
          </cell>
          <cell r="H243" t="str">
            <v>Old code</v>
          </cell>
          <cell r="I243" t="str">
            <v>Old code</v>
          </cell>
          <cell r="J243" t="str">
            <v>Old code</v>
          </cell>
          <cell r="K243" t="str">
            <v>Old code</v>
          </cell>
          <cell r="L243" t="str">
            <v>Old code</v>
          </cell>
          <cell r="M243" t="str">
            <v>Ancien code</v>
          </cell>
          <cell r="N243" t="str">
            <v>Old code</v>
          </cell>
          <cell r="O243" t="str">
            <v>Old code</v>
          </cell>
          <cell r="P243" t="str">
            <v>Old code</v>
          </cell>
          <cell r="Q243" t="str">
            <v>Old code</v>
          </cell>
          <cell r="R243" t="str">
            <v>Old code</v>
          </cell>
          <cell r="S243" t="str">
            <v>Old code</v>
          </cell>
          <cell r="T243" t="str">
            <v>Old code</v>
          </cell>
          <cell r="U243" t="str">
            <v>Old code</v>
          </cell>
          <cell r="V243" t="str">
            <v>Old code</v>
          </cell>
          <cell r="W243" t="str">
            <v>Old code</v>
          </cell>
          <cell r="X243" t="str">
            <v>Old code</v>
          </cell>
        </row>
        <row r="244">
          <cell r="A244" t="str">
            <v>t25</v>
          </cell>
          <cell r="E244" t="str">
            <v>Reduced list of products for Annual Agricultural Absolute Prices</v>
          </cell>
          <cell r="F244" t="str">
            <v>Reduced list of products for Annual Agricultural Absolute Prices</v>
          </cell>
          <cell r="G244" t="str">
            <v>Verengte Liste der Produkte für die jarhliche absolute Agrarpreisereihen</v>
          </cell>
          <cell r="H244" t="str">
            <v>Reduced list of products for Annual Agricultural Absolute Prices</v>
          </cell>
          <cell r="I244" t="str">
            <v>Reduced list of products for Annual Agricultural Absolute Prices</v>
          </cell>
          <cell r="J244" t="str">
            <v>Reduced list of products for Annual Agricultural Absolute Prices</v>
          </cell>
          <cell r="K244" t="str">
            <v>Reduced list of products for Annual Agricultural Absolute Prices</v>
          </cell>
          <cell r="L244" t="str">
            <v>Reduced list of products for Annual Agricultural Absolute Prices</v>
          </cell>
          <cell r="M244" t="str">
            <v>Liste réduite des produits pour les prix agricoles absolus annuels</v>
          </cell>
          <cell r="N244" t="str">
            <v>Reduced list of products for Annual Agricultural Absolute Prices</v>
          </cell>
          <cell r="O244" t="str">
            <v>Reduced list of products for Annual Agricultural Absolute Prices</v>
          </cell>
          <cell r="P244" t="str">
            <v>Reduced list of products for Annual Agricultural Absolute Prices</v>
          </cell>
          <cell r="Q244" t="str">
            <v>Reduced list of products for Annual Agricultural Absolute Prices</v>
          </cell>
          <cell r="R244" t="str">
            <v>Reduced list of products for Annual Agricultural Absolute Prices</v>
          </cell>
          <cell r="S244" t="str">
            <v>Reduced list of products for Annual Agricultural Absolute Prices</v>
          </cell>
          <cell r="T244" t="str">
            <v>Reduced list of products for Annual Agricultural Absolute Prices</v>
          </cell>
          <cell r="U244" t="str">
            <v>Reduced list of products for Annual Agricultural Absolute Prices</v>
          </cell>
          <cell r="V244" t="str">
            <v>Reduced list of products for Annual Agricultural Absolute Prices</v>
          </cell>
          <cell r="W244" t="str">
            <v>Reduced list of products for Annual Agricultural Absolute Prices</v>
          </cell>
          <cell r="X244" t="str">
            <v>Reduced list of products for Annual Agricultural Absolute Prices</v>
          </cell>
        </row>
        <row r="245">
          <cell r="A245" t="str">
            <v>t26</v>
          </cell>
          <cell r="E245" t="str">
            <v>Corresponding Subgroup/Class in API</v>
          </cell>
          <cell r="F245" t="str">
            <v>Corresponding Subgroup/Class in API</v>
          </cell>
          <cell r="G245" t="str">
            <v xml:space="preserve">API entsprechende Untergruppe / Klasse </v>
          </cell>
          <cell r="H245" t="str">
            <v>Corresponding Subgroup/Class in API</v>
          </cell>
          <cell r="I245" t="str">
            <v>Corresponding Subgroup/Class in API</v>
          </cell>
          <cell r="J245" t="str">
            <v>Corresponding Subgroup/Class in API</v>
          </cell>
          <cell r="K245" t="str">
            <v>Corresponding Subgroup/Class in API</v>
          </cell>
          <cell r="L245" t="str">
            <v>Corresponding Subgroup/Class in API</v>
          </cell>
          <cell r="M245" t="str">
            <v>Sous-groupe / classe correspondante de API</v>
          </cell>
          <cell r="N245" t="str">
            <v>Corresponding Subgroup/Class in API</v>
          </cell>
          <cell r="O245" t="str">
            <v>Corresponding Subgroup/Class in API</v>
          </cell>
          <cell r="P245" t="str">
            <v>Corresponding Subgroup/Class in API</v>
          </cell>
          <cell r="Q245" t="str">
            <v>Corresponding Subgroup/Class in API</v>
          </cell>
          <cell r="R245" t="str">
            <v>Corresponding Subgroup/Class in API</v>
          </cell>
          <cell r="S245" t="str">
            <v>Corresponding Subgroup/Class in API</v>
          </cell>
          <cell r="T245" t="str">
            <v>Corresponding Subgroup/Class in API</v>
          </cell>
          <cell r="U245" t="str">
            <v>Corresponding Subgroup/Class in API</v>
          </cell>
          <cell r="V245" t="str">
            <v>Corresponding Subgroup/Class in API</v>
          </cell>
          <cell r="W245" t="str">
            <v>Corresponding Subgroup/Class in API</v>
          </cell>
          <cell r="X245" t="str">
            <v>Corresponding Subgroup/Class in API</v>
          </cell>
        </row>
        <row r="328">
          <cell r="A328" t="str">
            <v>AT</v>
          </cell>
          <cell r="E328" t="str">
            <v>Rakousko</v>
          </cell>
          <cell r="F328" t="str">
            <v>Østrig</v>
          </cell>
          <cell r="G328" t="str">
            <v>Österreich</v>
          </cell>
          <cell r="H328" t="str">
            <v>Αυστρία</v>
          </cell>
          <cell r="I328" t="str">
            <v>Austria</v>
          </cell>
          <cell r="J328" t="str">
            <v xml:space="preserve">Austria </v>
          </cell>
          <cell r="K328" t="str">
            <v xml:space="preserve">Austria </v>
          </cell>
          <cell r="L328" t="str">
            <v>Itävalta</v>
          </cell>
          <cell r="M328" t="str">
            <v>Autriche</v>
          </cell>
          <cell r="N328" t="str">
            <v xml:space="preserve">Ausztria </v>
          </cell>
          <cell r="O328" t="str">
            <v xml:space="preserve">Austria </v>
          </cell>
          <cell r="P328" t="str">
            <v xml:space="preserve">Austrija </v>
          </cell>
          <cell r="Q328" t="str">
            <v>Austrija</v>
          </cell>
          <cell r="R328" t="str">
            <v>Austria</v>
          </cell>
          <cell r="S328" t="str">
            <v xml:space="preserve">Oostenrijk </v>
          </cell>
          <cell r="T328" t="str">
            <v>Austria</v>
          </cell>
          <cell r="U328" t="str">
            <v xml:space="preserve">Áustria </v>
          </cell>
          <cell r="V328" t="str">
            <v>Rakúsko</v>
          </cell>
          <cell r="W328" t="str">
            <v>Avstrija</v>
          </cell>
          <cell r="X328" t="str">
            <v>Österrike</v>
          </cell>
        </row>
        <row r="329">
          <cell r="A329" t="str">
            <v>BE</v>
          </cell>
          <cell r="E329" t="str">
            <v>Belgie</v>
          </cell>
          <cell r="F329" t="str">
            <v>Belgien</v>
          </cell>
          <cell r="G329" t="str">
            <v>Belgiën</v>
          </cell>
          <cell r="H329" t="str">
            <v>Βέλγιο</v>
          </cell>
          <cell r="I329" t="str">
            <v>Belgium</v>
          </cell>
          <cell r="J329" t="str">
            <v xml:space="preserve">Bélgica </v>
          </cell>
          <cell r="K329" t="str">
            <v>Belgia</v>
          </cell>
          <cell r="L329" t="str">
            <v>Belgia</v>
          </cell>
          <cell r="M329" t="str">
            <v>Belgique</v>
          </cell>
          <cell r="N329" t="str">
            <v xml:space="preserve">Belgium </v>
          </cell>
          <cell r="O329" t="str">
            <v xml:space="preserve">Belgio </v>
          </cell>
          <cell r="P329" t="str">
            <v>Belgija</v>
          </cell>
          <cell r="Q329" t="str">
            <v xml:space="preserve">Beļģija </v>
          </cell>
          <cell r="R329" t="str">
            <v>Belgju</v>
          </cell>
          <cell r="S329" t="str">
            <v xml:space="preserve">België </v>
          </cell>
          <cell r="T329" t="str">
            <v>Belgia</v>
          </cell>
          <cell r="U329" t="str">
            <v xml:space="preserve">Bélgica </v>
          </cell>
          <cell r="V329" t="str">
            <v xml:space="preserve">Belgicko </v>
          </cell>
          <cell r="W329" t="str">
            <v>Belgija</v>
          </cell>
          <cell r="X329" t="str">
            <v>Belgien</v>
          </cell>
        </row>
        <row r="330">
          <cell r="A330" t="str">
            <v>BG</v>
          </cell>
          <cell r="E330" t="str">
            <v>Bulharsko</v>
          </cell>
          <cell r="F330" t="str">
            <v>Bulgarien</v>
          </cell>
          <cell r="G330" t="str">
            <v>Bulgarien</v>
          </cell>
          <cell r="H330" t="str">
            <v>Βουλγαρία</v>
          </cell>
          <cell r="I330" t="str">
            <v>Bulgaria</v>
          </cell>
          <cell r="J330" t="str">
            <v xml:space="preserve">Bulgaria </v>
          </cell>
          <cell r="K330" t="str">
            <v xml:space="preserve">Bulgaaria </v>
          </cell>
          <cell r="L330" t="str">
            <v>Bulgaria</v>
          </cell>
          <cell r="M330" t="str">
            <v>Bulgarie</v>
          </cell>
          <cell r="N330" t="str">
            <v xml:space="preserve">Bulgária </v>
          </cell>
          <cell r="O330" t="str">
            <v xml:space="preserve">Bulgaria </v>
          </cell>
          <cell r="P330" t="str">
            <v xml:space="preserve">Bulgarija </v>
          </cell>
          <cell r="Q330" t="str">
            <v xml:space="preserve">Bulgārija </v>
          </cell>
          <cell r="R330" t="str">
            <v>il-Bulgarija</v>
          </cell>
          <cell r="S330" t="str">
            <v xml:space="preserve">Bulgarije </v>
          </cell>
          <cell r="T330" t="str">
            <v>Bułgaria</v>
          </cell>
          <cell r="U330" t="str">
            <v xml:space="preserve">Bulgária </v>
          </cell>
          <cell r="V330" t="str">
            <v>Bulharsko</v>
          </cell>
          <cell r="W330" t="str">
            <v xml:space="preserve">Bolgarija </v>
          </cell>
          <cell r="X330" t="str">
            <v>Bulgarien</v>
          </cell>
        </row>
        <row r="331">
          <cell r="A331" t="str">
            <v>CY</v>
          </cell>
          <cell r="E331" t="str">
            <v>Cyprus</v>
          </cell>
          <cell r="F331" t="str">
            <v>Cypern</v>
          </cell>
          <cell r="G331" t="str">
            <v>Zypern</v>
          </cell>
          <cell r="H331" t="str">
            <v>Κύπρος</v>
          </cell>
          <cell r="I331" t="str">
            <v>Cyprus</v>
          </cell>
          <cell r="J331" t="str">
            <v xml:space="preserve">Chipre </v>
          </cell>
          <cell r="K331" t="str">
            <v xml:space="preserve">Küpros </v>
          </cell>
          <cell r="L331" t="str">
            <v>Kypros</v>
          </cell>
          <cell r="M331" t="str">
            <v>Chypre</v>
          </cell>
          <cell r="N331" t="str">
            <v xml:space="preserve">Ciprus </v>
          </cell>
          <cell r="O331" t="str">
            <v xml:space="preserve">Cipro </v>
          </cell>
          <cell r="P331" t="str">
            <v>Kipras</v>
          </cell>
          <cell r="Q331" t="str">
            <v>Kipra</v>
          </cell>
          <cell r="R331" t="str">
            <v>Cyprus</v>
          </cell>
          <cell r="S331" t="str">
            <v xml:space="preserve">Cyprus </v>
          </cell>
          <cell r="T331" t="str">
            <v>Cypr</v>
          </cell>
          <cell r="U331" t="str">
            <v xml:space="preserve">Chipre </v>
          </cell>
          <cell r="V331" t="str">
            <v>Cyprus</v>
          </cell>
          <cell r="W331" t="str">
            <v>Ciper</v>
          </cell>
          <cell r="X331" t="str">
            <v>Cypern</v>
          </cell>
        </row>
        <row r="332">
          <cell r="A332" t="str">
            <v>CZ</v>
          </cell>
          <cell r="E332" t="str">
            <v xml:space="preserve">Česko </v>
          </cell>
          <cell r="F332" t="str">
            <v>Tjekkiet</v>
          </cell>
          <cell r="G332" t="str">
            <v>Tschechien</v>
          </cell>
          <cell r="H332" t="str">
            <v>Τσεχία</v>
          </cell>
          <cell r="I332" t="str">
            <v>Czech Republic</v>
          </cell>
          <cell r="J332" t="str">
            <v xml:space="preserve">República Checa </v>
          </cell>
          <cell r="K332" t="str">
            <v xml:space="preserve">Tsehhi </v>
          </cell>
          <cell r="L332" t="str">
            <v>Tšekki</v>
          </cell>
          <cell r="M332" t="str">
            <v>Tchéquie</v>
          </cell>
          <cell r="N332" t="str">
            <v>Csehország C</v>
          </cell>
          <cell r="O332" t="str">
            <v xml:space="preserve">Repubblica Ceca </v>
          </cell>
          <cell r="P332" t="str">
            <v xml:space="preserve">Čekija </v>
          </cell>
          <cell r="Q332" t="str">
            <v xml:space="preserve">Čehija </v>
          </cell>
          <cell r="R332" t="str">
            <v>Czech Republic</v>
          </cell>
          <cell r="S332" t="str">
            <v xml:space="preserve">Tsjechië </v>
          </cell>
          <cell r="T332" t="str">
            <v>Czechy</v>
          </cell>
          <cell r="U332" t="str">
            <v xml:space="preserve">Chéquia </v>
          </cell>
          <cell r="V332" t="str">
            <v>Česko</v>
          </cell>
          <cell r="W332" t="str">
            <v>Česka republika</v>
          </cell>
          <cell r="X332" t="str">
            <v>Tjeckien</v>
          </cell>
        </row>
        <row r="333">
          <cell r="A333" t="str">
            <v>DA</v>
          </cell>
          <cell r="E333" t="str">
            <v>Dánsko</v>
          </cell>
          <cell r="F333" t="str">
            <v>Danmark</v>
          </cell>
          <cell r="G333" t="str">
            <v>Dänemark</v>
          </cell>
          <cell r="H333" t="str">
            <v>Δανία</v>
          </cell>
          <cell r="I333" t="str">
            <v>Denmark</v>
          </cell>
          <cell r="J333" t="str">
            <v xml:space="preserve">Dinamarca </v>
          </cell>
          <cell r="K333" t="str">
            <v xml:space="preserve">Taani </v>
          </cell>
          <cell r="L333" t="str">
            <v>Tanska</v>
          </cell>
          <cell r="M333" t="str">
            <v>Danemark</v>
          </cell>
          <cell r="N333" t="str">
            <v xml:space="preserve">Dánia </v>
          </cell>
          <cell r="O333" t="str">
            <v xml:space="preserve">Danimarca </v>
          </cell>
          <cell r="P333" t="str">
            <v>Danija</v>
          </cell>
          <cell r="Q333" t="str">
            <v xml:space="preserve">Dānija </v>
          </cell>
          <cell r="R333" t="str">
            <v>Denmark</v>
          </cell>
          <cell r="S333" t="str">
            <v xml:space="preserve">Denemarken </v>
          </cell>
          <cell r="T333" t="str">
            <v>Dania</v>
          </cell>
          <cell r="U333" t="str">
            <v xml:space="preserve">Dinamarca </v>
          </cell>
          <cell r="V333" t="str">
            <v>Dánsko</v>
          </cell>
          <cell r="W333" t="str">
            <v>Danska</v>
          </cell>
          <cell r="X333" t="str">
            <v>Danmark</v>
          </cell>
        </row>
        <row r="334">
          <cell r="A334" t="str">
            <v>DE</v>
          </cell>
          <cell r="E334" t="str">
            <v>Německo</v>
          </cell>
          <cell r="F334" t="str">
            <v>Tyskland</v>
          </cell>
          <cell r="G334" t="str">
            <v>Deutschland</v>
          </cell>
          <cell r="H334" t="str">
            <v>Γερμανία</v>
          </cell>
          <cell r="I334" t="str">
            <v>Germany</v>
          </cell>
          <cell r="J334" t="str">
            <v xml:space="preserve">Alemania </v>
          </cell>
          <cell r="K334" t="str">
            <v xml:space="preserve">Saksamaa </v>
          </cell>
          <cell r="L334" t="str">
            <v>Saksa</v>
          </cell>
          <cell r="M334" t="str">
            <v>Allemagne</v>
          </cell>
          <cell r="N334" t="str">
            <v xml:space="preserve">Németország </v>
          </cell>
          <cell r="O334" t="str">
            <v xml:space="preserve">Germania </v>
          </cell>
          <cell r="P334" t="str">
            <v>Vokietija, VFR</v>
          </cell>
          <cell r="Q334" t="str">
            <v xml:space="preserve">Vācija </v>
          </cell>
          <cell r="R334" t="str">
            <v>Germanja</v>
          </cell>
          <cell r="S334" t="str">
            <v xml:space="preserve">Duitsland </v>
          </cell>
          <cell r="T334" t="str">
            <v xml:space="preserve">Niemcy </v>
          </cell>
          <cell r="U334" t="str">
            <v xml:space="preserve">Alemanha </v>
          </cell>
          <cell r="V334" t="str">
            <v>Nemecko</v>
          </cell>
          <cell r="W334" t="str">
            <v>Nemčija</v>
          </cell>
          <cell r="X334" t="str">
            <v>Tyskland</v>
          </cell>
        </row>
        <row r="335">
          <cell r="A335" t="str">
            <v>EE</v>
          </cell>
          <cell r="E335" t="str">
            <v>Estonsko</v>
          </cell>
          <cell r="F335" t="str">
            <v>Estland</v>
          </cell>
          <cell r="G335" t="str">
            <v>Estland</v>
          </cell>
          <cell r="H335" t="str">
            <v>Εσθονία</v>
          </cell>
          <cell r="I335" t="str">
            <v>Estonia</v>
          </cell>
          <cell r="J335" t="str">
            <v xml:space="preserve">Estonia </v>
          </cell>
          <cell r="K335" t="str">
            <v xml:space="preserve">Eesti </v>
          </cell>
          <cell r="L335" t="str">
            <v>Viro</v>
          </cell>
          <cell r="M335" t="str">
            <v>Estonie</v>
          </cell>
          <cell r="N335" t="str">
            <v xml:space="preserve">Észtország </v>
          </cell>
          <cell r="O335" t="str">
            <v xml:space="preserve">Estonia </v>
          </cell>
          <cell r="P335" t="str">
            <v>Estija</v>
          </cell>
          <cell r="Q335" t="str">
            <v xml:space="preserve">Igaunija </v>
          </cell>
          <cell r="R335" t="str">
            <v>Estonia</v>
          </cell>
          <cell r="S335" t="str">
            <v xml:space="preserve">Estland </v>
          </cell>
          <cell r="T335" t="str">
            <v>Estonia</v>
          </cell>
          <cell r="U335" t="str">
            <v xml:space="preserve">Estónia </v>
          </cell>
          <cell r="V335" t="str">
            <v xml:space="preserve">Estónsko </v>
          </cell>
          <cell r="W335" t="str">
            <v xml:space="preserve">Estonija </v>
          </cell>
          <cell r="X335" t="str">
            <v>Estland</v>
          </cell>
        </row>
        <row r="336">
          <cell r="A336" t="str">
            <v>EL</v>
          </cell>
          <cell r="E336" t="str">
            <v>Řecko</v>
          </cell>
          <cell r="F336" t="str">
            <v>Grækenland</v>
          </cell>
          <cell r="G336" t="str">
            <v>Griechenland</v>
          </cell>
          <cell r="H336" t="str">
            <v>Ελλάδα</v>
          </cell>
          <cell r="I336" t="str">
            <v>Greece</v>
          </cell>
          <cell r="J336" t="str">
            <v xml:space="preserve">Grecia </v>
          </cell>
          <cell r="K336" t="str">
            <v xml:space="preserve">Kreeka </v>
          </cell>
          <cell r="L336" t="str">
            <v>Kreikka</v>
          </cell>
          <cell r="M336" t="str">
            <v>Grèce</v>
          </cell>
          <cell r="N336" t="str">
            <v xml:space="preserve">Görögország </v>
          </cell>
          <cell r="O336" t="str">
            <v xml:space="preserve">Grecia </v>
          </cell>
          <cell r="P336" t="str">
            <v xml:space="preserve">Graikija </v>
          </cell>
          <cell r="Q336" t="str">
            <v>Grieķija</v>
          </cell>
          <cell r="R336" t="str">
            <v>Grecja</v>
          </cell>
          <cell r="S336" t="str">
            <v xml:space="preserve">Griekenland </v>
          </cell>
          <cell r="T336" t="str">
            <v>Gracja</v>
          </cell>
          <cell r="U336" t="str">
            <v xml:space="preserve">Grécia </v>
          </cell>
          <cell r="V336" t="str">
            <v xml:space="preserve">Grécko </v>
          </cell>
          <cell r="W336" t="str">
            <v xml:space="preserve">Grčija </v>
          </cell>
          <cell r="X336" t="str">
            <v>Grekland</v>
          </cell>
        </row>
        <row r="337">
          <cell r="A337" t="str">
            <v>ES</v>
          </cell>
          <cell r="E337" t="str">
            <v>Spanělsko</v>
          </cell>
          <cell r="F337" t="str">
            <v>Spanien</v>
          </cell>
          <cell r="G337" t="str">
            <v>Spanien</v>
          </cell>
          <cell r="H337" t="str">
            <v>Ισπανία</v>
          </cell>
          <cell r="I337" t="str">
            <v>Spain</v>
          </cell>
          <cell r="J337" t="str">
            <v xml:space="preserve">España </v>
          </cell>
          <cell r="K337" t="str">
            <v xml:space="preserve">Hispaania </v>
          </cell>
          <cell r="L337" t="str">
            <v>Espanja</v>
          </cell>
          <cell r="M337" t="str">
            <v>Espagne</v>
          </cell>
          <cell r="N337" t="str">
            <v xml:space="preserve">Spanyolország </v>
          </cell>
          <cell r="O337" t="str">
            <v xml:space="preserve">Spagna </v>
          </cell>
          <cell r="P337" t="str">
            <v xml:space="preserve">Ispanija </v>
          </cell>
          <cell r="Q337" t="str">
            <v xml:space="preserve">Spānija </v>
          </cell>
          <cell r="R337" t="str">
            <v>Spanja</v>
          </cell>
          <cell r="S337" t="str">
            <v xml:space="preserve">Spanje </v>
          </cell>
          <cell r="T337" t="str">
            <v>Hiszpania</v>
          </cell>
          <cell r="U337" t="str">
            <v xml:space="preserve">Espanha </v>
          </cell>
          <cell r="V337" t="str">
            <v xml:space="preserve">Spanielsko </v>
          </cell>
          <cell r="W337" t="str">
            <v>spanija</v>
          </cell>
          <cell r="X337" t="str">
            <v>Spanien</v>
          </cell>
        </row>
        <row r="338">
          <cell r="A338" t="str">
            <v>FI</v>
          </cell>
          <cell r="E338" t="str">
            <v>Finsko</v>
          </cell>
          <cell r="F338" t="str">
            <v>Finland</v>
          </cell>
          <cell r="G338" t="str">
            <v>Finnland</v>
          </cell>
          <cell r="H338" t="str">
            <v>Φινλανδία</v>
          </cell>
          <cell r="I338" t="str">
            <v>Finnland</v>
          </cell>
          <cell r="J338" t="str">
            <v xml:space="preserve">Finlandia </v>
          </cell>
          <cell r="K338" t="str">
            <v xml:space="preserve">Soome </v>
          </cell>
          <cell r="L338" t="str">
            <v>Suomi</v>
          </cell>
          <cell r="M338" t="str">
            <v>Finlande</v>
          </cell>
          <cell r="N338" t="str">
            <v xml:space="preserve">Finnország </v>
          </cell>
          <cell r="O338" t="str">
            <v xml:space="preserve">Finlandia </v>
          </cell>
          <cell r="P338" t="str">
            <v>Suomija</v>
          </cell>
          <cell r="Q338" t="str">
            <v xml:space="preserve">Somija </v>
          </cell>
          <cell r="R338" t="str">
            <v>Finnland</v>
          </cell>
          <cell r="S338" t="str">
            <v xml:space="preserve">Finland </v>
          </cell>
          <cell r="T338" t="str">
            <v>Finlandia</v>
          </cell>
          <cell r="U338" t="str">
            <v xml:space="preserve">Finlândia </v>
          </cell>
          <cell r="V338" t="str">
            <v>Fínsko</v>
          </cell>
          <cell r="W338" t="str">
            <v xml:space="preserve">Finska </v>
          </cell>
          <cell r="X338" t="str">
            <v>Finland</v>
          </cell>
        </row>
        <row r="339">
          <cell r="A339" t="str">
            <v>FR</v>
          </cell>
          <cell r="E339" t="str">
            <v>Francie</v>
          </cell>
          <cell r="F339" t="str">
            <v>Frankrig</v>
          </cell>
          <cell r="G339" t="str">
            <v>Frankreich</v>
          </cell>
          <cell r="H339" t="str">
            <v>Γαλλία</v>
          </cell>
          <cell r="I339" t="str">
            <v>France</v>
          </cell>
          <cell r="J339" t="str">
            <v xml:space="preserve">Francia </v>
          </cell>
          <cell r="K339" t="str">
            <v xml:space="preserve">Prantsusmaa </v>
          </cell>
          <cell r="L339" t="str">
            <v>Ranska</v>
          </cell>
          <cell r="M339" t="str">
            <v>France</v>
          </cell>
          <cell r="N339" t="str">
            <v xml:space="preserve">Franciaország </v>
          </cell>
          <cell r="O339" t="str">
            <v xml:space="preserve">Francia </v>
          </cell>
          <cell r="P339" t="str">
            <v>Prancūzija</v>
          </cell>
          <cell r="Q339" t="str">
            <v>Francija</v>
          </cell>
          <cell r="R339" t="str">
            <v>Franza</v>
          </cell>
          <cell r="S339" t="str">
            <v xml:space="preserve">Frankrijk </v>
          </cell>
          <cell r="T339" t="str">
            <v>Francja</v>
          </cell>
          <cell r="U339" t="str">
            <v xml:space="preserve">França </v>
          </cell>
          <cell r="V339" t="str">
            <v>Francúzsko</v>
          </cell>
          <cell r="W339" t="str">
            <v>Francija</v>
          </cell>
          <cell r="X339" t="str">
            <v>Frankrike</v>
          </cell>
        </row>
        <row r="340">
          <cell r="A340" t="str">
            <v>HU</v>
          </cell>
          <cell r="E340" t="str">
            <v>Uhersko, Uhry</v>
          </cell>
          <cell r="F340" t="str">
            <v>Ungarn</v>
          </cell>
          <cell r="G340" t="str">
            <v>Ungarn</v>
          </cell>
          <cell r="H340" t="str">
            <v>Ουγγαρία</v>
          </cell>
          <cell r="I340" t="str">
            <v>Hungaria</v>
          </cell>
          <cell r="J340" t="str">
            <v xml:space="preserve">Hungría </v>
          </cell>
          <cell r="K340" t="str">
            <v xml:space="preserve">Ungari </v>
          </cell>
          <cell r="L340" t="str">
            <v>Unkari</v>
          </cell>
          <cell r="M340" t="str">
            <v>Hongrie</v>
          </cell>
          <cell r="N340" t="str">
            <v xml:space="preserve">Magyarország </v>
          </cell>
          <cell r="O340" t="str">
            <v xml:space="preserve">Ungheria </v>
          </cell>
          <cell r="P340" t="str">
            <v>Vengrija</v>
          </cell>
          <cell r="Q340" t="str">
            <v>Ungārija</v>
          </cell>
          <cell r="R340" t="str">
            <v>Hungary</v>
          </cell>
          <cell r="S340" t="str">
            <v xml:space="preserve">Hongarije </v>
          </cell>
          <cell r="T340" t="str">
            <v>Węgry</v>
          </cell>
          <cell r="U340" t="str">
            <v xml:space="preserve">Hungria </v>
          </cell>
          <cell r="V340" t="str">
            <v>Maďarsko</v>
          </cell>
          <cell r="W340" t="str">
            <v xml:space="preserve">Madzarska </v>
          </cell>
          <cell r="X340" t="str">
            <v>Ungern</v>
          </cell>
        </row>
        <row r="341">
          <cell r="A341" t="str">
            <v>IE</v>
          </cell>
          <cell r="E341" t="str">
            <v>Irsko</v>
          </cell>
          <cell r="F341" t="str">
            <v>Irland</v>
          </cell>
          <cell r="G341" t="str">
            <v>Irland</v>
          </cell>
          <cell r="H341" t="str">
            <v>Ιρλανδία</v>
          </cell>
          <cell r="I341" t="str">
            <v>Ireland</v>
          </cell>
          <cell r="J341" t="str">
            <v xml:space="preserve">Irlanda </v>
          </cell>
          <cell r="K341" t="str">
            <v>Iirimaa</v>
          </cell>
          <cell r="L341" t="str">
            <v>Irlanti</v>
          </cell>
          <cell r="M341" t="str">
            <v>Irlande</v>
          </cell>
          <cell r="N341" t="str">
            <v xml:space="preserve">Írország </v>
          </cell>
          <cell r="O341" t="str">
            <v xml:space="preserve">Irlanda </v>
          </cell>
          <cell r="P341" t="str">
            <v>Airija</v>
          </cell>
          <cell r="Q341" t="str">
            <v>Īrija</v>
          </cell>
          <cell r="R341" t="str">
            <v>Ireland</v>
          </cell>
          <cell r="S341" t="str">
            <v xml:space="preserve">Ierland </v>
          </cell>
          <cell r="T341" t="str">
            <v>Irlandia</v>
          </cell>
          <cell r="U341" t="str">
            <v xml:space="preserve">Irlanda </v>
          </cell>
          <cell r="V341" t="str">
            <v>Írsko</v>
          </cell>
          <cell r="W341" t="str">
            <v>Irska</v>
          </cell>
          <cell r="X341" t="str">
            <v>Irland</v>
          </cell>
        </row>
        <row r="342">
          <cell r="A342" t="str">
            <v>IT</v>
          </cell>
          <cell r="E342" t="str">
            <v>Itálie</v>
          </cell>
          <cell r="F342" t="str">
            <v>Italien</v>
          </cell>
          <cell r="G342" t="str">
            <v>Italien</v>
          </cell>
          <cell r="H342" t="str">
            <v>Ιταλία</v>
          </cell>
          <cell r="I342" t="str">
            <v>Italy</v>
          </cell>
          <cell r="J342" t="str">
            <v xml:space="preserve">Italia </v>
          </cell>
          <cell r="K342" t="str">
            <v>Itaalia</v>
          </cell>
          <cell r="L342" t="str">
            <v>Italia</v>
          </cell>
          <cell r="M342" t="str">
            <v>Italie</v>
          </cell>
          <cell r="N342" t="str">
            <v xml:space="preserve">Olaszország </v>
          </cell>
          <cell r="O342" t="str">
            <v xml:space="preserve">Italia </v>
          </cell>
          <cell r="P342" t="str">
            <v xml:space="preserve">Italija </v>
          </cell>
          <cell r="Q342" t="str">
            <v xml:space="preserve">Itālija </v>
          </cell>
          <cell r="R342" t="str">
            <v>Italja</v>
          </cell>
          <cell r="S342" t="str">
            <v xml:space="preserve">Italië </v>
          </cell>
          <cell r="T342" t="str">
            <v>Włochy</v>
          </cell>
          <cell r="U342" t="str">
            <v xml:space="preserve">Itália </v>
          </cell>
          <cell r="V342" t="str">
            <v xml:space="preserve">Taliansko </v>
          </cell>
          <cell r="W342" t="str">
            <v xml:space="preserve">Italija </v>
          </cell>
          <cell r="X342" t="str">
            <v>Italien</v>
          </cell>
        </row>
        <row r="343">
          <cell r="A343" t="str">
            <v>LT</v>
          </cell>
          <cell r="E343" t="str">
            <v>Litva</v>
          </cell>
          <cell r="F343" t="str">
            <v>Litauen</v>
          </cell>
          <cell r="G343" t="str">
            <v>Litauen</v>
          </cell>
          <cell r="H343" t="str">
            <v>Λιθουανία</v>
          </cell>
          <cell r="I343" t="str">
            <v>Lithuania</v>
          </cell>
          <cell r="J343" t="str">
            <v xml:space="preserve">Lituania </v>
          </cell>
          <cell r="K343" t="str">
            <v xml:space="preserve">Leedu </v>
          </cell>
          <cell r="L343" t="str">
            <v>Liettua</v>
          </cell>
          <cell r="M343" t="str">
            <v>Lituanie</v>
          </cell>
          <cell r="N343" t="str">
            <v xml:space="preserve">Litvánia </v>
          </cell>
          <cell r="O343" t="str">
            <v xml:space="preserve">Lituania </v>
          </cell>
          <cell r="P343" t="str">
            <v>Lietuva</v>
          </cell>
          <cell r="Q343" t="str">
            <v>Lietuva</v>
          </cell>
          <cell r="R343" t="str">
            <v>Lithuania</v>
          </cell>
          <cell r="S343" t="str">
            <v xml:space="preserve">Litouwen </v>
          </cell>
          <cell r="T343" t="str">
            <v>Litwa</v>
          </cell>
          <cell r="U343" t="str">
            <v xml:space="preserve">Lituânia </v>
          </cell>
          <cell r="V343" t="str">
            <v xml:space="preserve">Litva </v>
          </cell>
          <cell r="W343" t="str">
            <v>Litva</v>
          </cell>
          <cell r="X343" t="str">
            <v>Litauen</v>
          </cell>
        </row>
        <row r="344">
          <cell r="A344" t="str">
            <v>LU</v>
          </cell>
          <cell r="E344" t="str">
            <v>Lucembursko</v>
          </cell>
          <cell r="F344" t="str">
            <v>Luxembourg</v>
          </cell>
          <cell r="G344" t="str">
            <v>Letzebuerg</v>
          </cell>
          <cell r="H344" t="str">
            <v>Λουξεμβούργο</v>
          </cell>
          <cell r="I344" t="str">
            <v>Luxemburg</v>
          </cell>
          <cell r="J344" t="str">
            <v xml:space="preserve">Luxemburgo </v>
          </cell>
          <cell r="K344" t="str">
            <v xml:space="preserve">Luksemburg </v>
          </cell>
          <cell r="L344" t="str">
            <v>Luxemburg</v>
          </cell>
          <cell r="M344" t="str">
            <v>Luxembourg</v>
          </cell>
          <cell r="N344" t="str">
            <v>Luxemburg</v>
          </cell>
          <cell r="O344" t="str">
            <v xml:space="preserve">Lussemburgo </v>
          </cell>
          <cell r="P344" t="str">
            <v>Liuksemburgas</v>
          </cell>
          <cell r="Q344" t="str">
            <v xml:space="preserve">Luksemburga </v>
          </cell>
          <cell r="R344" t="str">
            <v>Luxemburg</v>
          </cell>
          <cell r="S344" t="str">
            <v xml:space="preserve">Luxemburg </v>
          </cell>
          <cell r="T344" t="str">
            <v>Luksemburg</v>
          </cell>
          <cell r="U344" t="str">
            <v xml:space="preserve">Luxemburgo </v>
          </cell>
          <cell r="V344" t="str">
            <v>Luxembursko</v>
          </cell>
          <cell r="W344" t="str">
            <v>Luksemburg</v>
          </cell>
          <cell r="X344" t="str">
            <v>Luxemburg</v>
          </cell>
        </row>
        <row r="345">
          <cell r="A345" t="str">
            <v>LV</v>
          </cell>
          <cell r="E345" t="str">
            <v>Lotyssko</v>
          </cell>
          <cell r="F345" t="str">
            <v>Letland</v>
          </cell>
          <cell r="G345" t="str">
            <v>Lettland</v>
          </cell>
          <cell r="H345" t="str">
            <v>Λετονία</v>
          </cell>
          <cell r="I345" t="str">
            <v>Latvia</v>
          </cell>
          <cell r="J345" t="str">
            <v xml:space="preserve">Letonia </v>
          </cell>
          <cell r="K345" t="str">
            <v>Läti</v>
          </cell>
          <cell r="L345" t="str">
            <v>Latvia</v>
          </cell>
          <cell r="M345" t="str">
            <v>Lettonie</v>
          </cell>
          <cell r="N345" t="str">
            <v xml:space="preserve">Lettország </v>
          </cell>
          <cell r="O345" t="str">
            <v xml:space="preserve">Lettonia </v>
          </cell>
          <cell r="P345" t="str">
            <v xml:space="preserve">Latvija </v>
          </cell>
          <cell r="Q345" t="str">
            <v xml:space="preserve">Latvija </v>
          </cell>
          <cell r="R345" t="str">
            <v>Latvia</v>
          </cell>
          <cell r="S345" t="str">
            <v xml:space="preserve">Letland </v>
          </cell>
          <cell r="T345" t="str">
            <v>Łotwa</v>
          </cell>
          <cell r="U345" t="str">
            <v xml:space="preserve">Letónia </v>
          </cell>
          <cell r="V345" t="str">
            <v>Lotyssko</v>
          </cell>
          <cell r="W345" t="str">
            <v xml:space="preserve">Latvija </v>
          </cell>
          <cell r="X345" t="str">
            <v>Lettland</v>
          </cell>
        </row>
        <row r="346">
          <cell r="A346" t="str">
            <v>MT</v>
          </cell>
          <cell r="E346" t="str">
            <v>Malta</v>
          </cell>
          <cell r="F346" t="str">
            <v>Malta</v>
          </cell>
          <cell r="G346" t="str">
            <v>Malta</v>
          </cell>
          <cell r="H346" t="str">
            <v>Μάλτα</v>
          </cell>
          <cell r="I346" t="str">
            <v>Malta</v>
          </cell>
          <cell r="J346" t="str">
            <v xml:space="preserve">Malta </v>
          </cell>
          <cell r="K346" t="str">
            <v>Malta</v>
          </cell>
          <cell r="L346" t="str">
            <v>Malta</v>
          </cell>
          <cell r="M346" t="str">
            <v>Malte</v>
          </cell>
          <cell r="N346" t="str">
            <v xml:space="preserve">Málta </v>
          </cell>
          <cell r="O346" t="str">
            <v xml:space="preserve">Malta </v>
          </cell>
          <cell r="P346" t="str">
            <v xml:space="preserve">Malta </v>
          </cell>
          <cell r="Q346" t="str">
            <v>Malta</v>
          </cell>
          <cell r="R346" t="str">
            <v>Malta</v>
          </cell>
          <cell r="S346" t="str">
            <v xml:space="preserve">Malta </v>
          </cell>
          <cell r="T346" t="str">
            <v>Malta</v>
          </cell>
          <cell r="U346" t="str">
            <v xml:space="preserve">Malta </v>
          </cell>
          <cell r="V346" t="str">
            <v xml:space="preserve">Malta </v>
          </cell>
          <cell r="W346" t="str">
            <v>Malta</v>
          </cell>
          <cell r="X346" t="str">
            <v>Malta</v>
          </cell>
        </row>
        <row r="347">
          <cell r="A347" t="str">
            <v>NL</v>
          </cell>
          <cell r="E347" t="str">
            <v>Nizozemí</v>
          </cell>
          <cell r="F347" t="str">
            <v>Nederlandene</v>
          </cell>
          <cell r="G347" t="str">
            <v>Niederlande</v>
          </cell>
          <cell r="H347" t="str">
            <v>Κάτω Χώρες</v>
          </cell>
          <cell r="I347" t="str">
            <v>Netherlands</v>
          </cell>
          <cell r="J347" t="str">
            <v xml:space="preserve">los Países Bajos </v>
          </cell>
          <cell r="K347" t="str">
            <v>Madalmaad / Holland</v>
          </cell>
          <cell r="L347" t="str">
            <v>Alankomaat</v>
          </cell>
          <cell r="M347" t="str">
            <v>Pays-Bas</v>
          </cell>
          <cell r="N347" t="str">
            <v>Hollandia</v>
          </cell>
          <cell r="O347" t="str">
            <v xml:space="preserve">Paesi Bassi </v>
          </cell>
          <cell r="P347" t="str">
            <v>Nyderlandai, Olandija</v>
          </cell>
          <cell r="Q347" t="str">
            <v>Nīderlande</v>
          </cell>
          <cell r="R347" t="str">
            <v>Netherlands</v>
          </cell>
          <cell r="S347" t="str">
            <v xml:space="preserve">Nederland </v>
          </cell>
          <cell r="T347" t="str">
            <v>Holandia</v>
          </cell>
          <cell r="U347" t="str">
            <v xml:space="preserve">Países Baixos </v>
          </cell>
          <cell r="V347" t="str">
            <v xml:space="preserve">Holandsko </v>
          </cell>
          <cell r="W347" t="str">
            <v>Nizozemska</v>
          </cell>
          <cell r="X347" t="str">
            <v>Nederländerna</v>
          </cell>
        </row>
        <row r="348">
          <cell r="A348" t="str">
            <v>PL</v>
          </cell>
          <cell r="E348" t="str">
            <v>Polsko</v>
          </cell>
          <cell r="F348" t="str">
            <v>Polen</v>
          </cell>
          <cell r="G348" t="str">
            <v>Polen</v>
          </cell>
          <cell r="H348" t="str">
            <v>Πολωνία</v>
          </cell>
          <cell r="I348" t="str">
            <v>Poland</v>
          </cell>
          <cell r="J348" t="str">
            <v xml:space="preserve">Polonia </v>
          </cell>
          <cell r="K348" t="str">
            <v>Poola</v>
          </cell>
          <cell r="L348" t="str">
            <v>Puola</v>
          </cell>
          <cell r="M348" t="str">
            <v>Pologne</v>
          </cell>
          <cell r="N348" t="str">
            <v xml:space="preserve">Lengyelország </v>
          </cell>
          <cell r="O348" t="str">
            <v xml:space="preserve">Polonia </v>
          </cell>
          <cell r="P348" t="str">
            <v>Lenkija</v>
          </cell>
          <cell r="Q348" t="str">
            <v>Polija</v>
          </cell>
          <cell r="R348" t="str">
            <v>Poland</v>
          </cell>
          <cell r="S348" t="str">
            <v xml:space="preserve">Polen </v>
          </cell>
          <cell r="T348" t="str">
            <v>Polska</v>
          </cell>
          <cell r="U348" t="str">
            <v xml:space="preserve">Polónia </v>
          </cell>
          <cell r="V348" t="str">
            <v>Poľsko</v>
          </cell>
          <cell r="W348" t="str">
            <v>Poljska</v>
          </cell>
          <cell r="X348" t="str">
            <v>Polen</v>
          </cell>
        </row>
        <row r="349">
          <cell r="A349" t="str">
            <v>PT</v>
          </cell>
          <cell r="E349" t="str">
            <v>Portugalsko</v>
          </cell>
          <cell r="F349" t="str">
            <v>Portugal</v>
          </cell>
          <cell r="G349" t="str">
            <v>Portugal</v>
          </cell>
          <cell r="H349" t="str">
            <v>Πορτογαλία</v>
          </cell>
          <cell r="I349" t="str">
            <v>Portugal</v>
          </cell>
          <cell r="J349" t="str">
            <v xml:space="preserve">Portugal </v>
          </cell>
          <cell r="K349" t="str">
            <v xml:space="preserve">Portugal </v>
          </cell>
          <cell r="L349" t="str">
            <v>Portugal</v>
          </cell>
          <cell r="M349" t="str">
            <v>Portugal</v>
          </cell>
          <cell r="N349" t="str">
            <v xml:space="preserve">Portugália </v>
          </cell>
          <cell r="O349" t="str">
            <v xml:space="preserve">Portogallo </v>
          </cell>
          <cell r="P349" t="str">
            <v>Portugalija</v>
          </cell>
          <cell r="Q349" t="str">
            <v>Portugāle</v>
          </cell>
          <cell r="R349" t="str">
            <v>Portugal</v>
          </cell>
          <cell r="S349" t="str">
            <v xml:space="preserve">Portugal </v>
          </cell>
          <cell r="T349" t="str">
            <v>Portugalia</v>
          </cell>
          <cell r="U349" t="str">
            <v xml:space="preserve">Portugal </v>
          </cell>
          <cell r="V349" t="str">
            <v>Portugalsko</v>
          </cell>
          <cell r="W349" t="str">
            <v>Portugalska</v>
          </cell>
          <cell r="X349" t="str">
            <v>Portugal</v>
          </cell>
        </row>
        <row r="350">
          <cell r="A350" t="str">
            <v>RO</v>
          </cell>
          <cell r="E350" t="str">
            <v>Rumunsko</v>
          </cell>
          <cell r="F350" t="str">
            <v>Rumænien</v>
          </cell>
          <cell r="G350" t="str">
            <v>Rumänien</v>
          </cell>
          <cell r="H350" t="str">
            <v>Ρουμανία</v>
          </cell>
          <cell r="I350" t="str">
            <v>Romania</v>
          </cell>
          <cell r="J350" t="str">
            <v xml:space="preserve">Rumania </v>
          </cell>
          <cell r="K350" t="str">
            <v xml:space="preserve">Rumeenia </v>
          </cell>
          <cell r="L350" t="str">
            <v>Romania</v>
          </cell>
          <cell r="M350" t="str">
            <v>Roumanie</v>
          </cell>
          <cell r="N350" t="str">
            <v xml:space="preserve">Románia </v>
          </cell>
          <cell r="O350" t="str">
            <v xml:space="preserve">Romania </v>
          </cell>
          <cell r="P350" t="str">
            <v>Rumunija</v>
          </cell>
          <cell r="Q350" t="str">
            <v>Rumānija</v>
          </cell>
          <cell r="R350" t="str">
            <v>Romania</v>
          </cell>
          <cell r="S350" t="str">
            <v xml:space="preserve">Roemenië </v>
          </cell>
          <cell r="T350" t="str">
            <v>Rumunia</v>
          </cell>
          <cell r="U350" t="str">
            <v xml:space="preserve">Roménia </v>
          </cell>
          <cell r="V350" t="str">
            <v>Rumunsko</v>
          </cell>
          <cell r="W350" t="str">
            <v xml:space="preserve">Romunija </v>
          </cell>
          <cell r="X350" t="str">
            <v>Rumänien</v>
          </cell>
        </row>
        <row r="351">
          <cell r="A351" t="str">
            <v>SE</v>
          </cell>
          <cell r="E351" t="str">
            <v>Svédsko</v>
          </cell>
          <cell r="F351" t="str">
            <v>Sverige</v>
          </cell>
          <cell r="G351" t="str">
            <v>Schweden</v>
          </cell>
          <cell r="H351" t="str">
            <v>Σουηδία</v>
          </cell>
          <cell r="I351" t="str">
            <v>Sweden</v>
          </cell>
          <cell r="J351" t="str">
            <v xml:space="preserve">Suecia </v>
          </cell>
          <cell r="K351" t="str">
            <v>Rootsi</v>
          </cell>
          <cell r="L351" t="str">
            <v>Ruotsi</v>
          </cell>
          <cell r="M351" t="str">
            <v>Suède</v>
          </cell>
          <cell r="N351" t="str">
            <v xml:space="preserve">Svédország </v>
          </cell>
          <cell r="O351" t="str">
            <v xml:space="preserve">Svezia </v>
          </cell>
          <cell r="P351" t="str">
            <v>Svedija</v>
          </cell>
          <cell r="Q351" t="str">
            <v>Zviedrija</v>
          </cell>
          <cell r="R351" t="str">
            <v>Sweden</v>
          </cell>
          <cell r="S351" t="str">
            <v xml:space="preserve">Zweden </v>
          </cell>
          <cell r="T351" t="str">
            <v>Szwecja</v>
          </cell>
          <cell r="U351" t="str">
            <v xml:space="preserve">Suécia </v>
          </cell>
          <cell r="V351" t="str">
            <v>Svédsko</v>
          </cell>
          <cell r="W351" t="str">
            <v>Svedska</v>
          </cell>
          <cell r="X351" t="str">
            <v>Sverige</v>
          </cell>
        </row>
        <row r="352">
          <cell r="A352" t="str">
            <v>SI</v>
          </cell>
          <cell r="E352" t="str">
            <v>Slovinsko</v>
          </cell>
          <cell r="F352" t="str">
            <v>Slovenien</v>
          </cell>
          <cell r="G352" t="str">
            <v>Slowenien</v>
          </cell>
          <cell r="H352" t="str">
            <v>Σλοβενία</v>
          </cell>
          <cell r="I352" t="str">
            <v>Slovenia</v>
          </cell>
          <cell r="J352" t="str">
            <v xml:space="preserve">Eslovenia </v>
          </cell>
          <cell r="K352" t="str">
            <v>Sloveenia</v>
          </cell>
          <cell r="L352" t="str">
            <v>Slovania</v>
          </cell>
          <cell r="M352" t="str">
            <v>Slovénie</v>
          </cell>
          <cell r="N352" t="str">
            <v xml:space="preserve">Szlovénia </v>
          </cell>
          <cell r="O352" t="str">
            <v xml:space="preserve">Slovenia </v>
          </cell>
          <cell r="P352" t="str">
            <v xml:space="preserve">Slovėnija </v>
          </cell>
          <cell r="Q352" t="str">
            <v>Slovēnija</v>
          </cell>
          <cell r="R352" t="str">
            <v>Slovenia</v>
          </cell>
          <cell r="S352" t="str">
            <v xml:space="preserve">Slovenië </v>
          </cell>
          <cell r="T352" t="str">
            <v>Słowenia</v>
          </cell>
          <cell r="U352" t="str">
            <v xml:space="preserve">Eslovénia </v>
          </cell>
          <cell r="V352" t="str">
            <v xml:space="preserve">Slovinsko </v>
          </cell>
          <cell r="W352" t="str">
            <v>Slovenija</v>
          </cell>
          <cell r="X352" t="str">
            <v>Slovenien</v>
          </cell>
        </row>
        <row r="353">
          <cell r="A353" t="str">
            <v>SK</v>
          </cell>
          <cell r="E353" t="str">
            <v>Slovensko</v>
          </cell>
          <cell r="F353" t="str">
            <v>Slovakiet</v>
          </cell>
          <cell r="G353" t="str">
            <v>Slowakei</v>
          </cell>
          <cell r="H353" t="str">
            <v>Σλοβακία</v>
          </cell>
          <cell r="I353" t="str">
            <v>Slovakia</v>
          </cell>
          <cell r="J353" t="str">
            <v xml:space="preserve">Eslovaquia </v>
          </cell>
          <cell r="K353" t="str">
            <v xml:space="preserve">Slovakkia </v>
          </cell>
          <cell r="L353" t="str">
            <v>Slovekia</v>
          </cell>
          <cell r="M353" t="str">
            <v>Slovaquie</v>
          </cell>
          <cell r="N353" t="str">
            <v xml:space="preserve">Szlovákia </v>
          </cell>
          <cell r="O353" t="str">
            <v xml:space="preserve">Slovacchia </v>
          </cell>
          <cell r="P353" t="str">
            <v>Slovakija</v>
          </cell>
          <cell r="Q353" t="str">
            <v xml:space="preserve">Slovākija </v>
          </cell>
          <cell r="R353" t="str">
            <v>Slovakia</v>
          </cell>
          <cell r="S353" t="str">
            <v xml:space="preserve">Slovakije </v>
          </cell>
          <cell r="T353" t="str">
            <v>Słowacja</v>
          </cell>
          <cell r="U353" t="str">
            <v xml:space="preserve">Eslováquia </v>
          </cell>
          <cell r="V353" t="str">
            <v>Slovensko</v>
          </cell>
          <cell r="W353" t="str">
            <v xml:space="preserve">Slovaska </v>
          </cell>
          <cell r="X353" t="str">
            <v>Slovakien</v>
          </cell>
        </row>
        <row r="354">
          <cell r="A354" t="str">
            <v>TR</v>
          </cell>
          <cell r="E354" t="str">
            <v>Turecko</v>
          </cell>
          <cell r="F354" t="str">
            <v>Tyrkiet</v>
          </cell>
          <cell r="G354" t="str">
            <v>Türkei</v>
          </cell>
          <cell r="H354" t="str">
            <v>Τουρκία</v>
          </cell>
          <cell r="I354" t="str">
            <v>Turkey</v>
          </cell>
          <cell r="J354" t="str">
            <v xml:space="preserve">Turquía </v>
          </cell>
          <cell r="K354" t="str">
            <v xml:space="preserve">Türgi </v>
          </cell>
          <cell r="L354" t="str">
            <v>Turkki</v>
          </cell>
          <cell r="M354" t="str">
            <v>Turquie</v>
          </cell>
          <cell r="N354" t="str">
            <v xml:space="preserve">Törökország </v>
          </cell>
          <cell r="O354" t="str">
            <v xml:space="preserve">Turchia </v>
          </cell>
          <cell r="P354" t="str">
            <v>Turkija</v>
          </cell>
          <cell r="Q354" t="str">
            <v>Turcija</v>
          </cell>
          <cell r="R354" t="str">
            <v>Turkey</v>
          </cell>
          <cell r="S354" t="str">
            <v xml:space="preserve">Turkije </v>
          </cell>
          <cell r="T354" t="str">
            <v>Turcja</v>
          </cell>
          <cell r="U354" t="str">
            <v xml:space="preserve">Turquia </v>
          </cell>
          <cell r="V354" t="str">
            <v xml:space="preserve">Turecko </v>
          </cell>
          <cell r="W354" t="str">
            <v xml:space="preserve">Turčija </v>
          </cell>
          <cell r="X354" t="str">
            <v>Turkiet</v>
          </cell>
        </row>
        <row r="355">
          <cell r="A355" t="str">
            <v>UK</v>
          </cell>
          <cell r="E355" t="str">
            <v>Spojené království</v>
          </cell>
          <cell r="F355" t="str">
            <v>Det Forenede Kongerige</v>
          </cell>
          <cell r="G355" t="str">
            <v>Vereinigtes Königreich</v>
          </cell>
          <cell r="H355" t="str">
            <v>Ηνωμένο Βασίλειο</v>
          </cell>
          <cell r="I355" t="str">
            <v>United Kingdom</v>
          </cell>
          <cell r="J355" t="str">
            <v xml:space="preserve">el Reino Unido </v>
          </cell>
          <cell r="K355" t="str">
            <v>Suurbritannia /</v>
          </cell>
          <cell r="L355" t="str">
            <v>Yhdistynyt kuningaskunta</v>
          </cell>
          <cell r="M355" t="str">
            <v>Royaume-uni</v>
          </cell>
          <cell r="N355" t="str">
            <v xml:space="preserve">Egyesült </v>
          </cell>
          <cell r="O355" t="str">
            <v xml:space="preserve">Regno Unito </v>
          </cell>
          <cell r="P355" t="str">
            <v>Jungtinė Karalystė, Didzioji Britanija</v>
          </cell>
          <cell r="Q355" t="str">
            <v>Apvienotā Karaliste</v>
          </cell>
          <cell r="R355" t="str">
            <v>United Kingdom</v>
          </cell>
          <cell r="S355" t="str">
            <v xml:space="preserve">Verenigd Koninkrijk </v>
          </cell>
          <cell r="T355" t="str">
            <v>Wielka Brytania</v>
          </cell>
          <cell r="U355" t="str">
            <v xml:space="preserve">Reino Unido </v>
          </cell>
          <cell r="V355" t="str">
            <v>Spojené Kráľovstvo</v>
          </cell>
          <cell r="W355" t="str">
            <v>Zdruzeno kraljestvo</v>
          </cell>
          <cell r="X355" t="str">
            <v>Storbritannien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31" zoomScaleNormal="100" workbookViewId="0">
      <selection activeCell="B66" sqref="B66"/>
    </sheetView>
  </sheetViews>
  <sheetFormatPr defaultRowHeight="15" x14ac:dyDescent="0.25"/>
  <cols>
    <col min="1" max="1" width="51.5703125" bestFit="1" customWidth="1"/>
    <col min="2" max="6" width="11.5703125" bestFit="1" customWidth="1"/>
    <col min="7" max="7" width="13.28515625" bestFit="1" customWidth="1"/>
    <col min="8" max="8" width="13.28515625" customWidth="1"/>
    <col min="9" max="9" width="18.85546875" bestFit="1" customWidth="1"/>
    <col min="10" max="10" width="23.42578125" bestFit="1" customWidth="1"/>
    <col min="11" max="11" width="16.140625" bestFit="1" customWidth="1"/>
    <col min="12" max="12" width="10.42578125" bestFit="1" customWidth="1"/>
  </cols>
  <sheetData>
    <row r="1" spans="1:13" ht="15.75" thickBot="1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</row>
    <row r="2" spans="1:13" ht="15.75" thickBot="1" x14ac:dyDescent="0.3">
      <c r="A2" s="3" t="s">
        <v>6</v>
      </c>
      <c r="B2" s="4">
        <v>983805.23750699998</v>
      </c>
      <c r="C2" s="4">
        <v>1043927.1058970001</v>
      </c>
      <c r="D2" s="4">
        <v>1065746.6073100001</v>
      </c>
      <c r="E2" s="4">
        <v>1057200.8647499999</v>
      </c>
      <c r="F2" s="4">
        <v>1064787.4670839999</v>
      </c>
      <c r="G2" s="4">
        <f>[2]allomanyi_adatok_publi_millióFt!$O$48+[2]allomanyi_adatok_publi_millióFt!$O$144</f>
        <v>1072270.2663080001</v>
      </c>
      <c r="H2" s="4"/>
    </row>
    <row r="3" spans="1:13" ht="15.75" thickBot="1" x14ac:dyDescent="0.3">
      <c r="A3" s="5" t="s">
        <v>7</v>
      </c>
      <c r="B3" s="4">
        <v>744708.07312100008</v>
      </c>
      <c r="C3" s="4">
        <v>731635.65528199996</v>
      </c>
      <c r="D3" s="4">
        <v>758397.58396800002</v>
      </c>
      <c r="E3" s="4">
        <v>749514.34033599996</v>
      </c>
      <c r="F3" s="4">
        <v>742529.50855399994</v>
      </c>
      <c r="G3" s="4">
        <f>[2]allomanyi_adatok_publi_millióFt!$O$83+[2]allomanyi_adatok_publi_millióFt!$O$179</f>
        <v>705804.39691000001</v>
      </c>
      <c r="H3" s="4"/>
    </row>
    <row r="4" spans="1:13" x14ac:dyDescent="0.25">
      <c r="B4" s="6">
        <f>SUM(B2:B3)</f>
        <v>1728513.3106280002</v>
      </c>
      <c r="C4" s="6">
        <f t="shared" ref="C4:F4" si="0">SUM(C2:C3)</f>
        <v>1775562.7611790001</v>
      </c>
      <c r="D4" s="6">
        <f t="shared" si="0"/>
        <v>1824144.1912780001</v>
      </c>
      <c r="E4" s="6">
        <f t="shared" si="0"/>
        <v>1806715.2050859998</v>
      </c>
      <c r="F4" s="6">
        <f t="shared" si="0"/>
        <v>1807316.9756379998</v>
      </c>
      <c r="G4" s="6">
        <f>SUM(G2:G3)</f>
        <v>1778074.663218</v>
      </c>
      <c r="H4" s="6"/>
      <c r="I4" s="7"/>
      <c r="J4" s="7"/>
    </row>
    <row r="5" spans="1:13" x14ac:dyDescent="0.25">
      <c r="D5" s="8"/>
      <c r="I5" s="7"/>
      <c r="J5" s="7"/>
    </row>
    <row r="6" spans="1:13" ht="15.75" thickBot="1" x14ac:dyDescent="0.3">
      <c r="I6" s="9"/>
      <c r="J6" s="9"/>
    </row>
    <row r="7" spans="1:13" ht="15.75" thickBot="1" x14ac:dyDescent="0.3">
      <c r="A7" s="10" t="s">
        <v>6</v>
      </c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/>
      <c r="I7" s="11" t="s">
        <v>8</v>
      </c>
      <c r="J7" s="11" t="s">
        <v>9</v>
      </c>
      <c r="K7" s="11" t="s">
        <v>10</v>
      </c>
      <c r="L7" s="11" t="s">
        <v>11</v>
      </c>
    </row>
    <row r="8" spans="1:13" x14ac:dyDescent="0.25">
      <c r="A8" s="12" t="s">
        <v>12</v>
      </c>
      <c r="B8" s="13">
        <f>[3]allomanyi_adatok_ezerFt!$O$48</f>
        <v>371121.601135</v>
      </c>
      <c r="C8" s="14">
        <f>[4]allomanyi_adatok_publi_ezerFt!$O$48</f>
        <v>386164.65134699998</v>
      </c>
      <c r="D8" s="14">
        <f>[5]allomanyi_adatok_publi_ezerFt!$O$48</f>
        <v>384511.61806900002</v>
      </c>
      <c r="E8" s="14">
        <f>[6]allomanyi_adatok_publi_ezerFt!$O$48</f>
        <v>373603.13599899999</v>
      </c>
      <c r="F8" s="14">
        <f>[7]allomanyi_adatok_publi_ezerFt!$O$48</f>
        <v>379511.919016</v>
      </c>
      <c r="G8" s="14">
        <f>[2]allomanyi_adatok_publi_millióFt!$O$48</f>
        <v>387412.602564</v>
      </c>
      <c r="H8" s="14"/>
      <c r="I8" s="9">
        <f>G8/F8*100-100</f>
        <v>2.0818011641070342</v>
      </c>
      <c r="J8" s="9">
        <f>G8/C8*100-100</f>
        <v>0.32316557526614531</v>
      </c>
      <c r="K8" s="7">
        <f>G8-F8</f>
        <v>7900.6835480000009</v>
      </c>
      <c r="L8" s="7">
        <f>G8-C8</f>
        <v>1247.9512170000235</v>
      </c>
    </row>
    <row r="9" spans="1:13" x14ac:dyDescent="0.25">
      <c r="A9" s="15" t="s">
        <v>13</v>
      </c>
      <c r="B9" s="13">
        <f>[3]allomanyi_adatok_ezerFt!$O$144</f>
        <v>612683.63637199998</v>
      </c>
      <c r="C9" s="14">
        <f>[4]allomanyi_adatok_publi_ezerFt!$O$144</f>
        <v>657762.45455000002</v>
      </c>
      <c r="D9" s="14">
        <f>[5]allomanyi_adatok_publi_ezerFt!$O$144</f>
        <v>681234.98924100003</v>
      </c>
      <c r="E9" s="14">
        <f>[6]allomanyi_adatok_publi_ezerFt!$O$144</f>
        <v>683597.72875100002</v>
      </c>
      <c r="F9" s="14">
        <f>[7]allomanyi_adatok_publi_ezerFt!$O$144</f>
        <v>685275.548068</v>
      </c>
      <c r="G9" s="14">
        <f>[2]allomanyi_adatok_publi_millióFt!$O$144</f>
        <v>684857.66374400002</v>
      </c>
      <c r="H9" s="14"/>
      <c r="I9" s="9">
        <f>G9/F9*100-100</f>
        <v>-6.0980480797553582E-2</v>
      </c>
      <c r="J9" s="9">
        <f t="shared" ref="J9" si="1">G9/C9*100-100</f>
        <v>4.1193000613780555</v>
      </c>
      <c r="K9" s="7">
        <f>G9-F9</f>
        <v>-417.88432399998419</v>
      </c>
      <c r="L9" s="7">
        <f>G9-C9</f>
        <v>27095.209193999995</v>
      </c>
    </row>
    <row r="10" spans="1:13" x14ac:dyDescent="0.25">
      <c r="A10" s="16" t="s">
        <v>14</v>
      </c>
      <c r="B10" s="17">
        <f>SUM(B8:B9)</f>
        <v>983805.23750699998</v>
      </c>
      <c r="C10" s="17">
        <f t="shared" ref="C10:E10" si="2">SUM(C8:C9)</f>
        <v>1043927.1058970001</v>
      </c>
      <c r="D10" s="17">
        <f t="shared" si="2"/>
        <v>1065746.6073100001</v>
      </c>
      <c r="E10" s="17">
        <f t="shared" si="2"/>
        <v>1057200.8647499999</v>
      </c>
      <c r="F10" s="17">
        <f>SUM(F8:F9)</f>
        <v>1064787.4670839999</v>
      </c>
      <c r="G10" s="17">
        <f>SUM(G8:G9)</f>
        <v>1072270.2663080001</v>
      </c>
      <c r="H10" s="17"/>
      <c r="I10" s="18">
        <f>G10/F10*100-100</f>
        <v>0.70275049766432574</v>
      </c>
      <c r="J10" s="18">
        <f>G10/C10*100-100</f>
        <v>2.71505167850259</v>
      </c>
      <c r="K10" s="19">
        <f>G10-F10</f>
        <v>7482.7992240001913</v>
      </c>
      <c r="L10" s="19">
        <f>G10-C10</f>
        <v>28343.160411000019</v>
      </c>
      <c r="M10" s="7"/>
    </row>
    <row r="11" spans="1:13" x14ac:dyDescent="0.25">
      <c r="A11" s="15" t="s">
        <v>15</v>
      </c>
      <c r="B11" s="20">
        <v>0</v>
      </c>
      <c r="C11" s="21">
        <f>C10/B10*100-100</f>
        <v>6.1111555517178573</v>
      </c>
      <c r="D11" s="21">
        <f>D10/C10*100-100</f>
        <v>2.0901364941809248</v>
      </c>
      <c r="E11" s="21">
        <f t="shared" ref="E11:F11" si="3">E10/D10*100-100</f>
        <v>-0.8018550095664807</v>
      </c>
      <c r="F11" s="21">
        <f t="shared" si="3"/>
        <v>0.71761219527510889</v>
      </c>
      <c r="G11" s="21">
        <f>G10/F10*100-100</f>
        <v>0.70275049766432574</v>
      </c>
      <c r="H11" s="21"/>
      <c r="I11" s="11"/>
      <c r="J11" s="11" t="s">
        <v>16</v>
      </c>
    </row>
    <row r="12" spans="1:13" x14ac:dyDescent="0.25">
      <c r="A12" s="22" t="s">
        <v>17</v>
      </c>
      <c r="B12" s="20">
        <f>B8/B10*100</f>
        <v>37.723076375913216</v>
      </c>
      <c r="C12" s="20">
        <f>C8/C10*100</f>
        <v>36.991534099039022</v>
      </c>
      <c r="D12" s="20">
        <f>D8/D10*100</f>
        <v>36.079084411962363</v>
      </c>
      <c r="E12" s="20">
        <f>E8/E10*100</f>
        <v>35.338898070930661</v>
      </c>
      <c r="F12" s="20">
        <f>F8/F10*100</f>
        <v>35.642034748523265</v>
      </c>
      <c r="G12" s="20">
        <f t="shared" ref="G12" si="4">G8/G10*100</f>
        <v>36.130126399748477</v>
      </c>
      <c r="H12" s="20"/>
      <c r="I12" s="7"/>
      <c r="J12" s="7">
        <f>G11-C11</f>
        <v>-5.4084050540535316</v>
      </c>
    </row>
    <row r="13" spans="1:13" x14ac:dyDescent="0.25">
      <c r="A13" s="22" t="s">
        <v>18</v>
      </c>
      <c r="B13" s="20">
        <f>B9/B10*100</f>
        <v>62.276923624086791</v>
      </c>
      <c r="C13" s="20">
        <f>C9/C10*100</f>
        <v>63.008465900960978</v>
      </c>
      <c r="D13" s="20">
        <f>D9/D10*100</f>
        <v>63.92091558803763</v>
      </c>
      <c r="E13" s="20">
        <f t="shared" ref="E13:G13" si="5">E9/E10*100</f>
        <v>64.661101929069346</v>
      </c>
      <c r="F13" s="20">
        <f t="shared" si="5"/>
        <v>64.357965251476742</v>
      </c>
      <c r="G13" s="20">
        <f t="shared" si="5"/>
        <v>63.869873600251523</v>
      </c>
      <c r="H13" s="20"/>
      <c r="I13" s="9"/>
      <c r="J13" s="7"/>
      <c r="L13" s="23"/>
      <c r="M13" s="23"/>
    </row>
    <row r="14" spans="1:13" ht="15.75" thickBot="1" x14ac:dyDescent="0.3">
      <c r="A14" s="24" t="s">
        <v>19</v>
      </c>
      <c r="B14" s="25">
        <f t="shared" ref="B14:F14" si="6">B10+B23</f>
        <v>1728513.3106280002</v>
      </c>
      <c r="C14" s="25">
        <f t="shared" si="6"/>
        <v>1775562.7611790001</v>
      </c>
      <c r="D14" s="25">
        <f t="shared" si="6"/>
        <v>1824144.1912780001</v>
      </c>
      <c r="E14" s="25">
        <f t="shared" si="6"/>
        <v>1806715.2050859998</v>
      </c>
      <c r="F14" s="25">
        <f t="shared" si="6"/>
        <v>1807316.9756379998</v>
      </c>
      <c r="G14" s="25">
        <f>G10+G23</f>
        <v>1778074.663218</v>
      </c>
      <c r="H14" s="25"/>
      <c r="I14" s="7"/>
      <c r="J14" s="7"/>
      <c r="L14" s="7">
        <f>387412.602564/1000</f>
        <v>387.412602564</v>
      </c>
      <c r="M14" s="26"/>
    </row>
    <row r="15" spans="1:13" ht="15.75" thickBot="1" x14ac:dyDescent="0.3">
      <c r="A15" s="27" t="s">
        <v>20</v>
      </c>
      <c r="B15" s="28">
        <v>0</v>
      </c>
      <c r="C15" s="29">
        <f>C14/B14*100-100</f>
        <v>2.7219605577643051</v>
      </c>
      <c r="D15" s="29">
        <f>D14/C14*100-100</f>
        <v>2.736114496270531</v>
      </c>
      <c r="E15" s="29">
        <f>E14/D14*100-100</f>
        <v>-0.95546099235662041</v>
      </c>
      <c r="F15" s="29">
        <f>F14/E14*100-100</f>
        <v>3.3307438289440938E-2</v>
      </c>
      <c r="G15" s="29">
        <f>G14/F14*100-100</f>
        <v>-1.6179957812700252</v>
      </c>
      <c r="H15" s="29"/>
      <c r="I15" s="9"/>
      <c r="J15" s="9"/>
      <c r="L15" s="7">
        <f>684857.663744/1000</f>
        <v>684.85766374399998</v>
      </c>
    </row>
    <row r="16" spans="1:13" ht="15.75" thickBot="1" x14ac:dyDescent="0.3">
      <c r="A16" s="30" t="s">
        <v>21</v>
      </c>
      <c r="B16" s="31">
        <f t="shared" ref="B16:F16" si="7">B10/B14*100</f>
        <v>56.91626621894892</v>
      </c>
      <c r="C16" s="31">
        <f t="shared" si="7"/>
        <v>58.794154097026507</v>
      </c>
      <c r="D16" s="31">
        <f t="shared" si="7"/>
        <v>58.424471727935902</v>
      </c>
      <c r="E16" s="31">
        <f t="shared" si="7"/>
        <v>58.515080947673603</v>
      </c>
      <c r="F16" s="31">
        <f t="shared" si="7"/>
        <v>58.915369104421757</v>
      </c>
      <c r="G16" s="32">
        <f>G10/G14*100</f>
        <v>60.305131639825568</v>
      </c>
      <c r="H16" s="31"/>
      <c r="I16" s="11" t="s">
        <v>22</v>
      </c>
      <c r="J16" s="9"/>
    </row>
    <row r="17" spans="1:13" ht="15.75" thickBot="1" x14ac:dyDescent="0.3">
      <c r="A17" s="33" t="s">
        <v>23</v>
      </c>
      <c r="B17" s="34">
        <v>0</v>
      </c>
      <c r="C17" s="34">
        <v>0</v>
      </c>
      <c r="D17" s="34">
        <v>0</v>
      </c>
      <c r="E17" s="34">
        <v>0</v>
      </c>
      <c r="F17" s="34">
        <f>F10/B10*100-100</f>
        <v>8.2315306413911742</v>
      </c>
      <c r="G17" s="34">
        <f>G10/C10*100-100</f>
        <v>2.71505167850259</v>
      </c>
      <c r="H17" s="34"/>
      <c r="I17" s="9"/>
      <c r="J17" s="9"/>
    </row>
    <row r="18" spans="1:13" ht="15.75" thickBot="1" x14ac:dyDescent="0.3">
      <c r="A18" s="27" t="s">
        <v>24</v>
      </c>
      <c r="B18" s="29">
        <v>0</v>
      </c>
      <c r="C18" s="29">
        <v>0</v>
      </c>
      <c r="D18" s="29">
        <v>0</v>
      </c>
      <c r="E18" s="29">
        <v>0</v>
      </c>
      <c r="F18" s="29">
        <f>F14/B14*100-100</f>
        <v>4.5590429952413274</v>
      </c>
      <c r="G18" s="29">
        <f>G14/C14*100-100</f>
        <v>0.14147075473309201</v>
      </c>
      <c r="H18" s="29"/>
      <c r="I18" s="9"/>
      <c r="J18" s="9"/>
      <c r="M18" s="26"/>
    </row>
    <row r="19" spans="1:13" ht="15.75" thickBot="1" x14ac:dyDescent="0.3">
      <c r="I19" s="9"/>
      <c r="J19" s="9"/>
    </row>
    <row r="20" spans="1:13" ht="15.75" thickBot="1" x14ac:dyDescent="0.3">
      <c r="A20" s="35" t="s">
        <v>7</v>
      </c>
      <c r="B20" s="1" t="s">
        <v>0</v>
      </c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/>
      <c r="I20" s="11" t="s">
        <v>8</v>
      </c>
      <c r="J20" s="11" t="s">
        <v>9</v>
      </c>
      <c r="K20" s="11" t="s">
        <v>10</v>
      </c>
      <c r="L20" s="11" t="s">
        <v>11</v>
      </c>
    </row>
    <row r="21" spans="1:13" x14ac:dyDescent="0.25">
      <c r="A21" s="36" t="s">
        <v>12</v>
      </c>
      <c r="B21" s="37">
        <f>[3]allomanyi_adatok_ezerFt!$O$83</f>
        <v>5517.4280859999999</v>
      </c>
      <c r="C21" s="14">
        <f>[4]allomanyi_adatok_publi_ezerFt!$O$83</f>
        <v>5404.0613389999999</v>
      </c>
      <c r="D21" s="14">
        <f>[5]allomanyi_adatok_publi_ezerFt!$O$83</f>
        <v>5024.8401389999999</v>
      </c>
      <c r="E21" s="14">
        <f>[6]allomanyi_adatok_publi_ezerFt!$O$83</f>
        <v>4953.3059510000003</v>
      </c>
      <c r="F21" s="14">
        <f>[7]allomanyi_adatok_publi_ezerFt!$O$83</f>
        <v>4802.566914</v>
      </c>
      <c r="G21" s="14">
        <f>[2]allomanyi_adatok_publi_millióFt!$O$83</f>
        <v>4954.2694330000004</v>
      </c>
      <c r="H21" s="14"/>
      <c r="I21" s="9">
        <f>G21/F21*100-100</f>
        <v>3.15877991325371</v>
      </c>
      <c r="J21" s="9">
        <f>G21/C21*100-100</f>
        <v>-8.3232198486339115</v>
      </c>
      <c r="K21" s="7">
        <f>G21-F21</f>
        <v>151.70251900000039</v>
      </c>
      <c r="L21" s="7">
        <f>G21-C21</f>
        <v>-449.79190599999947</v>
      </c>
    </row>
    <row r="22" spans="1:13" x14ac:dyDescent="0.25">
      <c r="A22" s="38" t="s">
        <v>25</v>
      </c>
      <c r="B22" s="37">
        <f>[3]allomanyi_adatok_ezerFt!$O$179</f>
        <v>739190.64503500005</v>
      </c>
      <c r="C22" s="14">
        <f>[4]allomanyi_adatok_publi_ezerFt!$O$179</f>
        <v>726231.59394299996</v>
      </c>
      <c r="D22" s="14">
        <f>[5]allomanyi_adatok_publi_ezerFt!$O$179</f>
        <v>753372.74382900004</v>
      </c>
      <c r="E22" s="14">
        <f>[6]allomanyi_adatok_publi_ezerFt!$O$179</f>
        <v>744561.03438500001</v>
      </c>
      <c r="F22" s="14">
        <f>[7]allomanyi_adatok_publi_ezerFt!$O$179</f>
        <v>737726.94163999998</v>
      </c>
      <c r="G22" s="14">
        <f>[2]allomanyi_adatok_publi_millióFt!$O$179</f>
        <v>700850.127477</v>
      </c>
      <c r="H22" s="14"/>
      <c r="I22" s="9">
        <f t="shared" ref="I22:I23" si="8">G22/F22*100-100</f>
        <v>-4.99870779844656</v>
      </c>
      <c r="J22" s="9">
        <f t="shared" ref="J22:J23" si="9">G22/C22*100-100</f>
        <v>-3.4949548708276268</v>
      </c>
      <c r="K22" s="7">
        <f>G22-F22</f>
        <v>-36876.814162999974</v>
      </c>
      <c r="L22" s="7">
        <f t="shared" ref="L22:L23" si="10">G22-C22</f>
        <v>-25381.466465999954</v>
      </c>
    </row>
    <row r="23" spans="1:13" x14ac:dyDescent="0.25">
      <c r="A23" s="39" t="s">
        <v>26</v>
      </c>
      <c r="B23" s="40">
        <f>SUM(B21:B22)</f>
        <v>744708.07312100008</v>
      </c>
      <c r="C23" s="40">
        <f t="shared" ref="C23:F23" si="11">SUM(C21:C22)</f>
        <v>731635.65528199996</v>
      </c>
      <c r="D23" s="40">
        <f t="shared" si="11"/>
        <v>758397.58396800002</v>
      </c>
      <c r="E23" s="40">
        <f t="shared" si="11"/>
        <v>749514.34033599996</v>
      </c>
      <c r="F23" s="40">
        <f t="shared" si="11"/>
        <v>742529.50855399994</v>
      </c>
      <c r="G23" s="40">
        <f>SUM(G21:G22)</f>
        <v>705804.39691000001</v>
      </c>
      <c r="H23" s="40"/>
      <c r="I23" s="18">
        <f t="shared" si="8"/>
        <v>-4.9459464197615972</v>
      </c>
      <c r="J23" s="18">
        <f t="shared" si="9"/>
        <v>-3.5306177583764224</v>
      </c>
      <c r="K23" s="19">
        <f>G23-F23</f>
        <v>-36725.111643999931</v>
      </c>
      <c r="L23" s="19">
        <f t="shared" si="10"/>
        <v>-25831.258371999953</v>
      </c>
      <c r="M23" s="7"/>
    </row>
    <row r="24" spans="1:13" x14ac:dyDescent="0.25">
      <c r="A24" s="15" t="s">
        <v>27</v>
      </c>
      <c r="B24" s="20">
        <v>0</v>
      </c>
      <c r="C24" s="21">
        <f>C23/B23*100-100</f>
        <v>-1.7553747986395365</v>
      </c>
      <c r="D24" s="21">
        <f>D23/C23*100-100</f>
        <v>3.6578218260405748</v>
      </c>
      <c r="E24" s="21">
        <f t="shared" ref="E24:F24" si="12">E23/D23*100-100</f>
        <v>-1.1713175015039212</v>
      </c>
      <c r="F24" s="21">
        <f t="shared" si="12"/>
        <v>-0.93191436188783427</v>
      </c>
      <c r="G24" s="21">
        <f>G23/F23*100-100</f>
        <v>-4.9459464197615972</v>
      </c>
      <c r="H24" s="21"/>
      <c r="I24" s="11"/>
      <c r="J24" s="11" t="s">
        <v>28</v>
      </c>
    </row>
    <row r="25" spans="1:13" x14ac:dyDescent="0.25">
      <c r="A25" s="22" t="s">
        <v>29</v>
      </c>
      <c r="B25" s="20">
        <f>B21/B23*100</f>
        <v>0.74088468826139997</v>
      </c>
      <c r="C25" s="20">
        <f>C21/C23*100</f>
        <v>0.73862738919101345</v>
      </c>
      <c r="D25" s="20">
        <f>D8/D23*100</f>
        <v>50.70053309732382</v>
      </c>
      <c r="E25" s="20">
        <f t="shared" ref="E25:G25" si="13">E21/E23*100</f>
        <v>0.66086873651803402</v>
      </c>
      <c r="F25" s="20">
        <f t="shared" si="13"/>
        <v>0.64678465416849318</v>
      </c>
      <c r="G25" s="20">
        <f t="shared" si="13"/>
        <v>0.7019323561442391</v>
      </c>
      <c r="H25" s="20"/>
      <c r="I25" s="9"/>
      <c r="J25" s="7">
        <f>G24-C24</f>
        <v>-3.1905716211220607</v>
      </c>
      <c r="K25" s="7"/>
      <c r="L25" s="7">
        <f>4954.269433/1000</f>
        <v>4.9542694330000003</v>
      </c>
    </row>
    <row r="26" spans="1:13" x14ac:dyDescent="0.25">
      <c r="A26" s="22" t="s">
        <v>30</v>
      </c>
      <c r="B26" s="20">
        <f>B22/B23*100</f>
        <v>99.259115311738597</v>
      </c>
      <c r="C26" s="20">
        <f t="shared" ref="C26:G26" si="14">C22/C23*100</f>
        <v>99.261372610808991</v>
      </c>
      <c r="D26" s="20">
        <f>D9/D23*100</f>
        <v>89.825574822736272</v>
      </c>
      <c r="E26" s="20">
        <f t="shared" si="14"/>
        <v>99.339131263481974</v>
      </c>
      <c r="F26" s="20">
        <f t="shared" si="14"/>
        <v>99.353215345831515</v>
      </c>
      <c r="G26" s="20">
        <f t="shared" si="14"/>
        <v>99.298067643855759</v>
      </c>
      <c r="H26" s="20"/>
      <c r="J26" s="7"/>
      <c r="L26" s="7">
        <f>700850.127477/1000</f>
        <v>700.850127477</v>
      </c>
    </row>
    <row r="27" spans="1:13" ht="15.75" thickBot="1" x14ac:dyDescent="0.3">
      <c r="A27" s="27" t="s">
        <v>19</v>
      </c>
      <c r="B27" s="41">
        <f t="shared" ref="B27:G27" si="15">B23+B10</f>
        <v>1728513.3106280002</v>
      </c>
      <c r="C27" s="41">
        <f t="shared" si="15"/>
        <v>1775562.7611790001</v>
      </c>
      <c r="D27" s="41">
        <f t="shared" si="15"/>
        <v>1824144.1912780001</v>
      </c>
      <c r="E27" s="41">
        <f t="shared" si="15"/>
        <v>1806715.2050859998</v>
      </c>
      <c r="F27" s="41">
        <f t="shared" si="15"/>
        <v>1807316.9756379998</v>
      </c>
      <c r="G27" s="41">
        <f t="shared" si="15"/>
        <v>1778074.663218</v>
      </c>
      <c r="H27" s="41"/>
      <c r="I27" s="9"/>
      <c r="J27" s="9"/>
    </row>
    <row r="28" spans="1:13" ht="15.75" thickBot="1" x14ac:dyDescent="0.3">
      <c r="A28" s="27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f>F27/B27*100-100</f>
        <v>4.5590429952413274</v>
      </c>
      <c r="G28" s="28">
        <f>G27/C27*100-100</f>
        <v>0.14147075473309201</v>
      </c>
      <c r="H28" s="28"/>
      <c r="I28" s="9"/>
      <c r="J28" s="9"/>
    </row>
    <row r="29" spans="1:13" ht="15.75" thickBot="1" x14ac:dyDescent="0.3">
      <c r="A29" s="33" t="s">
        <v>32</v>
      </c>
      <c r="B29" s="42">
        <f>B23/B27*100</f>
        <v>43.08373378105108</v>
      </c>
      <c r="C29" s="42">
        <f t="shared" ref="C29:G29" si="16">C23/C27*100</f>
        <v>41.205845902973486</v>
      </c>
      <c r="D29" s="42">
        <f t="shared" si="16"/>
        <v>41.575528272064105</v>
      </c>
      <c r="E29" s="42">
        <f t="shared" si="16"/>
        <v>41.484919052326404</v>
      </c>
      <c r="F29" s="42">
        <f t="shared" si="16"/>
        <v>41.084630895578236</v>
      </c>
      <c r="G29" s="43">
        <f t="shared" si="16"/>
        <v>39.694868360174432</v>
      </c>
      <c r="H29" s="42"/>
      <c r="I29" s="11" t="s">
        <v>33</v>
      </c>
      <c r="J29" s="9"/>
    </row>
    <row r="30" spans="1:13" ht="15.75" thickBot="1" x14ac:dyDescent="0.3">
      <c r="A30" s="33" t="s">
        <v>34</v>
      </c>
      <c r="B30" s="42">
        <v>0</v>
      </c>
      <c r="C30" s="42">
        <v>0</v>
      </c>
      <c r="D30" s="42">
        <v>0</v>
      </c>
      <c r="E30" s="42">
        <v>0</v>
      </c>
      <c r="F30" s="44">
        <f>F23/B23*100-100</f>
        <v>-0.29253940512153065</v>
      </c>
      <c r="G30" s="44">
        <f>G23/C23*100-100</f>
        <v>-3.5306177583764224</v>
      </c>
      <c r="H30" s="44"/>
      <c r="I30" s="9"/>
      <c r="J30" s="9"/>
      <c r="K30" s="45"/>
    </row>
    <row r="31" spans="1:13" x14ac:dyDescent="0.25">
      <c r="I31" s="9"/>
      <c r="J31" s="9"/>
    </row>
    <row r="32" spans="1:13" ht="15.75" thickBot="1" x14ac:dyDescent="0.3">
      <c r="B32" s="45"/>
      <c r="C32" s="45"/>
      <c r="D32" s="45"/>
      <c r="E32" s="45"/>
      <c r="F32" s="45"/>
      <c r="G32" s="45"/>
      <c r="I32" s="9"/>
      <c r="J32" s="9"/>
    </row>
    <row r="33" spans="1:10" ht="15.75" thickBot="1" x14ac:dyDescent="0.3">
      <c r="A33" s="46"/>
      <c r="B33" s="47" t="s">
        <v>0</v>
      </c>
      <c r="C33" s="48" t="s">
        <v>1</v>
      </c>
      <c r="D33" s="48" t="s">
        <v>2</v>
      </c>
      <c r="E33" s="48" t="s">
        <v>3</v>
      </c>
      <c r="F33" s="48" t="s">
        <v>4</v>
      </c>
      <c r="G33" s="48" t="s">
        <v>5</v>
      </c>
    </row>
    <row r="34" spans="1:10" ht="15.75" thickBot="1" x14ac:dyDescent="0.3">
      <c r="A34" s="49" t="s">
        <v>35</v>
      </c>
      <c r="B34" s="50">
        <f>983805.237507/1000</f>
        <v>983.80523750700002</v>
      </c>
      <c r="C34" s="50">
        <f>1043927.105897/1000</f>
        <v>1043.927105897</v>
      </c>
      <c r="D34" s="50">
        <f>1065746.60731/1000</f>
        <v>1065.7466073100002</v>
      </c>
      <c r="E34" s="50">
        <f>1057200.86475/1000</f>
        <v>1057.2008647499999</v>
      </c>
      <c r="F34" s="50">
        <f>1064787.467084/1000</f>
        <v>1064.7874670839999</v>
      </c>
      <c r="G34" s="50">
        <f>G10/1000</f>
        <v>1072.2702663080001</v>
      </c>
      <c r="I34" s="45"/>
      <c r="J34" s="45"/>
    </row>
    <row r="35" spans="1:10" ht="15.75" thickBot="1" x14ac:dyDescent="0.3">
      <c r="A35" s="49" t="s">
        <v>36</v>
      </c>
      <c r="B35" s="51">
        <f>744708.073121/1000</f>
        <v>744.70807312099998</v>
      </c>
      <c r="C35" s="51">
        <f>731635.655282/1000</f>
        <v>731.63565528200002</v>
      </c>
      <c r="D35" s="51">
        <f>758397.583968/1000</f>
        <v>758.39758396800005</v>
      </c>
      <c r="E35" s="51">
        <f>749514.340336/1000</f>
        <v>749.51434033599992</v>
      </c>
      <c r="F35" s="51">
        <f>742529.508554/1000</f>
        <v>742.5295085539999</v>
      </c>
      <c r="G35" s="51">
        <f>G23/1000</f>
        <v>705.80439691000004</v>
      </c>
      <c r="I35" s="45"/>
      <c r="J35" s="45"/>
    </row>
    <row r="37" spans="1:10" x14ac:dyDescent="0.25">
      <c r="B37" s="26"/>
      <c r="C37" s="26"/>
      <c r="D37" s="26"/>
      <c r="E37" s="26"/>
      <c r="F37" s="26"/>
      <c r="G37" s="26"/>
      <c r="H37" s="26"/>
      <c r="I37" s="45"/>
      <c r="J37" s="45"/>
    </row>
    <row r="38" spans="1:10" x14ac:dyDescent="0.25">
      <c r="G38" s="7"/>
      <c r="H38" s="7"/>
    </row>
    <row r="39" spans="1:10" x14ac:dyDescent="0.25">
      <c r="G39" s="7"/>
      <c r="H39" s="7"/>
    </row>
    <row r="40" spans="1:10" x14ac:dyDescent="0.25">
      <c r="G40" s="7"/>
      <c r="H40" s="7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44"/>
  <sheetViews>
    <sheetView workbookViewId="0">
      <selection activeCell="N26" sqref="N26"/>
    </sheetView>
  </sheetViews>
  <sheetFormatPr defaultRowHeight="15" x14ac:dyDescent="0.25"/>
  <cols>
    <col min="1" max="1" width="71.140625" customWidth="1"/>
    <col min="4" max="4" width="11" bestFit="1" customWidth="1"/>
    <col min="5" max="5" width="11.140625" customWidth="1"/>
    <col min="14" max="14" width="13.28515625" bestFit="1" customWidth="1"/>
    <col min="16" max="16" width="13.85546875" bestFit="1" customWidth="1"/>
  </cols>
  <sheetData>
    <row r="4" spans="1:7" ht="15.75" thickBot="1" x14ac:dyDescent="0.3"/>
    <row r="5" spans="1:7" ht="15.75" thickBot="1" x14ac:dyDescent="0.3">
      <c r="A5" s="97" t="s">
        <v>91</v>
      </c>
      <c r="B5" s="66" t="s">
        <v>0</v>
      </c>
      <c r="C5" s="66" t="s">
        <v>1</v>
      </c>
      <c r="D5" s="66" t="s">
        <v>2</v>
      </c>
      <c r="E5" s="66" t="s">
        <v>37</v>
      </c>
      <c r="F5" s="66" t="s">
        <v>40</v>
      </c>
      <c r="G5" s="66" t="s">
        <v>5</v>
      </c>
    </row>
    <row r="6" spans="1:7" ht="15.75" thickBot="1" x14ac:dyDescent="0.3">
      <c r="A6" s="95" t="s">
        <v>72</v>
      </c>
      <c r="B6" s="96">
        <f>15437.057311/1000</f>
        <v>15.437057311</v>
      </c>
      <c r="C6" s="96">
        <f>23297.594672/1000</f>
        <v>23.297594671999999</v>
      </c>
      <c r="D6" s="96">
        <f>20432.910532/1000</f>
        <v>20.432910532000001</v>
      </c>
      <c r="E6" s="96">
        <f>34668.685199/1000</f>
        <v>34.668685199000002</v>
      </c>
      <c r="F6" s="96">
        <f>16246.298825/1000</f>
        <v>16.246298825</v>
      </c>
      <c r="G6" s="96">
        <f>15277.175031/1000</f>
        <v>15.277175031000001</v>
      </c>
    </row>
    <row r="7" spans="1:7" ht="15.75" thickBot="1" x14ac:dyDescent="0.3">
      <c r="A7" s="93" t="s">
        <v>73</v>
      </c>
      <c r="B7" s="94">
        <f>7434.346927/1000</f>
        <v>7.434346927</v>
      </c>
      <c r="C7" s="94">
        <f>38331.749634/1000</f>
        <v>38.331749633999998</v>
      </c>
      <c r="D7" s="94">
        <f>18941.742966/1000</f>
        <v>18.941742966000003</v>
      </c>
      <c r="E7" s="94">
        <f>12689.77632/1000</f>
        <v>12.68977632</v>
      </c>
      <c r="F7" s="94">
        <f>7602.078619/1000</f>
        <v>7.6020786190000003</v>
      </c>
      <c r="G7" s="94">
        <f>13989.408731/1000</f>
        <v>13.989408730999999</v>
      </c>
    </row>
    <row r="8" spans="1:7" ht="15.75" thickBot="1" x14ac:dyDescent="0.3">
      <c r="A8" s="93" t="s">
        <v>74</v>
      </c>
      <c r="B8" s="94">
        <f>23749.780278/1000</f>
        <v>23.749780277999999</v>
      </c>
      <c r="C8" s="94">
        <f>38685.39181/1000</f>
        <v>38.685391809999999</v>
      </c>
      <c r="D8" s="94">
        <f>34793.012416/1000</f>
        <v>34.793012415999996</v>
      </c>
      <c r="E8" s="94">
        <f>27790.078131/1000</f>
        <v>27.790078130999998</v>
      </c>
      <c r="F8" s="94">
        <f>27010.223541/1000</f>
        <v>27.010223540999998</v>
      </c>
      <c r="G8" s="94">
        <f>30583.304453/1000</f>
        <v>30.583304453</v>
      </c>
    </row>
    <row r="9" spans="1:7" ht="15.75" thickBot="1" x14ac:dyDescent="0.3">
      <c r="A9" s="93" t="s">
        <v>75</v>
      </c>
      <c r="B9" s="94">
        <f>4933.664044/1000</f>
        <v>4.9336640440000004</v>
      </c>
      <c r="C9" s="94">
        <f>12431.986947/1000</f>
        <v>12.431986946999999</v>
      </c>
      <c r="D9" s="94">
        <f>4295.715186/1000</f>
        <v>4.2957151860000007</v>
      </c>
      <c r="E9" s="94">
        <f>4188.970311/1000</f>
        <v>4.1889703110000003</v>
      </c>
      <c r="F9" s="94">
        <f>5377.897651/1000</f>
        <v>5.3778976510000005</v>
      </c>
      <c r="G9" s="94">
        <f>8476.089624/1000</f>
        <v>8.4760896240000001</v>
      </c>
    </row>
    <row r="10" spans="1:7" x14ac:dyDescent="0.25">
      <c r="B10" s="91"/>
    </row>
    <row r="11" spans="1:7" x14ac:dyDescent="0.25">
      <c r="C11" s="7"/>
    </row>
    <row r="14" spans="1:7" x14ac:dyDescent="0.25">
      <c r="B14" s="45"/>
      <c r="C14" s="45"/>
      <c r="D14" s="45"/>
    </row>
    <row r="15" spans="1:7" x14ac:dyDescent="0.25">
      <c r="B15" s="45"/>
      <c r="C15" s="45"/>
      <c r="D15" s="45"/>
      <c r="E15" s="45"/>
    </row>
    <row r="16" spans="1:7" x14ac:dyDescent="0.25">
      <c r="B16" s="45"/>
      <c r="C16" s="45"/>
      <c r="D16" s="45"/>
      <c r="E16" s="45"/>
    </row>
    <row r="17" spans="2:20" x14ac:dyDescent="0.25">
      <c r="B17" s="45"/>
      <c r="C17" s="45"/>
      <c r="D17" s="45"/>
    </row>
    <row r="18" spans="2:20" x14ac:dyDescent="0.25">
      <c r="B18" s="45"/>
      <c r="C18" s="45"/>
      <c r="D18" s="45"/>
    </row>
    <row r="19" spans="2:20" x14ac:dyDescent="0.25">
      <c r="B19" s="45"/>
      <c r="C19" s="45"/>
      <c r="D19" s="45"/>
    </row>
    <row r="20" spans="2:20" x14ac:dyDescent="0.25">
      <c r="B20" s="45"/>
      <c r="C20" s="45"/>
      <c r="D20" s="45"/>
    </row>
    <row r="21" spans="2:20" x14ac:dyDescent="0.25">
      <c r="B21" s="45"/>
      <c r="C21" s="45"/>
      <c r="D21" s="45"/>
    </row>
    <row r="23" spans="2:20" x14ac:dyDescent="0.25">
      <c r="E23" s="82"/>
    </row>
    <row r="24" spans="2:20" x14ac:dyDescent="0.25">
      <c r="B24" s="45"/>
      <c r="C24" s="45"/>
      <c r="D24" s="45"/>
      <c r="E24" s="45"/>
    </row>
    <row r="25" spans="2:20" x14ac:dyDescent="0.25">
      <c r="B25" s="45"/>
      <c r="C25" s="45"/>
      <c r="D25" s="45"/>
      <c r="E25" s="45"/>
    </row>
    <row r="26" spans="2:20" x14ac:dyDescent="0.25">
      <c r="B26" s="45"/>
      <c r="C26" s="45"/>
      <c r="D26" s="45"/>
      <c r="E26" s="45"/>
    </row>
    <row r="31" spans="2:20" x14ac:dyDescent="0.25">
      <c r="R31" s="7"/>
      <c r="S31" s="7"/>
      <c r="T31" s="7"/>
    </row>
    <row r="32" spans="2:20" ht="15.75" thickBot="1" x14ac:dyDescent="0.3"/>
    <row r="33" spans="26:36" x14ac:dyDescent="0.25">
      <c r="AA33" s="92" t="s">
        <v>78</v>
      </c>
      <c r="AC33" s="92" t="s">
        <v>79</v>
      </c>
      <c r="AE33" s="92" t="s">
        <v>55</v>
      </c>
      <c r="AG33" s="92" t="s">
        <v>80</v>
      </c>
      <c r="AH33" s="92" t="s">
        <v>81</v>
      </c>
      <c r="AI33" s="11" t="s">
        <v>10</v>
      </c>
      <c r="AJ33" s="11" t="s">
        <v>11</v>
      </c>
    </row>
    <row r="34" spans="26:36" x14ac:dyDescent="0.25">
      <c r="Z34" t="s">
        <v>82</v>
      </c>
      <c r="AA34" s="7">
        <v>28.5</v>
      </c>
      <c r="AC34" s="7">
        <v>39.698999999999998</v>
      </c>
      <c r="AE34" s="7">
        <v>18.312999999999999</v>
      </c>
      <c r="AG34" s="45">
        <f>AE34/AC34*100-100</f>
        <v>-53.870374568628932</v>
      </c>
    </row>
    <row r="35" spans="26:36" x14ac:dyDescent="0.25">
      <c r="Z35" t="s">
        <v>83</v>
      </c>
      <c r="AA35" s="7">
        <v>14.7</v>
      </c>
      <c r="AC35" s="7">
        <v>20.521000000000001</v>
      </c>
      <c r="AE35" s="7">
        <v>9.4049999999999994</v>
      </c>
      <c r="AG35" s="45">
        <f t="shared" ref="AG35:AG38" si="0">AE35/AC35*100-100</f>
        <v>-54.168900151064769</v>
      </c>
    </row>
    <row r="36" spans="26:36" x14ac:dyDescent="0.25">
      <c r="Z36" t="s">
        <v>84</v>
      </c>
      <c r="AA36" s="7">
        <v>14.2</v>
      </c>
      <c r="AC36" s="7">
        <v>63.054000000000002</v>
      </c>
      <c r="AE36" s="7">
        <v>87.215999999999994</v>
      </c>
      <c r="AG36" s="45">
        <f t="shared" si="0"/>
        <v>38.319535636121401</v>
      </c>
    </row>
    <row r="37" spans="26:36" x14ac:dyDescent="0.25">
      <c r="Z37" t="s">
        <v>85</v>
      </c>
      <c r="AA37" s="7">
        <v>5.8</v>
      </c>
      <c r="AC37" s="7">
        <v>5.8940000000000001</v>
      </c>
      <c r="AE37" s="7">
        <v>4.7370000000000001</v>
      </c>
      <c r="AG37" s="45">
        <f t="shared" si="0"/>
        <v>-19.630132337970821</v>
      </c>
    </row>
    <row r="38" spans="26:36" x14ac:dyDescent="0.25">
      <c r="Z38" s="89" t="s">
        <v>86</v>
      </c>
      <c r="AA38" s="7">
        <f>SUM(AA34:AA37)</f>
        <v>63.2</v>
      </c>
      <c r="AB38" s="45"/>
      <c r="AC38" s="7">
        <f>SUM(AC34:AC37)</f>
        <v>129.16800000000001</v>
      </c>
      <c r="AD38" s="7"/>
      <c r="AE38" s="7">
        <f>SUM(AE34:AE37)</f>
        <v>119.67099999999999</v>
      </c>
      <c r="AF38" s="7">
        <f>AE38/1000</f>
        <v>0.11967099999999999</v>
      </c>
      <c r="AG38" s="45">
        <f t="shared" si="0"/>
        <v>-7.3524402328750256</v>
      </c>
      <c r="AH38" s="45">
        <f>AE38/AA38*100-100</f>
        <v>89.352848101265806</v>
      </c>
      <c r="AI38" s="26">
        <f>AE38-AC38</f>
        <v>-9.4970000000000141</v>
      </c>
      <c r="AJ38" s="26">
        <f>AE38-AA38</f>
        <v>56.470999999999989</v>
      </c>
    </row>
    <row r="39" spans="26:36" x14ac:dyDescent="0.25">
      <c r="AA39" s="7"/>
      <c r="AC39" s="7"/>
      <c r="AE39" s="7"/>
    </row>
    <row r="40" spans="26:36" x14ac:dyDescent="0.25">
      <c r="Z40" t="s">
        <v>87</v>
      </c>
      <c r="AA40" s="7">
        <f>AA34+AA36</f>
        <v>42.7</v>
      </c>
      <c r="AC40" s="7">
        <f>AC34+AC36</f>
        <v>102.753</v>
      </c>
      <c r="AE40" s="7">
        <f>AE34+AE36</f>
        <v>105.529</v>
      </c>
      <c r="AG40" s="45"/>
      <c r="AH40" s="45">
        <f>AA40/AC40*100-100</f>
        <v>-58.444035697254577</v>
      </c>
    </row>
    <row r="41" spans="26:36" x14ac:dyDescent="0.25">
      <c r="Z41" t="s">
        <v>88</v>
      </c>
      <c r="AA41" s="7">
        <f>AA35+AA37</f>
        <v>20.5</v>
      </c>
      <c r="AC41" s="7">
        <f>AC35+AC37</f>
        <v>26.414999999999999</v>
      </c>
      <c r="AE41" s="7">
        <f>AE35+AE37</f>
        <v>14.141999999999999</v>
      </c>
      <c r="AG41" s="45">
        <f>AA41/AE41*100-100</f>
        <v>44.958280299816181</v>
      </c>
      <c r="AH41" s="45">
        <f>AA41/AC41*100-100</f>
        <v>-22.392579973499906</v>
      </c>
    </row>
    <row r="42" spans="26:36" x14ac:dyDescent="0.25">
      <c r="AC42" s="7"/>
      <c r="AE42" s="7"/>
    </row>
    <row r="43" spans="26:36" x14ac:dyDescent="0.25">
      <c r="Z43" t="s">
        <v>89</v>
      </c>
      <c r="AA43" s="7">
        <f>AA40/AA38*100</f>
        <v>67.563291139240505</v>
      </c>
      <c r="AC43" s="7">
        <f>AC40/AC38*100</f>
        <v>79.549888517279825</v>
      </c>
      <c r="AE43" s="7">
        <f>AE40/AE38*100</f>
        <v>88.182600630060747</v>
      </c>
    </row>
    <row r="44" spans="26:36" x14ac:dyDescent="0.25">
      <c r="Z44" t="s">
        <v>90</v>
      </c>
      <c r="AA44" s="7">
        <f>AA41/AA38*100</f>
        <v>32.436708860759495</v>
      </c>
      <c r="AC44" s="7">
        <f>AC41/AC38*100</f>
        <v>20.450111482720175</v>
      </c>
      <c r="AE44" s="7">
        <f>AE41/AE38*100</f>
        <v>11.817399369939251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"/>
  <sheetViews>
    <sheetView workbookViewId="0">
      <selection activeCell="K31" sqref="K31:L31"/>
    </sheetView>
  </sheetViews>
  <sheetFormatPr defaultRowHeight="15" x14ac:dyDescent="0.25"/>
  <cols>
    <col min="1" max="1" width="61.7109375" bestFit="1" customWidth="1"/>
    <col min="7" max="7" width="13.28515625" bestFit="1" customWidth="1"/>
    <col min="11" max="11" width="12.140625" bestFit="1" customWidth="1"/>
    <col min="12" max="12" width="10.42578125" bestFit="1" customWidth="1"/>
    <col min="13" max="13" width="35.5703125" customWidth="1"/>
  </cols>
  <sheetData>
    <row r="2" spans="1:12" ht="15.75" thickBot="1" x14ac:dyDescent="0.3"/>
    <row r="3" spans="1:12" ht="15.75" thickBot="1" x14ac:dyDescent="0.3">
      <c r="A3" s="98" t="s">
        <v>97</v>
      </c>
      <c r="B3" s="66" t="s">
        <v>0</v>
      </c>
      <c r="C3" s="66" t="s">
        <v>1</v>
      </c>
      <c r="D3" s="66" t="s">
        <v>92</v>
      </c>
      <c r="E3" s="66" t="s">
        <v>37</v>
      </c>
      <c r="F3" s="66" t="s">
        <v>40</v>
      </c>
      <c r="G3" s="66" t="s">
        <v>5</v>
      </c>
    </row>
    <row r="4" spans="1:12" x14ac:dyDescent="0.25">
      <c r="A4" s="67" t="s">
        <v>93</v>
      </c>
      <c r="B4" s="99">
        <v>9.8425686789999993</v>
      </c>
      <c r="C4" s="50">
        <v>27.153159241000001</v>
      </c>
      <c r="D4" s="50">
        <v>14.115240418999999</v>
      </c>
      <c r="E4" s="50">
        <v>13.420174457</v>
      </c>
      <c r="F4" s="50">
        <v>19.810376046000002</v>
      </c>
      <c r="G4" s="50">
        <v>5.7166316520000002</v>
      </c>
      <c r="I4" s="7"/>
      <c r="J4" s="7"/>
      <c r="K4" s="7"/>
      <c r="L4" s="7"/>
    </row>
    <row r="5" spans="1:12" x14ac:dyDescent="0.25">
      <c r="A5" s="69" t="s">
        <v>94</v>
      </c>
      <c r="B5" s="100">
        <v>11.745728394</v>
      </c>
      <c r="C5" s="51">
        <v>59.386500511000001</v>
      </c>
      <c r="D5" s="51">
        <v>20.869988265</v>
      </c>
      <c r="E5" s="51">
        <v>12.937471728</v>
      </c>
      <c r="F5" s="51">
        <v>12.593507099</v>
      </c>
      <c r="G5" s="51">
        <v>12.41769298</v>
      </c>
      <c r="I5" s="7"/>
      <c r="J5" s="7"/>
      <c r="K5" s="7"/>
      <c r="L5" s="7"/>
    </row>
    <row r="6" spans="1:12" x14ac:dyDescent="0.25">
      <c r="A6" s="69" t="s">
        <v>95</v>
      </c>
      <c r="B6" s="100">
        <v>32.861185714000001</v>
      </c>
      <c r="C6" s="51">
        <v>37.753004472000001</v>
      </c>
      <c r="D6" s="51">
        <v>63.236351331999998</v>
      </c>
      <c r="E6" s="51">
        <v>46.856010649000005</v>
      </c>
      <c r="F6" s="51">
        <v>34.294267074000004</v>
      </c>
      <c r="G6" s="51">
        <v>21.748366979</v>
      </c>
      <c r="I6" s="7"/>
      <c r="J6" s="7"/>
      <c r="K6" s="7"/>
      <c r="L6" s="7"/>
    </row>
    <row r="7" spans="1:12" x14ac:dyDescent="0.25">
      <c r="A7" s="69" t="s">
        <v>96</v>
      </c>
      <c r="B7" s="100">
        <v>0.96999516900000005</v>
      </c>
      <c r="C7" s="51">
        <v>12.032030019</v>
      </c>
      <c r="D7" s="51">
        <v>8.8375875529999988</v>
      </c>
      <c r="E7" s="51">
        <v>15.183056731000001</v>
      </c>
      <c r="F7" s="51">
        <v>0.12313077900000001</v>
      </c>
      <c r="G7" s="51">
        <v>0.411440321</v>
      </c>
      <c r="I7" s="7"/>
      <c r="J7" s="7"/>
      <c r="K7" s="7"/>
      <c r="L7" s="7"/>
    </row>
    <row r="8" spans="1:12" x14ac:dyDescent="0.25">
      <c r="B8" s="91"/>
      <c r="C8" s="91"/>
      <c r="D8" s="91"/>
      <c r="E8" s="91"/>
      <c r="F8" s="91"/>
      <c r="G8" s="91"/>
      <c r="J8" s="91"/>
      <c r="K8" s="91"/>
      <c r="L8" s="91"/>
    </row>
    <row r="10" spans="1:12" x14ac:dyDescent="0.25">
      <c r="B10" s="45"/>
    </row>
    <row r="26" spans="13:13" x14ac:dyDescent="0.25">
      <c r="M26" s="26"/>
    </row>
    <row r="27" spans="13:13" x14ac:dyDescent="0.25">
      <c r="M27" s="26"/>
    </row>
    <row r="28" spans="13:13" x14ac:dyDescent="0.25">
      <c r="M28" s="26"/>
    </row>
    <row r="29" spans="13:13" x14ac:dyDescent="0.25">
      <c r="M29" s="26"/>
    </row>
    <row r="30" spans="13:13" x14ac:dyDescent="0.25">
      <c r="M30" s="60"/>
    </row>
    <row r="40" spans="19:27" x14ac:dyDescent="0.25">
      <c r="X40" s="65" t="s">
        <v>41</v>
      </c>
      <c r="Y40" s="65" t="s">
        <v>76</v>
      </c>
      <c r="Z40" s="65" t="s">
        <v>77</v>
      </c>
      <c r="AA40" s="65" t="s">
        <v>11</v>
      </c>
    </row>
    <row r="41" spans="19:27" x14ac:dyDescent="0.25">
      <c r="S41" s="26"/>
      <c r="T41" s="26"/>
      <c r="U41" s="26"/>
      <c r="X41" s="7" t="e">
        <f>U41/T41*100-100</f>
        <v>#DIV/0!</v>
      </c>
      <c r="Y41" s="7" t="e">
        <f>U41/E23*100-100</f>
        <v>#DIV/0!</v>
      </c>
      <c r="Z41" s="7">
        <f>-586/1000</f>
        <v>-0.58599999999999997</v>
      </c>
      <c r="AA41" s="7">
        <f>-18615/1000</f>
        <v>-18.614999999999998</v>
      </c>
    </row>
    <row r="42" spans="19:27" x14ac:dyDescent="0.25">
      <c r="S42" s="26"/>
      <c r="T42" s="26"/>
      <c r="U42" s="26"/>
      <c r="X42" s="7" t="e">
        <f t="shared" ref="X42:X45" si="0">U42/T42*100-100</f>
        <v>#DIV/0!</v>
      </c>
      <c r="Y42" s="7" t="e">
        <f>U42/E24*100-100</f>
        <v>#DIV/0!</v>
      </c>
      <c r="Z42" s="7">
        <f>-2106/1000</f>
        <v>-2.1059999999999999</v>
      </c>
      <c r="AA42" s="7">
        <f>-7801/1000</f>
        <v>-7.8010000000000002</v>
      </c>
    </row>
    <row r="43" spans="19:27" x14ac:dyDescent="0.25">
      <c r="S43" s="26"/>
      <c r="T43" s="26"/>
      <c r="U43" s="26"/>
      <c r="X43" s="7" t="e">
        <f t="shared" si="0"/>
        <v>#DIV/0!</v>
      </c>
      <c r="Y43" s="7" t="e">
        <f>U43/E25*100-100</f>
        <v>#DIV/0!</v>
      </c>
      <c r="Z43" s="7">
        <f>2570/1000</f>
        <v>2.57</v>
      </c>
      <c r="AA43" s="7">
        <f>1562/1000</f>
        <v>1.5620000000000001</v>
      </c>
    </row>
    <row r="44" spans="19:27" x14ac:dyDescent="0.25">
      <c r="S44" s="26"/>
      <c r="T44" s="26"/>
      <c r="U44" s="26"/>
      <c r="X44" s="7" t="e">
        <f t="shared" si="0"/>
        <v>#DIV/0!</v>
      </c>
      <c r="Y44" s="7" t="e">
        <f>U44/E26*100-100</f>
        <v>#DIV/0!</v>
      </c>
      <c r="Z44" s="7">
        <f>-4233/1000</f>
        <v>-4.2329999999999997</v>
      </c>
      <c r="AA44" s="7">
        <f>-13005/1000</f>
        <v>-13.005000000000001</v>
      </c>
    </row>
    <row r="45" spans="19:27" x14ac:dyDescent="0.25">
      <c r="S45" s="60"/>
      <c r="T45" s="60"/>
      <c r="U45" s="60"/>
      <c r="X45" s="91" t="e">
        <f t="shared" si="0"/>
        <v>#DIV/0!</v>
      </c>
      <c r="Y45" s="91" t="e">
        <f>U45/E27*100-100</f>
        <v>#DIV/0!</v>
      </c>
      <c r="Z45" s="91">
        <f>-4233/1000</f>
        <v>-4.2329999999999997</v>
      </c>
      <c r="AA45" s="91">
        <f>-13005/1000</f>
        <v>-13.005000000000001</v>
      </c>
    </row>
    <row r="46" spans="19:27" x14ac:dyDescent="0.25">
      <c r="V46" s="7"/>
    </row>
    <row r="48" spans="19:27" x14ac:dyDescent="0.25">
      <c r="X48" s="65" t="s">
        <v>41</v>
      </c>
      <c r="Y48" s="65" t="s">
        <v>76</v>
      </c>
      <c r="Z48" s="65" t="s">
        <v>77</v>
      </c>
      <c r="AA48" s="65" t="s">
        <v>11</v>
      </c>
    </row>
    <row r="49" spans="19:27" x14ac:dyDescent="0.25">
      <c r="S49" s="26"/>
      <c r="T49" s="26"/>
      <c r="U49" s="26"/>
      <c r="X49" s="7" t="e">
        <f>U49/T49*100-100</f>
        <v>#DIV/0!</v>
      </c>
      <c r="Y49" s="7" t="e">
        <f>U49/E31*100-100</f>
        <v>#DIV/0!</v>
      </c>
      <c r="Z49" s="26">
        <f>U49-T49</f>
        <v>0</v>
      </c>
      <c r="AA49" s="26">
        <f>U49-E31</f>
        <v>0</v>
      </c>
    </row>
    <row r="50" spans="19:27" x14ac:dyDescent="0.25">
      <c r="S50" s="26"/>
      <c r="T50" s="26"/>
      <c r="U50" s="26"/>
      <c r="X50" s="7" t="e">
        <f>U50/T50*100-100</f>
        <v>#DIV/0!</v>
      </c>
      <c r="Y50" s="7" t="e">
        <f>U50/E32*100-100</f>
        <v>#DIV/0!</v>
      </c>
      <c r="Z50" s="26">
        <f>U50-T50</f>
        <v>0</v>
      </c>
      <c r="AA50" s="26">
        <f>U50-E32</f>
        <v>0</v>
      </c>
    </row>
    <row r="51" spans="19:27" x14ac:dyDescent="0.25">
      <c r="S51" s="26"/>
      <c r="T51" s="26"/>
      <c r="U51" s="26"/>
      <c r="X51" s="7" t="e">
        <f>U51/T51*100-100</f>
        <v>#DIV/0!</v>
      </c>
      <c r="Y51" s="7" t="e">
        <f>U51/E33*100-100</f>
        <v>#DIV/0!</v>
      </c>
      <c r="Z51" s="26">
        <f>U51-T51</f>
        <v>0</v>
      </c>
      <c r="AA51" s="26">
        <f>U51-E33</f>
        <v>0</v>
      </c>
    </row>
    <row r="52" spans="19:27" x14ac:dyDescent="0.25">
      <c r="S52" s="26"/>
      <c r="T52" s="26"/>
      <c r="U52" s="26"/>
      <c r="X52" s="7" t="e">
        <f>U52/T52*100-100</f>
        <v>#DIV/0!</v>
      </c>
      <c r="Y52" s="7" t="e">
        <f>U52/E34*100-100</f>
        <v>#DIV/0!</v>
      </c>
      <c r="Z52" s="26">
        <f>U52-T52</f>
        <v>0</v>
      </c>
      <c r="AA52" s="26">
        <f>U52-E34</f>
        <v>0</v>
      </c>
    </row>
    <row r="53" spans="19:27" x14ac:dyDescent="0.25">
      <c r="S53" s="60"/>
      <c r="T53" s="60"/>
      <c r="U53" s="60"/>
      <c r="X53" s="91" t="e">
        <f>U53/T53*100-100</f>
        <v>#DIV/0!</v>
      </c>
      <c r="Y53" s="91" t="e">
        <f>U53/E35*100-100</f>
        <v>#DIV/0!</v>
      </c>
      <c r="Z53" s="60">
        <f>U53-T53</f>
        <v>0</v>
      </c>
      <c r="AA53" s="60">
        <f>U53-E35</f>
        <v>0</v>
      </c>
    </row>
    <row r="55" spans="19:27" x14ac:dyDescent="0.25">
      <c r="X55" s="65" t="s">
        <v>41</v>
      </c>
      <c r="Y55" s="65" t="s">
        <v>76</v>
      </c>
      <c r="Z55" s="65" t="s">
        <v>77</v>
      </c>
      <c r="AA55" s="65" t="s">
        <v>11</v>
      </c>
    </row>
    <row r="56" spans="19:27" x14ac:dyDescent="0.25">
      <c r="S56" s="60"/>
      <c r="T56" s="60"/>
      <c r="U56" s="60"/>
      <c r="X56" s="7" t="e">
        <f>U56/T56*100-100</f>
        <v>#DIV/0!</v>
      </c>
      <c r="Y56" s="7" t="e">
        <f>U56/E38*100-100</f>
        <v>#DIV/0!</v>
      </c>
      <c r="Z56" s="7">
        <f>1750/1000</f>
        <v>1.75</v>
      </c>
      <c r="AA56" s="7">
        <f>-40778/1000</f>
        <v>-40.777999999999999</v>
      </c>
    </row>
    <row r="59" spans="19:27" x14ac:dyDescent="0.25">
      <c r="S59" s="45"/>
      <c r="T59" s="45"/>
      <c r="U59" s="45"/>
    </row>
    <row r="60" spans="19:27" x14ac:dyDescent="0.25">
      <c r="S60" s="45"/>
      <c r="T60" s="45"/>
      <c r="U60" s="4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Normal="100" workbookViewId="0">
      <selection activeCell="P24" sqref="P24"/>
    </sheetView>
  </sheetViews>
  <sheetFormatPr defaultRowHeight="15" x14ac:dyDescent="0.25"/>
  <cols>
    <col min="2" max="2" width="48.85546875" bestFit="1" customWidth="1"/>
    <col min="16" max="16" width="9.140625" customWidth="1"/>
  </cols>
  <sheetData>
    <row r="1" spans="2:14" ht="15.75" thickBot="1" x14ac:dyDescent="0.3">
      <c r="B1" s="46"/>
      <c r="C1" s="101" t="s">
        <v>108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2:14" x14ac:dyDescent="0.25">
      <c r="B2" s="106" t="s">
        <v>54</v>
      </c>
      <c r="C2" s="107" t="s">
        <v>0</v>
      </c>
      <c r="D2" s="107"/>
      <c r="E2" s="107" t="s">
        <v>1</v>
      </c>
      <c r="F2" s="107"/>
      <c r="G2" s="107" t="s">
        <v>2</v>
      </c>
      <c r="H2" s="107"/>
      <c r="I2" s="107" t="s">
        <v>37</v>
      </c>
      <c r="J2" s="107"/>
      <c r="K2" s="107" t="s">
        <v>4</v>
      </c>
      <c r="L2" s="107"/>
      <c r="M2" s="107" t="s">
        <v>5</v>
      </c>
      <c r="N2" s="108"/>
    </row>
    <row r="3" spans="2:14" ht="15.75" thickBot="1" x14ac:dyDescent="0.3">
      <c r="B3" s="109"/>
      <c r="C3" s="110" t="s">
        <v>98</v>
      </c>
      <c r="D3" s="110" t="s">
        <v>99</v>
      </c>
      <c r="E3" s="110" t="s">
        <v>98</v>
      </c>
      <c r="F3" s="110" t="s">
        <v>99</v>
      </c>
      <c r="G3" s="110" t="s">
        <v>98</v>
      </c>
      <c r="H3" s="110" t="s">
        <v>99</v>
      </c>
      <c r="I3" s="110" t="s">
        <v>98</v>
      </c>
      <c r="J3" s="110" t="s">
        <v>99</v>
      </c>
      <c r="K3" s="110" t="s">
        <v>98</v>
      </c>
      <c r="L3" s="110" t="s">
        <v>99</v>
      </c>
      <c r="M3" s="110" t="s">
        <v>98</v>
      </c>
      <c r="N3" s="111" t="s">
        <v>99</v>
      </c>
    </row>
    <row r="4" spans="2:14" x14ac:dyDescent="0.25">
      <c r="B4" s="104" t="s">
        <v>100</v>
      </c>
      <c r="C4" s="105">
        <v>8925</v>
      </c>
      <c r="D4" s="105">
        <v>2471</v>
      </c>
      <c r="E4" s="105">
        <v>8888</v>
      </c>
      <c r="F4" s="105">
        <v>2471</v>
      </c>
      <c r="G4" s="105">
        <v>8863</v>
      </c>
      <c r="H4" s="105">
        <v>2466</v>
      </c>
      <c r="I4" s="105">
        <v>8800</v>
      </c>
      <c r="J4" s="105">
        <v>2390</v>
      </c>
      <c r="K4" s="105">
        <v>8630</v>
      </c>
      <c r="L4" s="105">
        <v>2365</v>
      </c>
      <c r="M4" s="105">
        <f>[2]allomanyi_adatok_ugyfelszam_db!$B$48+[2]allomanyi_adatok_ugyfelszam_db!$J$48</f>
        <v>8609</v>
      </c>
      <c r="N4" s="105">
        <f>[2]allomanyi_adatok_ugyfelszam_db!$B$144+[2]allomanyi_adatok_ugyfelszam_db!$J$144</f>
        <v>2347</v>
      </c>
    </row>
    <row r="5" spans="2:14" x14ac:dyDescent="0.25">
      <c r="B5" s="102" t="s">
        <v>101</v>
      </c>
      <c r="C5" s="103">
        <v>1021</v>
      </c>
      <c r="D5" s="103">
        <v>885</v>
      </c>
      <c r="E5" s="103">
        <v>924</v>
      </c>
      <c r="F5" s="103">
        <v>929</v>
      </c>
      <c r="G5" s="103">
        <v>944</v>
      </c>
      <c r="H5" s="103">
        <v>941</v>
      </c>
      <c r="I5" s="103">
        <v>820</v>
      </c>
      <c r="J5" s="103">
        <v>947</v>
      </c>
      <c r="K5" s="103">
        <v>735</v>
      </c>
      <c r="L5" s="103">
        <v>899</v>
      </c>
      <c r="M5" s="103">
        <f>[2]allomanyi_adatok_ugyfelszam_db!$C$48+[2]allomanyi_adatok_ugyfelszam_db!$K$48</f>
        <v>697</v>
      </c>
      <c r="N5" s="103">
        <f>[2]allomanyi_adatok_ugyfelszam_db!$C$144+[2]allomanyi_adatok_ugyfelszam_db!$K$144</f>
        <v>880</v>
      </c>
    </row>
    <row r="6" spans="2:14" x14ac:dyDescent="0.25">
      <c r="B6" s="102" t="s">
        <v>102</v>
      </c>
      <c r="C6" s="103">
        <v>9866</v>
      </c>
      <c r="D6" s="103">
        <v>2681</v>
      </c>
      <c r="E6" s="103">
        <v>9790</v>
      </c>
      <c r="F6" s="103">
        <v>2660</v>
      </c>
      <c r="G6" s="103">
        <v>9736</v>
      </c>
      <c r="H6" s="103">
        <v>2607</v>
      </c>
      <c r="I6" s="103">
        <v>9522</v>
      </c>
      <c r="J6" s="103">
        <v>2645</v>
      </c>
      <c r="K6" s="103">
        <v>9579</v>
      </c>
      <c r="L6" s="103">
        <v>2688</v>
      </c>
      <c r="M6" s="103">
        <f>[2]allomanyi_adatok_ugyfelszam_db!$E$48+[2]allomanyi_adatok_ugyfelszam_db!$F$48+[2]allomanyi_adatok_ugyfelszam_db!$L$48</f>
        <v>13460</v>
      </c>
      <c r="N6" s="103">
        <f>[2]allomanyi_adatok_ugyfelszam_db!$E$144+[2]allomanyi_adatok_ugyfelszam_db!$F$144+[2]allomanyi_adatok_ugyfelszam_db!$L$144</f>
        <v>3629</v>
      </c>
    </row>
    <row r="7" spans="2:14" x14ac:dyDescent="0.25">
      <c r="B7" s="102" t="s">
        <v>103</v>
      </c>
      <c r="C7" s="103">
        <v>2160</v>
      </c>
      <c r="D7" s="103">
        <v>874</v>
      </c>
      <c r="E7" s="103">
        <v>2195</v>
      </c>
      <c r="F7" s="103">
        <v>839</v>
      </c>
      <c r="G7" s="103">
        <v>2045</v>
      </c>
      <c r="H7" s="103">
        <v>802</v>
      </c>
      <c r="I7" s="103">
        <v>3986</v>
      </c>
      <c r="J7" s="103">
        <v>2145</v>
      </c>
      <c r="K7" s="103">
        <v>4176</v>
      </c>
      <c r="L7" s="103">
        <v>2260</v>
      </c>
      <c r="M7" s="103">
        <f>[2]allomanyi_adatok_ugyfelszam_db!$H$48+[2]allomanyi_adatok_ugyfelszam_db!$M$48</f>
        <v>4856</v>
      </c>
      <c r="N7" s="103">
        <f>[2]allomanyi_adatok_ugyfelszam_db!$H$144+[2]allomanyi_adatok_ugyfelszam_db!$M$144</f>
        <v>2426</v>
      </c>
    </row>
    <row r="8" spans="2:14" x14ac:dyDescent="0.25">
      <c r="C8" s="26"/>
    </row>
    <row r="38" spans="3:3" x14ac:dyDescent="0.25">
      <c r="C38" s="89"/>
    </row>
  </sheetData>
  <mergeCells count="8">
    <mergeCell ref="C1:N1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9"/>
  <sheetViews>
    <sheetView zoomScaleNormal="100" workbookViewId="0">
      <selection activeCell="R33" sqref="R33"/>
    </sheetView>
  </sheetViews>
  <sheetFormatPr defaultRowHeight="15" x14ac:dyDescent="0.25"/>
  <cols>
    <col min="3" max="3" width="48.85546875" bestFit="1" customWidth="1"/>
    <col min="12" max="12" width="9.140625" customWidth="1"/>
  </cols>
  <sheetData>
    <row r="2" spans="3:15" ht="15.75" thickBot="1" x14ac:dyDescent="0.3">
      <c r="C2" s="46"/>
      <c r="D2" s="112" t="s">
        <v>108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3:15" x14ac:dyDescent="0.25">
      <c r="C3" s="106" t="s">
        <v>53</v>
      </c>
      <c r="D3" s="107" t="s">
        <v>0</v>
      </c>
      <c r="E3" s="107"/>
      <c r="F3" s="107" t="s">
        <v>1</v>
      </c>
      <c r="G3" s="107"/>
      <c r="H3" s="107" t="s">
        <v>2</v>
      </c>
      <c r="I3" s="107"/>
      <c r="J3" s="107" t="s">
        <v>37</v>
      </c>
      <c r="K3" s="107"/>
      <c r="L3" s="107" t="s">
        <v>4</v>
      </c>
      <c r="M3" s="107"/>
      <c r="N3" s="107" t="s">
        <v>5</v>
      </c>
      <c r="O3" s="108"/>
    </row>
    <row r="4" spans="3:15" ht="15.75" thickBot="1" x14ac:dyDescent="0.3">
      <c r="C4" s="109"/>
      <c r="D4" s="110" t="s">
        <v>98</v>
      </c>
      <c r="E4" s="110" t="s">
        <v>99</v>
      </c>
      <c r="F4" s="110" t="s">
        <v>98</v>
      </c>
      <c r="G4" s="110" t="s">
        <v>99</v>
      </c>
      <c r="H4" s="110" t="s">
        <v>98</v>
      </c>
      <c r="I4" s="110" t="s">
        <v>99</v>
      </c>
      <c r="J4" s="110" t="s">
        <v>98</v>
      </c>
      <c r="K4" s="110" t="s">
        <v>99</v>
      </c>
      <c r="L4" s="110" t="s">
        <v>98</v>
      </c>
      <c r="M4" s="110" t="s">
        <v>99</v>
      </c>
      <c r="N4" s="110" t="s">
        <v>98</v>
      </c>
      <c r="O4" s="111" t="s">
        <v>99</v>
      </c>
    </row>
    <row r="5" spans="3:15" x14ac:dyDescent="0.25">
      <c r="C5" s="104" t="s">
        <v>104</v>
      </c>
      <c r="D5" s="105">
        <v>112</v>
      </c>
      <c r="E5" s="105">
        <v>1045</v>
      </c>
      <c r="F5" s="105">
        <v>106</v>
      </c>
      <c r="G5" s="105">
        <v>1056</v>
      </c>
      <c r="H5" s="105">
        <v>103</v>
      </c>
      <c r="I5" s="105">
        <v>1051</v>
      </c>
      <c r="J5" s="105">
        <v>107</v>
      </c>
      <c r="K5" s="105">
        <v>1040</v>
      </c>
      <c r="L5" s="105">
        <v>109</v>
      </c>
      <c r="M5" s="105">
        <v>1040</v>
      </c>
      <c r="N5" s="105">
        <f>[2]allomanyi_adatok_ugyfelszam_db!$B$83</f>
        <v>108</v>
      </c>
      <c r="O5" s="105">
        <f>[2]allomanyi_adatok_ugyfelszam_db!$B$179+[2]allomanyi_adatok_ugyfelszam_db!$J$179</f>
        <v>1035</v>
      </c>
    </row>
    <row r="6" spans="3:15" x14ac:dyDescent="0.25">
      <c r="C6" s="102" t="s">
        <v>105</v>
      </c>
      <c r="D6" s="103">
        <v>27</v>
      </c>
      <c r="E6" s="103">
        <v>611</v>
      </c>
      <c r="F6" s="103">
        <v>26</v>
      </c>
      <c r="G6" s="103">
        <v>623</v>
      </c>
      <c r="H6" s="103">
        <v>32</v>
      </c>
      <c r="I6" s="103">
        <v>626</v>
      </c>
      <c r="J6" s="103">
        <v>30</v>
      </c>
      <c r="K6" s="103">
        <v>613</v>
      </c>
      <c r="L6" s="103">
        <v>31</v>
      </c>
      <c r="M6" s="103">
        <v>579</v>
      </c>
      <c r="N6" s="103">
        <f>[2]allomanyi_adatok_ugyfelszam_db!$C$83</f>
        <v>26</v>
      </c>
      <c r="O6" s="103">
        <f>[2]allomanyi_adatok_ugyfelszam_db!$C$179+[2]allomanyi_adatok_ugyfelszam_db!$K$179</f>
        <v>557</v>
      </c>
    </row>
    <row r="7" spans="3:15" x14ac:dyDescent="0.25">
      <c r="C7" s="102" t="s">
        <v>106</v>
      </c>
      <c r="D7" s="103">
        <v>205</v>
      </c>
      <c r="E7" s="103">
        <v>1258</v>
      </c>
      <c r="F7" s="103">
        <v>199</v>
      </c>
      <c r="G7" s="103">
        <v>1264</v>
      </c>
      <c r="H7" s="103">
        <v>192</v>
      </c>
      <c r="I7" s="103">
        <v>1237</v>
      </c>
      <c r="J7" s="103">
        <v>193</v>
      </c>
      <c r="K7" s="103">
        <v>1283</v>
      </c>
      <c r="L7" s="103">
        <v>192</v>
      </c>
      <c r="M7" s="103">
        <v>1284</v>
      </c>
      <c r="N7" s="103">
        <f>[2]allomanyi_adatok_ugyfelszam_db!$E$83+[2]allomanyi_adatok_ugyfelszam_db!$F$83+[2]allomanyi_adatok_ugyfelszam_db!$L$83</f>
        <v>299</v>
      </c>
      <c r="O7" s="103">
        <f>[2]allomanyi_adatok_ugyfelszam_db!$E$179+[2]allomanyi_adatok_ugyfelszam_db!$F$179+[2]allomanyi_adatok_ugyfelszam_db!$L$179</f>
        <v>1730</v>
      </c>
    </row>
    <row r="8" spans="3:15" x14ac:dyDescent="0.25">
      <c r="C8" s="102" t="s">
        <v>107</v>
      </c>
      <c r="D8" s="103">
        <v>61</v>
      </c>
      <c r="E8" s="103">
        <v>396</v>
      </c>
      <c r="F8" s="103">
        <v>61</v>
      </c>
      <c r="G8" s="103">
        <v>365</v>
      </c>
      <c r="H8" s="103">
        <v>51</v>
      </c>
      <c r="I8" s="103">
        <v>366</v>
      </c>
      <c r="J8" s="103">
        <v>148</v>
      </c>
      <c r="K8" s="103">
        <v>1313</v>
      </c>
      <c r="L8" s="103">
        <v>155</v>
      </c>
      <c r="M8" s="103">
        <v>1372</v>
      </c>
      <c r="N8" s="103">
        <f>[2]allomanyi_adatok_ugyfelszam_db!$H$83+[2]allomanyi_adatok_ugyfelszam_db!$M$83</f>
        <v>173</v>
      </c>
      <c r="O8" s="103">
        <f>[2]allomanyi_adatok_ugyfelszam_db!$H$179+[2]allomanyi_adatok_ugyfelszam_db!$M$179</f>
        <v>1498</v>
      </c>
    </row>
    <row r="28" spans="5:10" x14ac:dyDescent="0.25">
      <c r="E28" s="26"/>
    </row>
    <row r="29" spans="5:10" x14ac:dyDescent="0.25">
      <c r="G29" s="26"/>
      <c r="J29" s="26"/>
    </row>
  </sheetData>
  <mergeCells count="8">
    <mergeCell ref="D2:O2"/>
    <mergeCell ref="C3:C4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S24" sqref="S24"/>
    </sheetView>
  </sheetViews>
  <sheetFormatPr defaultRowHeight="15" x14ac:dyDescent="0.25"/>
  <cols>
    <col min="1" max="1" width="30.7109375" bestFit="1" customWidth="1"/>
  </cols>
  <sheetData>
    <row r="1" spans="1:11" ht="15.75" thickBo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thickBot="1" x14ac:dyDescent="0.3">
      <c r="A2" s="46"/>
      <c r="B2" s="48" t="s">
        <v>0</v>
      </c>
      <c r="C2" s="48" t="s">
        <v>1</v>
      </c>
      <c r="D2" s="48" t="s">
        <v>2</v>
      </c>
      <c r="E2" s="48" t="s">
        <v>37</v>
      </c>
      <c r="F2" s="48" t="s">
        <v>4</v>
      </c>
      <c r="G2" s="48" t="s">
        <v>5</v>
      </c>
    </row>
    <row r="3" spans="1:11" ht="15.75" thickBot="1" x14ac:dyDescent="0.3">
      <c r="A3" s="53" t="s">
        <v>21</v>
      </c>
      <c r="B3" s="54">
        <f>'[1]2. ábra'!B16</f>
        <v>56.91626621894892</v>
      </c>
      <c r="C3" s="54">
        <f>'[1]2. ábra'!C16</f>
        <v>58.794154097026507</v>
      </c>
      <c r="D3" s="54">
        <f>'[1]2. ábra'!D16</f>
        <v>58.424471727935902</v>
      </c>
      <c r="E3" s="54">
        <f>'[1]2. ábra'!E16</f>
        <v>58.515080947673603</v>
      </c>
      <c r="F3" s="54">
        <f>'[1]2. ábra'!F16</f>
        <v>58.915369104421757</v>
      </c>
      <c r="G3" s="54">
        <f>'[1]2. ábra'!G16</f>
        <v>60.305131639825568</v>
      </c>
    </row>
    <row r="4" spans="1:11" ht="15.75" thickBot="1" x14ac:dyDescent="0.3">
      <c r="A4" s="55" t="s">
        <v>32</v>
      </c>
      <c r="B4" s="56">
        <f>'[1]2. ábra'!B29</f>
        <v>43.08373378105108</v>
      </c>
      <c r="C4" s="56">
        <f>'[1]2. ábra'!C29</f>
        <v>41.205845902973486</v>
      </c>
      <c r="D4" s="56">
        <f>'[1]2. ábra'!D29</f>
        <v>41.575528272064105</v>
      </c>
      <c r="E4" s="56">
        <f>'[1]2. ábra'!E29</f>
        <v>41.484919052326404</v>
      </c>
      <c r="F4" s="56">
        <f>'[1]2. ábra'!F29</f>
        <v>41.084630895578236</v>
      </c>
      <c r="G4" s="56">
        <f>'[1]2. ábra'!G29</f>
        <v>39.694868360174432</v>
      </c>
    </row>
  </sheetData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4"/>
  <sheetViews>
    <sheetView workbookViewId="0">
      <selection activeCell="M13" sqref="M13"/>
    </sheetView>
  </sheetViews>
  <sheetFormatPr defaultRowHeight="15" x14ac:dyDescent="0.25"/>
  <cols>
    <col min="1" max="1" width="42.28515625" bestFit="1" customWidth="1"/>
    <col min="2" max="7" width="9.5703125" bestFit="1" customWidth="1"/>
    <col min="8" max="8" width="8.85546875" customWidth="1"/>
    <col min="9" max="9" width="8.5703125" bestFit="1" customWidth="1"/>
    <col min="11" max="11" width="9.28515625" bestFit="1" customWidth="1"/>
  </cols>
  <sheetData>
    <row r="6" spans="1:16" ht="15.75" thickBot="1" x14ac:dyDescent="0.3"/>
    <row r="7" spans="1:16" ht="15.75" thickBot="1" x14ac:dyDescent="0.3">
      <c r="A7" s="66" t="s">
        <v>48</v>
      </c>
      <c r="B7" s="48" t="s">
        <v>0</v>
      </c>
      <c r="C7" s="48" t="s">
        <v>1</v>
      </c>
      <c r="D7" s="48" t="s">
        <v>2</v>
      </c>
      <c r="E7" s="48" t="s">
        <v>37</v>
      </c>
      <c r="F7" s="48" t="s">
        <v>4</v>
      </c>
      <c r="G7" s="48" t="s">
        <v>5</v>
      </c>
    </row>
    <row r="8" spans="1:16" x14ac:dyDescent="0.25">
      <c r="A8" s="67" t="s">
        <v>38</v>
      </c>
      <c r="B8" s="68">
        <v>371.12160113499999</v>
      </c>
      <c r="C8" s="68">
        <v>386.16465134699996</v>
      </c>
      <c r="D8" s="68">
        <v>384.51161806900001</v>
      </c>
      <c r="E8" s="68">
        <v>373.60313599900002</v>
      </c>
      <c r="F8" s="68">
        <v>379.51191901599998</v>
      </c>
      <c r="G8" s="68">
        <f>387412.602564/1000</f>
        <v>387.412602564</v>
      </c>
      <c r="H8" s="9"/>
      <c r="I8" s="9"/>
      <c r="J8" s="9"/>
      <c r="K8" s="7"/>
      <c r="L8" s="7"/>
    </row>
    <row r="9" spans="1:16" x14ac:dyDescent="0.25">
      <c r="A9" s="69" t="s">
        <v>39</v>
      </c>
      <c r="B9" s="68">
        <v>612.68363637200002</v>
      </c>
      <c r="C9" s="68">
        <v>657.76245455000003</v>
      </c>
      <c r="D9" s="68">
        <v>681.23498924099999</v>
      </c>
      <c r="E9" s="68">
        <v>683.59772875099998</v>
      </c>
      <c r="F9" s="68">
        <v>685.27554806800003</v>
      </c>
      <c r="G9" s="68">
        <f>684857.663744/1000</f>
        <v>684.85766374399998</v>
      </c>
      <c r="H9" s="9"/>
      <c r="I9" s="9"/>
      <c r="J9" s="9"/>
      <c r="K9" s="7"/>
      <c r="L9" s="7"/>
    </row>
    <row r="10" spans="1:16" x14ac:dyDescent="0.25">
      <c r="P10" s="57"/>
    </row>
    <row r="13" spans="1:16" x14ac:dyDescent="0.25">
      <c r="D13" s="26"/>
      <c r="E13" s="26"/>
    </row>
    <row r="14" spans="1:16" x14ac:dyDescent="0.25">
      <c r="D14" s="26"/>
      <c r="E14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I5" sqref="I5"/>
    </sheetView>
  </sheetViews>
  <sheetFormatPr defaultRowHeight="15" x14ac:dyDescent="0.25"/>
  <cols>
    <col min="1" max="1" width="60.7109375" bestFit="1" customWidth="1"/>
    <col min="2" max="2" width="10.28515625" customWidth="1"/>
    <col min="3" max="3" width="10.5703125" customWidth="1"/>
    <col min="4" max="4" width="13.28515625" bestFit="1" customWidth="1"/>
    <col min="5" max="7" width="10.28515625" customWidth="1"/>
    <col min="8" max="8" width="25.85546875" customWidth="1"/>
    <col min="9" max="10" width="13.28515625" bestFit="1" customWidth="1"/>
    <col min="11" max="11" width="16.140625" bestFit="1" customWidth="1"/>
    <col min="12" max="12" width="11.42578125" customWidth="1"/>
  </cols>
  <sheetData>
    <row r="1" spans="1:12" x14ac:dyDescent="0.25">
      <c r="B1" s="63"/>
      <c r="C1" s="63"/>
      <c r="D1" s="63"/>
      <c r="E1" s="63"/>
      <c r="F1" s="63"/>
      <c r="G1" s="63"/>
      <c r="H1" s="63"/>
      <c r="I1" s="63"/>
      <c r="J1" s="63"/>
    </row>
    <row r="2" spans="1:12" ht="15.75" thickBot="1" x14ac:dyDescent="0.3">
      <c r="C2" s="59"/>
      <c r="D2" s="26"/>
      <c r="E2" s="59"/>
      <c r="F2" s="59"/>
      <c r="G2" s="59"/>
      <c r="H2" s="59"/>
      <c r="I2" s="7"/>
      <c r="J2" s="7"/>
      <c r="K2" s="7"/>
      <c r="L2" s="7"/>
    </row>
    <row r="3" spans="1:12" ht="15.75" thickBot="1" x14ac:dyDescent="0.3">
      <c r="A3" s="74" t="s">
        <v>54</v>
      </c>
      <c r="B3" s="73" t="s">
        <v>0</v>
      </c>
      <c r="C3" s="73" t="s">
        <v>1</v>
      </c>
      <c r="D3" s="73" t="s">
        <v>2</v>
      </c>
      <c r="E3" s="73" t="s">
        <v>37</v>
      </c>
      <c r="F3" s="73" t="s">
        <v>40</v>
      </c>
      <c r="G3" s="75" t="s">
        <v>5</v>
      </c>
      <c r="H3" s="64"/>
      <c r="I3" s="7"/>
      <c r="J3" s="7"/>
      <c r="K3" s="7"/>
      <c r="L3" s="7"/>
    </row>
    <row r="4" spans="1:12" x14ac:dyDescent="0.25">
      <c r="A4" t="s">
        <v>42</v>
      </c>
      <c r="B4" s="7">
        <f>563451.430023/1000</f>
        <v>563.45143002299994</v>
      </c>
      <c r="C4" s="7">
        <f>583699.160055/1000</f>
        <v>583.69916005499999</v>
      </c>
      <c r="D4" s="7">
        <f>600580.640912/1000</f>
        <v>600.58064091199992</v>
      </c>
      <c r="E4" s="61">
        <f>613858.701742/1000</f>
        <v>613.85870174199999</v>
      </c>
      <c r="F4" s="7">
        <f>618004.762691/1000</f>
        <v>618.004762691</v>
      </c>
      <c r="G4" s="7">
        <f>619594.82684/1000</f>
        <v>619.59482684</v>
      </c>
      <c r="H4" s="26"/>
      <c r="I4" s="62"/>
      <c r="J4" s="9"/>
      <c r="K4" s="7"/>
      <c r="L4" s="7"/>
    </row>
    <row r="5" spans="1:12" x14ac:dyDescent="0.25">
      <c r="A5" t="s">
        <v>43</v>
      </c>
      <c r="B5" s="7">
        <f>164602.585569/1000</f>
        <v>164.60258556899998</v>
      </c>
      <c r="C5" s="7">
        <f>183168.656098/1000</f>
        <v>183.16865609800001</v>
      </c>
      <c r="D5" s="7">
        <f>189725.235359/1000</f>
        <v>189.72523535900001</v>
      </c>
      <c r="E5" s="7">
        <f>194774.680009/1000</f>
        <v>194.77468000900001</v>
      </c>
      <c r="F5" s="7">
        <f>183529.327681/1000</f>
        <v>183.52932768099998</v>
      </c>
      <c r="G5" s="7">
        <f>174980.226401/1000</f>
        <v>174.98022640099998</v>
      </c>
      <c r="H5" s="26"/>
      <c r="I5" s="62"/>
      <c r="J5" s="9"/>
      <c r="K5" s="7"/>
      <c r="L5" s="7"/>
    </row>
    <row r="6" spans="1:12" x14ac:dyDescent="0.25">
      <c r="A6" t="s">
        <v>44</v>
      </c>
      <c r="B6" s="7">
        <f>178083.522824/1000</f>
        <v>178.08352282400003</v>
      </c>
      <c r="C6" s="7">
        <f>192516.390538/1000</f>
        <v>192.516390538</v>
      </c>
      <c r="D6" s="7">
        <f>196440.532734/1000</f>
        <v>196.44053273400002</v>
      </c>
      <c r="E6" s="7">
        <f>182443.345343/1000</f>
        <v>182.443345343</v>
      </c>
      <c r="F6" s="7">
        <f>197512.357598/1000</f>
        <v>197.51235759799999</v>
      </c>
      <c r="G6" s="7">
        <f>210791.940727/1000</f>
        <v>210.791940727</v>
      </c>
      <c r="H6" s="26"/>
      <c r="I6" s="62"/>
      <c r="J6" s="9"/>
      <c r="K6" s="7"/>
      <c r="L6" s="7"/>
    </row>
    <row r="7" spans="1:12" x14ac:dyDescent="0.25">
      <c r="A7" t="s">
        <v>45</v>
      </c>
      <c r="B7" s="7">
        <f>77667.695662/1000</f>
        <v>77.667695662</v>
      </c>
      <c r="C7" s="7">
        <f>84542.899206/1000</f>
        <v>84.542899206000001</v>
      </c>
      <c r="D7" s="7">
        <f>77819.755622/1000</f>
        <v>77.819755622000002</v>
      </c>
      <c r="E7" s="7">
        <f>64975.37277/1000</f>
        <v>64.975372770000007</v>
      </c>
      <c r="F7" s="7">
        <f>64551.542443/1000</f>
        <v>64.551542443000002</v>
      </c>
      <c r="G7" s="7">
        <f>65716.445637/1000</f>
        <v>65.716445636999993</v>
      </c>
      <c r="H7" s="26"/>
      <c r="I7" s="62"/>
      <c r="J7" s="9"/>
      <c r="K7" s="7"/>
      <c r="L7" s="7"/>
    </row>
    <row r="8" spans="1:12" x14ac:dyDescent="0.25">
      <c r="B8" s="26"/>
      <c r="C8" s="26"/>
      <c r="D8" s="26"/>
      <c r="E8" s="26"/>
      <c r="F8" s="26"/>
      <c r="G8" s="26"/>
      <c r="H8" s="26"/>
      <c r="I8" s="26"/>
    </row>
    <row r="18" spans="9:12" x14ac:dyDescent="0.25">
      <c r="I18" s="7"/>
      <c r="L18" s="26"/>
    </row>
    <row r="19" spans="9:12" x14ac:dyDescent="0.25">
      <c r="I19" s="7"/>
      <c r="L19" s="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K29" sqref="K29"/>
    </sheetView>
  </sheetViews>
  <sheetFormatPr defaultRowHeight="15" x14ac:dyDescent="0.25"/>
  <cols>
    <col min="1" max="1" width="40.140625" customWidth="1"/>
    <col min="9" max="9" width="14.140625" bestFit="1" customWidth="1"/>
    <col min="10" max="10" width="13.28515625" bestFit="1" customWidth="1"/>
    <col min="11" max="11" width="18.42578125" bestFit="1" customWidth="1"/>
    <col min="12" max="12" width="11.140625" bestFit="1" customWidth="1"/>
  </cols>
  <sheetData>
    <row r="1" spans="1:12" ht="15.75" thickBot="1" x14ac:dyDescent="0.3"/>
    <row r="2" spans="1:12" ht="15.75" thickBot="1" x14ac:dyDescent="0.3">
      <c r="A2" s="66" t="s">
        <v>7</v>
      </c>
      <c r="B2" s="77" t="s">
        <v>0</v>
      </c>
      <c r="C2" s="73" t="s">
        <v>1</v>
      </c>
      <c r="D2" s="73" t="s">
        <v>2</v>
      </c>
      <c r="E2" s="73" t="s">
        <v>37</v>
      </c>
      <c r="F2" s="73" t="s">
        <v>40</v>
      </c>
      <c r="G2" s="75" t="s">
        <v>5</v>
      </c>
    </row>
    <row r="3" spans="1:12" x14ac:dyDescent="0.25">
      <c r="A3" s="67" t="s">
        <v>46</v>
      </c>
      <c r="B3" s="76">
        <f>5517.428086/1000</f>
        <v>5.5174280859999998</v>
      </c>
      <c r="C3" s="76">
        <f>5404.061339/1000</f>
        <v>5.4040613390000001</v>
      </c>
      <c r="D3" s="76">
        <f>5024.840139/1000</f>
        <v>5.0248401390000001</v>
      </c>
      <c r="E3" s="76">
        <f>4953.305951/1000</f>
        <v>4.9533059509999999</v>
      </c>
      <c r="F3" s="76">
        <f>4802.566914/1000</f>
        <v>4.8025669139999998</v>
      </c>
      <c r="G3" s="76">
        <f>4954.269433/1000</f>
        <v>4.9542694330000003</v>
      </c>
      <c r="H3" s="58"/>
      <c r="I3" s="7"/>
      <c r="J3" s="7"/>
      <c r="K3" s="7"/>
      <c r="L3" s="7"/>
    </row>
    <row r="4" spans="1:12" x14ac:dyDescent="0.25">
      <c r="A4" s="69" t="s">
        <v>47</v>
      </c>
      <c r="B4" s="68">
        <f>739190.645035/1000</f>
        <v>739.1906450350001</v>
      </c>
      <c r="C4" s="68">
        <f>726231.593943/1000</f>
        <v>726.23159394300001</v>
      </c>
      <c r="D4" s="68">
        <f>753372.743829/1000</f>
        <v>753.372743829</v>
      </c>
      <c r="E4" s="68">
        <f>744561.034385/1000</f>
        <v>744.56103438499997</v>
      </c>
      <c r="F4" s="68">
        <f>737726.94164/1000</f>
        <v>737.72694163999995</v>
      </c>
      <c r="G4" s="68">
        <f>700850.127477/1000</f>
        <v>700.850127477</v>
      </c>
      <c r="H4" s="58"/>
      <c r="I4" s="7"/>
      <c r="J4" s="7"/>
      <c r="K4" s="7"/>
      <c r="L4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P18" sqref="P18"/>
    </sheetView>
  </sheetViews>
  <sheetFormatPr defaultRowHeight="15" x14ac:dyDescent="0.25"/>
  <cols>
    <col min="1" max="1" width="67.7109375" bestFit="1" customWidth="1"/>
    <col min="9" max="10" width="13.28515625" bestFit="1" customWidth="1"/>
    <col min="11" max="11" width="16.140625" bestFit="1" customWidth="1"/>
  </cols>
  <sheetData>
    <row r="1" spans="1:12" ht="15.75" thickBot="1" x14ac:dyDescent="0.3">
      <c r="B1" s="26"/>
      <c r="C1" s="26"/>
      <c r="D1" s="26"/>
      <c r="E1" s="26"/>
      <c r="F1" s="26"/>
      <c r="G1" s="26"/>
      <c r="H1" s="26"/>
    </row>
    <row r="2" spans="1:12" ht="15.75" thickBot="1" x14ac:dyDescent="0.3">
      <c r="A2" s="75" t="s">
        <v>53</v>
      </c>
      <c r="B2" s="78" t="s">
        <v>0</v>
      </c>
      <c r="C2" s="73" t="s">
        <v>1</v>
      </c>
      <c r="D2" s="73" t="s">
        <v>2</v>
      </c>
      <c r="E2" s="73" t="s">
        <v>37</v>
      </c>
      <c r="F2" s="73" t="s">
        <v>40</v>
      </c>
      <c r="G2" s="75" t="s">
        <v>5</v>
      </c>
    </row>
    <row r="3" spans="1:12" x14ac:dyDescent="0.25">
      <c r="A3" s="67" t="s">
        <v>49</v>
      </c>
      <c r="B3" s="71">
        <v>270.35857995099997</v>
      </c>
      <c r="C3" s="71">
        <v>281.61066564499998</v>
      </c>
      <c r="D3" s="71">
        <v>294.34345492</v>
      </c>
      <c r="E3" s="71">
        <v>295.41637866799999</v>
      </c>
      <c r="F3" s="71">
        <v>302.96274810299997</v>
      </c>
      <c r="G3" s="71">
        <v>302.20232886299999</v>
      </c>
      <c r="H3" s="57"/>
      <c r="I3" s="70"/>
      <c r="J3" s="70"/>
      <c r="K3" s="7"/>
      <c r="L3" s="7"/>
    </row>
    <row r="4" spans="1:12" x14ac:dyDescent="0.25">
      <c r="A4" s="69" t="s">
        <v>50</v>
      </c>
      <c r="B4" s="51">
        <v>181.33374860199999</v>
      </c>
      <c r="C4" s="51">
        <v>202.23521181699999</v>
      </c>
      <c r="D4" s="51">
        <v>218.97094078699999</v>
      </c>
      <c r="E4" s="51">
        <v>233.54744399</v>
      </c>
      <c r="F4" s="51">
        <v>215.95638387899996</v>
      </c>
      <c r="G4" s="71">
        <v>199.928108933</v>
      </c>
      <c r="H4" s="57"/>
      <c r="I4" s="70"/>
      <c r="J4" s="70"/>
      <c r="K4" s="7"/>
      <c r="L4" s="7"/>
    </row>
    <row r="5" spans="1:12" x14ac:dyDescent="0.25">
      <c r="A5" s="69" t="s">
        <v>51</v>
      </c>
      <c r="B5" s="72">
        <v>241.35022582300002</v>
      </c>
      <c r="C5" s="72">
        <v>197.24306457200001</v>
      </c>
      <c r="D5" s="72">
        <v>194.72909168299998</v>
      </c>
      <c r="E5" s="72">
        <v>170.01266267500003</v>
      </c>
      <c r="F5" s="72">
        <v>196.121107679</v>
      </c>
      <c r="G5" s="71">
        <v>181.422184133</v>
      </c>
      <c r="H5" s="57"/>
      <c r="I5" s="70"/>
      <c r="J5" s="70"/>
      <c r="K5" s="7"/>
      <c r="L5" s="7"/>
    </row>
    <row r="6" spans="1:12" x14ac:dyDescent="0.25">
      <c r="A6" s="69" t="s">
        <v>52</v>
      </c>
      <c r="B6" s="51">
        <v>51.665518745</v>
      </c>
      <c r="C6" s="51">
        <v>50.546713248000003</v>
      </c>
      <c r="D6" s="51">
        <v>50.354096578000004</v>
      </c>
      <c r="E6" s="51">
        <v>50.537855003000004</v>
      </c>
      <c r="F6" s="51">
        <v>27.489268893000002</v>
      </c>
      <c r="G6" s="71">
        <v>22.251734281000001</v>
      </c>
      <c r="H6" s="57"/>
      <c r="I6" s="70"/>
      <c r="J6" s="70"/>
      <c r="K6" s="7"/>
      <c r="L6" s="7"/>
    </row>
    <row r="7" spans="1:12" x14ac:dyDescent="0.25">
      <c r="B7" s="26"/>
      <c r="C7" s="26"/>
      <c r="D7" s="26"/>
      <c r="E7" s="26"/>
      <c r="F7" s="26"/>
      <c r="G7" s="26"/>
      <c r="H7" s="2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workbookViewId="0">
      <selection activeCell="R26" sqref="R26"/>
    </sheetView>
  </sheetViews>
  <sheetFormatPr defaultRowHeight="15" x14ac:dyDescent="0.25"/>
  <cols>
    <col min="1" max="1" width="15.85546875" customWidth="1"/>
    <col min="2" max="2" width="9.28515625" bestFit="1" customWidth="1"/>
    <col min="3" max="3" width="12.42578125" bestFit="1" customWidth="1"/>
    <col min="4" max="4" width="13.140625" bestFit="1" customWidth="1"/>
    <col min="5" max="6" width="13.28515625" bestFit="1" customWidth="1"/>
    <col min="7" max="7" width="13.140625" bestFit="1" customWidth="1"/>
    <col min="8" max="8" width="9.28515625" bestFit="1" customWidth="1"/>
    <col min="9" max="9" width="12.42578125" bestFit="1" customWidth="1"/>
    <col min="10" max="10" width="13.140625" bestFit="1" customWidth="1"/>
    <col min="11" max="11" width="9.28515625" bestFit="1" customWidth="1"/>
    <col min="12" max="13" width="13.28515625" bestFit="1" customWidth="1"/>
    <col min="15" max="15" width="12.42578125" bestFit="1" customWidth="1"/>
    <col min="16" max="16" width="13.140625" bestFit="1" customWidth="1"/>
    <col min="17" max="23" width="13.28515625" bestFit="1" customWidth="1"/>
  </cols>
  <sheetData>
    <row r="1" spans="1:13" ht="15.75" thickBot="1" x14ac:dyDescent="0.3"/>
    <row r="2" spans="1:13" ht="15.75" thickBot="1" x14ac:dyDescent="0.3">
      <c r="A2" s="83"/>
      <c r="B2" s="87" t="s">
        <v>55</v>
      </c>
      <c r="C2" s="87"/>
      <c r="D2" s="87" t="s">
        <v>56</v>
      </c>
      <c r="E2" s="87"/>
      <c r="F2" s="87" t="s">
        <v>57</v>
      </c>
      <c r="G2" s="87"/>
      <c r="H2" s="87" t="s">
        <v>37</v>
      </c>
      <c r="I2" s="87"/>
      <c r="J2" s="87" t="s">
        <v>4</v>
      </c>
      <c r="K2" s="87"/>
      <c r="L2" s="87" t="s">
        <v>5</v>
      </c>
      <c r="M2" s="87"/>
    </row>
    <row r="3" spans="1:13" ht="15.75" thickBot="1" x14ac:dyDescent="0.3">
      <c r="A3" s="84"/>
      <c r="B3" s="85" t="s">
        <v>58</v>
      </c>
      <c r="C3" s="86" t="s">
        <v>59</v>
      </c>
      <c r="D3" s="85" t="s">
        <v>58</v>
      </c>
      <c r="E3" s="86" t="s">
        <v>59</v>
      </c>
      <c r="F3" s="85" t="s">
        <v>58</v>
      </c>
      <c r="G3" s="86" t="s">
        <v>59</v>
      </c>
      <c r="H3" s="85" t="s">
        <v>58</v>
      </c>
      <c r="I3" s="86" t="s">
        <v>59</v>
      </c>
      <c r="J3" s="85" t="s">
        <v>58</v>
      </c>
      <c r="K3" s="86" t="s">
        <v>59</v>
      </c>
      <c r="L3" s="85" t="s">
        <v>58</v>
      </c>
      <c r="M3" s="86" t="s">
        <v>59</v>
      </c>
    </row>
    <row r="4" spans="1:13" x14ac:dyDescent="0.25">
      <c r="A4" t="s">
        <v>60</v>
      </c>
      <c r="B4" s="9">
        <v>90.531217058667352</v>
      </c>
      <c r="C4" s="9">
        <v>62.289050090186173</v>
      </c>
      <c r="D4" s="9">
        <v>89.817138801405122</v>
      </c>
      <c r="E4" s="9">
        <v>61.736979585132666</v>
      </c>
      <c r="F4" s="9">
        <v>87.893967854736871</v>
      </c>
      <c r="G4" s="9">
        <v>58.253138560847653</v>
      </c>
      <c r="H4" s="9">
        <v>86.398075234548287</v>
      </c>
      <c r="I4" s="9">
        <v>58.253138560847653</v>
      </c>
      <c r="J4" s="81">
        <v>85.295132683821507</v>
      </c>
      <c r="K4" s="81">
        <v>56.44271217707719</v>
      </c>
      <c r="L4" s="81">
        <v>85.156348736776252</v>
      </c>
      <c r="M4" s="81">
        <v>53.882758620798796</v>
      </c>
    </row>
    <row r="5" spans="1:13" x14ac:dyDescent="0.25">
      <c r="A5" t="s">
        <v>61</v>
      </c>
      <c r="B5" s="9">
        <v>9.4687829413326519</v>
      </c>
      <c r="C5" s="9">
        <v>37.71094990981382</v>
      </c>
      <c r="D5" s="9">
        <v>10.182861198594871</v>
      </c>
      <c r="E5" s="9">
        <v>38.26302041486732</v>
      </c>
      <c r="F5" s="9">
        <v>12.106032145263148</v>
      </c>
      <c r="G5" s="9">
        <v>41.74686143915234</v>
      </c>
      <c r="H5" s="9">
        <v>13.601924765451724</v>
      </c>
      <c r="I5" s="9">
        <v>41.74686143915234</v>
      </c>
      <c r="J5" s="81">
        <v>14.704867316178499</v>
      </c>
      <c r="K5" s="81">
        <v>43.55728782292281</v>
      </c>
      <c r="L5" s="81">
        <v>14.843651263223739</v>
      </c>
      <c r="M5" s="81">
        <v>46.117241379201197</v>
      </c>
    </row>
    <row r="6" spans="1:13" x14ac:dyDescent="0.25">
      <c r="G6" s="9"/>
      <c r="H6" s="9"/>
      <c r="I6" s="9"/>
      <c r="J6" s="81"/>
      <c r="K6" s="81"/>
      <c r="L6" s="81"/>
      <c r="M6" s="81"/>
    </row>
    <row r="7" spans="1:13" x14ac:dyDescent="0.25">
      <c r="J7" s="81"/>
      <c r="K7" s="81"/>
    </row>
    <row r="8" spans="1:13" x14ac:dyDescent="0.25">
      <c r="B8" s="79"/>
      <c r="C8" s="79"/>
      <c r="D8" s="79"/>
      <c r="E8" s="79"/>
      <c r="F8" s="79"/>
      <c r="G8" s="79"/>
    </row>
    <row r="9" spans="1:13" x14ac:dyDescent="0.25">
      <c r="B9" s="9"/>
      <c r="C9" s="9"/>
      <c r="D9" s="9"/>
      <c r="E9" s="9"/>
      <c r="F9" s="81"/>
      <c r="G9" s="81"/>
      <c r="H9" s="82"/>
      <c r="I9" s="82"/>
    </row>
    <row r="10" spans="1:13" x14ac:dyDescent="0.25">
      <c r="B10" s="9"/>
      <c r="C10" s="9"/>
      <c r="D10" s="9"/>
      <c r="E10" s="9"/>
      <c r="F10" s="81"/>
      <c r="G10" s="81"/>
      <c r="H10" s="9"/>
      <c r="I10" s="9"/>
    </row>
    <row r="13" spans="1:13" x14ac:dyDescent="0.25">
      <c r="B13" s="80"/>
      <c r="C13" s="80"/>
      <c r="D13" s="80"/>
      <c r="E13" s="80"/>
      <c r="F13" s="80"/>
      <c r="G13" s="80"/>
    </row>
    <row r="14" spans="1:13" x14ac:dyDescent="0.25">
      <c r="B14" s="9"/>
      <c r="C14" s="9"/>
      <c r="D14" s="9"/>
      <c r="E14" s="9"/>
      <c r="F14" s="81"/>
      <c r="G14" s="81"/>
      <c r="H14" s="82"/>
      <c r="I14" s="82"/>
    </row>
    <row r="15" spans="1:13" x14ac:dyDescent="0.25">
      <c r="B15" s="9"/>
      <c r="C15" s="9"/>
      <c r="D15" s="9"/>
      <c r="E15" s="9"/>
      <c r="F15" s="81"/>
      <c r="G15" s="81"/>
      <c r="H15" s="81"/>
      <c r="I15" s="81"/>
    </row>
    <row r="22" spans="5:24" x14ac:dyDescent="0.25">
      <c r="K22" s="63"/>
      <c r="L22" s="63"/>
    </row>
    <row r="23" spans="5:24" x14ac:dyDescent="0.25">
      <c r="K23" s="23"/>
      <c r="L23" s="23"/>
    </row>
    <row r="24" spans="5:24" x14ac:dyDescent="0.25">
      <c r="J24" s="26"/>
      <c r="K24" s="81"/>
      <c r="L24" s="81"/>
    </row>
    <row r="25" spans="5:24" x14ac:dyDescent="0.25">
      <c r="J25" s="26"/>
      <c r="K25" s="23"/>
      <c r="L25" s="81"/>
    </row>
    <row r="32" spans="5:24" x14ac:dyDescent="0.25">
      <c r="E32" s="63"/>
      <c r="F32" s="63"/>
      <c r="H32" s="63"/>
      <c r="I32" s="63"/>
      <c r="K32" s="63"/>
      <c r="L32" s="63"/>
      <c r="N32" s="63"/>
      <c r="O32" s="63"/>
      <c r="Q32" s="63"/>
      <c r="R32" s="63"/>
      <c r="T32" s="63"/>
      <c r="U32" s="63"/>
      <c r="W32" s="23"/>
      <c r="X32" s="23"/>
    </row>
    <row r="33" spans="5:31" x14ac:dyDescent="0.25">
      <c r="E33" s="26"/>
      <c r="F33" s="9"/>
      <c r="H33" s="26"/>
      <c r="I33" s="9"/>
      <c r="K33" s="26"/>
      <c r="L33" s="9"/>
      <c r="N33" s="26"/>
      <c r="O33" s="9"/>
      <c r="Q33" s="26"/>
      <c r="R33" s="9"/>
      <c r="T33" s="26"/>
      <c r="U33" s="9"/>
      <c r="W33" s="26"/>
      <c r="X33" s="9"/>
    </row>
    <row r="34" spans="5:31" x14ac:dyDescent="0.25">
      <c r="E34" s="26"/>
      <c r="F34" s="9"/>
      <c r="H34" s="26"/>
      <c r="I34" s="9"/>
      <c r="K34" s="26"/>
      <c r="L34" s="9"/>
      <c r="N34" s="26"/>
      <c r="O34" s="9"/>
      <c r="Q34" s="26"/>
      <c r="R34" s="9"/>
      <c r="T34" s="26"/>
      <c r="U34" s="9"/>
      <c r="W34" s="26"/>
      <c r="X34" s="9"/>
      <c r="Y34" s="23"/>
    </row>
    <row r="35" spans="5:31" x14ac:dyDescent="0.25"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5:31" x14ac:dyDescent="0.25"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5:31" x14ac:dyDescent="0.25"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</row>
    <row r="38" spans="5:31" x14ac:dyDescent="0.25"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</row>
    <row r="39" spans="5:31" x14ac:dyDescent="0.25"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</row>
    <row r="40" spans="5:31" x14ac:dyDescent="0.25"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5:31" x14ac:dyDescent="0.25"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5:31" x14ac:dyDescent="0.25"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5:31" x14ac:dyDescent="0.25"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</row>
    <row r="44" spans="5:31" x14ac:dyDescent="0.25"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5:31" x14ac:dyDescent="0.25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</row>
    <row r="46" spans="5:31" x14ac:dyDescent="0.25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</row>
    <row r="47" spans="5:31" x14ac:dyDescent="0.25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</row>
    <row r="48" spans="5:31" x14ac:dyDescent="0.25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</row>
    <row r="49" spans="2:31" x14ac:dyDescent="0.25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</row>
    <row r="50" spans="2:31" x14ac:dyDescent="0.25"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</row>
    <row r="51" spans="2:31" x14ac:dyDescent="0.25"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2:31" x14ac:dyDescent="0.25"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2:31" x14ac:dyDescent="0.25"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</row>
    <row r="54" spans="2:31" x14ac:dyDescent="0.25"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</row>
    <row r="55" spans="2:31" x14ac:dyDescent="0.25"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</row>
    <row r="56" spans="2:31" x14ac:dyDescent="0.25"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</row>
    <row r="57" spans="2:31" x14ac:dyDescent="0.25">
      <c r="B57" s="9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</row>
    <row r="58" spans="2:31" x14ac:dyDescent="0.25">
      <c r="B58" s="9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</row>
    <row r="59" spans="2:31" x14ac:dyDescent="0.25"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</row>
    <row r="60" spans="2:31" x14ac:dyDescent="0.25"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</row>
    <row r="61" spans="2:31" x14ac:dyDescent="0.25">
      <c r="B61" s="9"/>
      <c r="D61" s="9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</row>
    <row r="62" spans="2:31" x14ac:dyDescent="0.25">
      <c r="B62" s="9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</row>
    <row r="63" spans="2:31" x14ac:dyDescent="0.25"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</row>
    <row r="64" spans="2:31" x14ac:dyDescent="0.25">
      <c r="B64" s="9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</row>
    <row r="65" spans="2:31" x14ac:dyDescent="0.25">
      <c r="B65" s="9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</row>
    <row r="66" spans="2:31" x14ac:dyDescent="0.25"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</row>
    <row r="67" spans="2:31" x14ac:dyDescent="0.25"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</row>
    <row r="68" spans="2:31" x14ac:dyDescent="0.25"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</row>
    <row r="69" spans="2:31" x14ac:dyDescent="0.25"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</row>
    <row r="70" spans="2:31" x14ac:dyDescent="0.25"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2:31" x14ac:dyDescent="0.25"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</row>
    <row r="72" spans="2:31" x14ac:dyDescent="0.25"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</row>
    <row r="73" spans="2:31" x14ac:dyDescent="0.25"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</row>
    <row r="74" spans="2:31" x14ac:dyDescent="0.25"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</row>
    <row r="75" spans="2:31" x14ac:dyDescent="0.25"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</row>
    <row r="76" spans="2:31" x14ac:dyDescent="0.25"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</row>
    <row r="77" spans="2:31" x14ac:dyDescent="0.25"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</row>
    <row r="78" spans="2:31" x14ac:dyDescent="0.25"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</row>
    <row r="79" spans="2:31" x14ac:dyDescent="0.25"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</row>
    <row r="80" spans="2:31" x14ac:dyDescent="0.25"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</row>
    <row r="81" spans="5:31" x14ac:dyDescent="0.25"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</row>
    <row r="82" spans="5:31" x14ac:dyDescent="0.25"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</row>
    <row r="83" spans="5:31" x14ac:dyDescent="0.25"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</row>
    <row r="84" spans="5:31" x14ac:dyDescent="0.25"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</row>
    <row r="85" spans="5:31" x14ac:dyDescent="0.25"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</row>
    <row r="86" spans="5:31" x14ac:dyDescent="0.25"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</row>
    <row r="87" spans="5:31" x14ac:dyDescent="0.25"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</row>
    <row r="88" spans="5:31" x14ac:dyDescent="0.25"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</row>
    <row r="89" spans="5:31" x14ac:dyDescent="0.25"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</row>
    <row r="90" spans="5:31" x14ac:dyDescent="0.25"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</row>
    <row r="91" spans="5:31" x14ac:dyDescent="0.25"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</row>
    <row r="92" spans="5:31" x14ac:dyDescent="0.25"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</row>
    <row r="93" spans="5:31" x14ac:dyDescent="0.25"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</row>
    <row r="94" spans="5:31" x14ac:dyDescent="0.25"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</row>
    <row r="95" spans="5:31" x14ac:dyDescent="0.25"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</row>
    <row r="96" spans="5:31" x14ac:dyDescent="0.25"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</row>
    <row r="97" spans="5:31" x14ac:dyDescent="0.25"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</row>
    <row r="98" spans="5:31" x14ac:dyDescent="0.25"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</row>
    <row r="99" spans="5:31" x14ac:dyDescent="0.25"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</row>
    <row r="100" spans="5:31" x14ac:dyDescent="0.25"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</row>
    <row r="101" spans="5:31" x14ac:dyDescent="0.25"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</row>
    <row r="102" spans="5:31" x14ac:dyDescent="0.25"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</row>
    <row r="103" spans="5:31" x14ac:dyDescent="0.25"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</row>
  </sheetData>
  <mergeCells count="6"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7"/>
  <sheetViews>
    <sheetView topLeftCell="B1" workbookViewId="0">
      <selection activeCell="N7" sqref="N7"/>
    </sheetView>
  </sheetViews>
  <sheetFormatPr defaultRowHeight="15" x14ac:dyDescent="0.25"/>
  <cols>
    <col min="4" max="4" width="22.7109375" bestFit="1" customWidth="1"/>
    <col min="5" max="5" width="21.85546875" customWidth="1"/>
    <col min="6" max="6" width="18.28515625" customWidth="1"/>
    <col min="7" max="7" width="26.85546875" customWidth="1"/>
    <col min="8" max="8" width="18.7109375" customWidth="1"/>
    <col min="9" max="9" width="31.140625" customWidth="1"/>
    <col min="10" max="10" width="17" customWidth="1"/>
  </cols>
  <sheetData>
    <row r="5" spans="4:10" ht="30" x14ac:dyDescent="0.25">
      <c r="E5" s="88" t="s">
        <v>62</v>
      </c>
      <c r="F5" s="88" t="s">
        <v>63</v>
      </c>
      <c r="G5" s="88" t="s">
        <v>64</v>
      </c>
      <c r="H5" s="88" t="s">
        <v>65</v>
      </c>
      <c r="I5" s="88" t="s">
        <v>66</v>
      </c>
      <c r="J5" s="88" t="s">
        <v>67</v>
      </c>
    </row>
    <row r="6" spans="4:10" x14ac:dyDescent="0.25">
      <c r="D6" s="89" t="s">
        <v>68</v>
      </c>
      <c r="E6" s="70">
        <v>8.8202053639455205</v>
      </c>
      <c r="F6" s="70">
        <v>8.637208763770154</v>
      </c>
      <c r="G6" s="70">
        <v>9.1614122195747676</v>
      </c>
      <c r="H6" s="70">
        <v>8.1618689044281432</v>
      </c>
      <c r="I6" s="70">
        <v>10.71259903042688</v>
      </c>
      <c r="J6" s="70">
        <v>9.044339274823848</v>
      </c>
    </row>
    <row r="7" spans="4:10" x14ac:dyDescent="0.25">
      <c r="D7" s="89" t="s">
        <v>69</v>
      </c>
      <c r="E7" s="70">
        <v>7.1687523666434441</v>
      </c>
      <c r="F7" s="70">
        <v>7.4141505046538958</v>
      </c>
      <c r="G7" s="70">
        <v>9.4685586801058061</v>
      </c>
      <c r="H7" s="70">
        <v>8.5853558302122543</v>
      </c>
      <c r="I7" s="70">
        <v>8.3195247526686842</v>
      </c>
      <c r="J7" s="70">
        <v>8.0733125057374746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K9"/>
  <sheetViews>
    <sheetView workbookViewId="0">
      <selection activeCell="K35" sqref="K35"/>
    </sheetView>
  </sheetViews>
  <sheetFormatPr defaultRowHeight="15" x14ac:dyDescent="0.25"/>
  <cols>
    <col min="6" max="6" width="14" bestFit="1" customWidth="1"/>
    <col min="7" max="7" width="18.7109375" customWidth="1"/>
    <col min="8" max="8" width="19" customWidth="1"/>
    <col min="9" max="9" width="14.28515625" customWidth="1"/>
    <col min="10" max="10" width="12.28515625" customWidth="1"/>
    <col min="11" max="11" width="16.42578125" customWidth="1"/>
  </cols>
  <sheetData>
    <row r="7" spans="6:11" ht="30" x14ac:dyDescent="0.25">
      <c r="G7" s="88" t="s">
        <v>62</v>
      </c>
      <c r="H7" s="88" t="s">
        <v>63</v>
      </c>
      <c r="I7" s="88" t="s">
        <v>70</v>
      </c>
      <c r="J7" s="88" t="s">
        <v>66</v>
      </c>
      <c r="K7" s="88" t="s">
        <v>71</v>
      </c>
    </row>
    <row r="8" spans="6:11" x14ac:dyDescent="0.25">
      <c r="F8" s="89" t="s">
        <v>68</v>
      </c>
      <c r="G8" s="90">
        <v>5.7785385626166814</v>
      </c>
      <c r="H8" s="90">
        <v>4.8682971612181971</v>
      </c>
      <c r="I8" s="90">
        <v>5.1010294359036106</v>
      </c>
      <c r="J8" s="90">
        <v>5.8615838636832178</v>
      </c>
      <c r="K8" s="90">
        <v>5.5017071442499192</v>
      </c>
    </row>
    <row r="9" spans="6:11" x14ac:dyDescent="0.25">
      <c r="F9" s="89" t="s">
        <v>69</v>
      </c>
      <c r="G9" s="90">
        <v>3.8950839025749979</v>
      </c>
      <c r="H9" s="90">
        <v>5.4780160211520794</v>
      </c>
      <c r="I9" s="90">
        <v>5.1454249234072602</v>
      </c>
      <c r="J9" s="90">
        <v>4.9377228690943422</v>
      </c>
      <c r="K9" s="90">
        <v>4.7967744077790533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2. ábra</vt:lpstr>
      <vt:lpstr>3. ábra</vt:lpstr>
      <vt:lpstr>4. ábra</vt:lpstr>
      <vt:lpstr>5.ábra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2024-09-02T07:48:13Z</dcterms:created>
  <dcterms:modified xsi:type="dcterms:W3CDTF">2024-09-02T08:16:24Z</dcterms:modified>
</cp:coreProperties>
</file>