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eiter Szilvia\W10migracio_ReiterSzilvia\Agrarstatisztika honlap\Agrárhitelezés_Statisztikai honlap\Táblák\Adattáblák - magyar\Adattáblák_2019_2022\"/>
    </mc:Choice>
  </mc:AlternateContent>
  <bookViews>
    <workbookView xWindow="0" yWindow="0" windowWidth="28800" windowHeight="12435" firstSheet="75" activeTab="77"/>
  </bookViews>
  <sheets>
    <sheet name="2015. I. - Állományi" sheetId="1" r:id="rId1"/>
    <sheet name="2015. I. - Új" sheetId="2" r:id="rId2"/>
    <sheet name="2015. II. - Állományi" sheetId="3" r:id="rId3"/>
    <sheet name="2015. II. - Új" sheetId="4" r:id="rId4"/>
    <sheet name="2015. III. - Állományi" sheetId="5" r:id="rId5"/>
    <sheet name="2015. III. - Új" sheetId="30" r:id="rId6"/>
    <sheet name="2015. IV. - Állományi" sheetId="7" r:id="rId7"/>
    <sheet name="2015. IV. - Új" sheetId="8" r:id="rId8"/>
    <sheet name="2016. I. - Állományi" sheetId="9" r:id="rId9"/>
    <sheet name="2016. I. - Új" sheetId="31" r:id="rId10"/>
    <sheet name="2016. II. - Állományi" sheetId="11" r:id="rId11"/>
    <sheet name="2016. II. - Új" sheetId="32" r:id="rId12"/>
    <sheet name="2016. III. - Állományi" sheetId="13" r:id="rId13"/>
    <sheet name="2016. III. - Új" sheetId="33" r:id="rId14"/>
    <sheet name="2016. IV.- Állományi" sheetId="17" r:id="rId15"/>
    <sheet name="2016. IV. - Új" sheetId="34" r:id="rId16"/>
    <sheet name="2017. I. - Állományi" sheetId="41" r:id="rId17"/>
    <sheet name="2017. I. - Új" sheetId="35" r:id="rId18"/>
    <sheet name="2017. II. - Állományi" sheetId="40" r:id="rId19"/>
    <sheet name="2017. II. - Új" sheetId="36" r:id="rId20"/>
    <sheet name="2017. III. - Állományi" sheetId="28" r:id="rId21"/>
    <sheet name="2017. III. - Új" sheetId="37" r:id="rId22"/>
    <sheet name="2017. IV. - Állományi" sheetId="39" r:id="rId23"/>
    <sheet name="2017. IV. - Új" sheetId="38" r:id="rId24"/>
    <sheet name="2018. I. - Állományi_R" sheetId="49" r:id="rId25"/>
    <sheet name="2018. I. - Állományi_Új" sheetId="100" r:id="rId26"/>
    <sheet name="2018. I. - Új_R" sheetId="50" r:id="rId27"/>
    <sheet name="2018. I. - Új_Ú" sheetId="101" r:id="rId28"/>
    <sheet name="2018. II. - Állományi_R" sheetId="55" r:id="rId29"/>
    <sheet name="2018. II. - Állományi_Új" sheetId="102" r:id="rId30"/>
    <sheet name="2018. II. - Új_R" sheetId="56" r:id="rId31"/>
    <sheet name="2018. II. - Új_Ú" sheetId="103" r:id="rId32"/>
    <sheet name="2018. III. - Állományi_R" sheetId="57" r:id="rId33"/>
    <sheet name="2018. III. - Állományi_Új" sheetId="104" r:id="rId34"/>
    <sheet name="2018. III. - Új" sheetId="58" r:id="rId35"/>
    <sheet name="2018. III. - Új_Ú" sheetId="105" r:id="rId36"/>
    <sheet name="2018. IV. - Állományi_R" sheetId="61" r:id="rId37"/>
    <sheet name="2018. IV. - Állományi_Új" sheetId="106" r:id="rId38"/>
    <sheet name="2018. IV. - Új_R" sheetId="63" r:id="rId39"/>
    <sheet name="2018. IV. - Új_Ú" sheetId="107" r:id="rId40"/>
    <sheet name="2019. I. Állományi" sheetId="66" r:id="rId41"/>
    <sheet name="2019. I. Állomány adatok_Korr" sheetId="81" r:id="rId42"/>
    <sheet name="2019. I. - Új hitelek" sheetId="67" r:id="rId43"/>
    <sheet name="2019. I. - Új hitelek_Korr" sheetId="82" r:id="rId44"/>
    <sheet name="2019. I. - Új hitelek_ÚJ_JAVBB" sheetId="87" r:id="rId45"/>
    <sheet name="2019. II. Állomány adatok" sheetId="83" r:id="rId46"/>
    <sheet name="2019. II. - Új hitelek" sheetId="84" r:id="rId47"/>
    <sheet name="2019. II. - Új hitelek_ÚJ_JAVBB" sheetId="88" r:id="rId48"/>
    <sheet name="2019. III. Állomány adatok" sheetId="78" r:id="rId49"/>
    <sheet name="2019. III. - Új hitelek" sheetId="79" r:id="rId50"/>
    <sheet name="2019. III. - Új hitelek_ÚJ_JAVB" sheetId="89" r:id="rId51"/>
    <sheet name="2019. IV. Állomány adatok" sheetId="99" r:id="rId52"/>
    <sheet name="2019. IV. - Új hitelek" sheetId="98" r:id="rId53"/>
    <sheet name="2020. I. Állomány adatok" sheetId="108" r:id="rId54"/>
    <sheet name="2020. I. - Új hitelek" sheetId="109" r:id="rId55"/>
    <sheet name="2020. II. Állományi adatok" sheetId="110" r:id="rId56"/>
    <sheet name="2020. II. - Új hitelek" sheetId="111" r:id="rId57"/>
    <sheet name="2020. III. Állományi adatok" sheetId="112" r:id="rId58"/>
    <sheet name="2020. III. Új hitelek" sheetId="113" r:id="rId59"/>
    <sheet name="2020. IV. Állományi adatok" sheetId="114" r:id="rId60"/>
    <sheet name="2020. IV. Új hitelek" sheetId="115" r:id="rId61"/>
    <sheet name="2021. I. Állományi adatok_R" sheetId="116" r:id="rId62"/>
    <sheet name="2021.I.Állományi_Ú" sheetId="130" r:id="rId63"/>
    <sheet name="2021. I. Új hitelek_R" sheetId="117" r:id="rId64"/>
    <sheet name="2021.I.Új hitelek_Ú" sheetId="129" r:id="rId65"/>
    <sheet name="2021. II. Állományi adatok_Ú" sheetId="118" r:id="rId66"/>
    <sheet name="2021. II. Új hitelek_Ú" sheetId="119" r:id="rId67"/>
    <sheet name="2021. III. Állományi adatok_Ú " sheetId="120" r:id="rId68"/>
    <sheet name="2021. III. Új hitelek_Ú" sheetId="121" r:id="rId69"/>
    <sheet name="2021. IV. Állományi adatok_Ú" sheetId="122" r:id="rId70"/>
    <sheet name="2021. IV. Új hitelek_Ú" sheetId="123" r:id="rId71"/>
    <sheet name="2022. I. Állományi adatok_Korr" sheetId="137" r:id="rId72"/>
    <sheet name="2022. I. Új hitelek_Korr" sheetId="138" r:id="rId73"/>
    <sheet name="2022. II. Állományi adatok_Korr" sheetId="139" r:id="rId74"/>
    <sheet name="2022. II. Új hitelek_Korr" sheetId="140" r:id="rId75"/>
    <sheet name="2022.III. Állományi adatok_Korr" sheetId="141" r:id="rId76"/>
    <sheet name="2022. III. Új hitelek_Korr" sheetId="142" r:id="rId77"/>
    <sheet name="2022. IV. Állományi adatok_Korr" sheetId="135" r:id="rId78"/>
    <sheet name="2022. IV. Új hitelek_Korr" sheetId="136" r:id="rId79"/>
  </sheets>
  <externalReferences>
    <externalReference r:id="rId80"/>
  </externalReferences>
  <definedNames>
    <definedName name="_Key1" localSheetId="29" hidden="1">#REF!</definedName>
    <definedName name="_Key1" localSheetId="31" hidden="1">#REF!</definedName>
    <definedName name="_Key1" localSheetId="33" hidden="1">#REF!</definedName>
    <definedName name="_Key1" localSheetId="35" hidden="1">#REF!</definedName>
    <definedName name="_Key1" localSheetId="37" hidden="1">#REF!</definedName>
    <definedName name="_Key1" localSheetId="39" hidden="1">#REF!</definedName>
    <definedName name="_Key1" localSheetId="42" hidden="1">#REF!</definedName>
    <definedName name="_Key1" localSheetId="43" hidden="1">#REF!</definedName>
    <definedName name="_Key1" localSheetId="41" hidden="1">#REF!</definedName>
    <definedName name="_Key1" localSheetId="46" hidden="1">#REF!</definedName>
    <definedName name="_Key1" localSheetId="47" hidden="1">#REF!</definedName>
    <definedName name="_Key1" localSheetId="45" hidden="1">#REF!</definedName>
    <definedName name="_Key1" localSheetId="49" hidden="1">#REF!</definedName>
    <definedName name="_Key1" localSheetId="50" hidden="1">#REF!</definedName>
    <definedName name="_Key1" localSheetId="48" hidden="1">#REF!</definedName>
    <definedName name="_Key1" localSheetId="51" hidden="1">#REF!</definedName>
    <definedName name="_Key1" localSheetId="54" hidden="1">#REF!</definedName>
    <definedName name="_Key1" localSheetId="53" hidden="1">#REF!</definedName>
    <definedName name="_Key1" localSheetId="71" hidden="1">#REF!</definedName>
    <definedName name="_Key1" localSheetId="72" hidden="1">#REF!</definedName>
    <definedName name="_Key1" localSheetId="73" hidden="1">#REF!</definedName>
    <definedName name="_Key1" localSheetId="74" hidden="1">#REF!</definedName>
    <definedName name="_Key1" localSheetId="76" hidden="1">#REF!</definedName>
    <definedName name="_Key1" localSheetId="75" hidden="1">#REF!</definedName>
    <definedName name="_Key1" hidden="1">#REF!</definedName>
    <definedName name="_Order1" hidden="1">255</definedName>
    <definedName name="_Sort" localSheetId="29" hidden="1">#REF!</definedName>
    <definedName name="_Sort" localSheetId="31" hidden="1">#REF!</definedName>
    <definedName name="_Sort" localSheetId="33" hidden="1">#REF!</definedName>
    <definedName name="_Sort" localSheetId="35" hidden="1">#REF!</definedName>
    <definedName name="_Sort" localSheetId="37" hidden="1">#REF!</definedName>
    <definedName name="_Sort" localSheetId="39" hidden="1">#REF!</definedName>
    <definedName name="_Sort" localSheetId="42" hidden="1">#REF!</definedName>
    <definedName name="_Sort" localSheetId="43" hidden="1">#REF!</definedName>
    <definedName name="_Sort" localSheetId="41" hidden="1">#REF!</definedName>
    <definedName name="_Sort" localSheetId="46" hidden="1">#REF!</definedName>
    <definedName name="_Sort" localSheetId="47" hidden="1">#REF!</definedName>
    <definedName name="_Sort" localSheetId="45" hidden="1">#REF!</definedName>
    <definedName name="_Sort" localSheetId="49" hidden="1">#REF!</definedName>
    <definedName name="_Sort" localSheetId="50" hidden="1">#REF!</definedName>
    <definedName name="_Sort" localSheetId="48" hidden="1">#REF!</definedName>
    <definedName name="_Sort" localSheetId="51" hidden="1">#REF!</definedName>
    <definedName name="_Sort" localSheetId="54" hidden="1">#REF!</definedName>
    <definedName name="_Sort" localSheetId="53" hidden="1">#REF!</definedName>
    <definedName name="_Sort" localSheetId="71" hidden="1">#REF!</definedName>
    <definedName name="_Sort" localSheetId="72" hidden="1">#REF!</definedName>
    <definedName name="_Sort" localSheetId="73" hidden="1">#REF!</definedName>
    <definedName name="_Sort" localSheetId="74" hidden="1">#REF!</definedName>
    <definedName name="_Sort" localSheetId="76" hidden="1">#REF!</definedName>
    <definedName name="_Sort" localSheetId="75" hidden="1">#REF!</definedName>
    <definedName name="_Sort" hidden="1">#REF!</definedName>
    <definedName name="Á" localSheetId="29" hidden="1">#REF!</definedName>
    <definedName name="Á" localSheetId="31" hidden="1">#REF!</definedName>
    <definedName name="Á" localSheetId="33" hidden="1">#REF!</definedName>
    <definedName name="Á" localSheetId="35" hidden="1">#REF!</definedName>
    <definedName name="Á" localSheetId="37" hidden="1">#REF!</definedName>
    <definedName name="Á" localSheetId="39" hidden="1">#REF!</definedName>
    <definedName name="Á" localSheetId="43" hidden="1">#REF!</definedName>
    <definedName name="Á" localSheetId="41" hidden="1">#REF!</definedName>
    <definedName name="Á" localSheetId="46" hidden="1">#REF!</definedName>
    <definedName name="Á" localSheetId="47" hidden="1">#REF!</definedName>
    <definedName name="Á" localSheetId="45" hidden="1">#REF!</definedName>
    <definedName name="Á" localSheetId="49" hidden="1">#REF!</definedName>
    <definedName name="Á" localSheetId="50" hidden="1">#REF!</definedName>
    <definedName name="Á" localSheetId="48" hidden="1">#REF!</definedName>
    <definedName name="Á" localSheetId="51" hidden="1">#REF!</definedName>
    <definedName name="Á" localSheetId="71" hidden="1">#REF!</definedName>
    <definedName name="Á" localSheetId="72" hidden="1">#REF!</definedName>
    <definedName name="Á" localSheetId="73" hidden="1">#REF!</definedName>
    <definedName name="Á" localSheetId="74" hidden="1">#REF!</definedName>
    <definedName name="Á" localSheetId="76" hidden="1">#REF!</definedName>
    <definedName name="Á" localSheetId="75" hidden="1">#REF!</definedName>
    <definedName name="Á" hidden="1">#REF!</definedName>
    <definedName name="Állományi_2019Q2_Korr" localSheetId="29" hidden="1">#REF!</definedName>
    <definedName name="Állományi_2019Q2_Korr" localSheetId="31" hidden="1">#REF!</definedName>
    <definedName name="Állományi_2019Q2_Korr" localSheetId="33" hidden="1">#REF!</definedName>
    <definedName name="Állományi_2019Q2_Korr" localSheetId="35" hidden="1">#REF!</definedName>
    <definedName name="Állományi_2019Q2_Korr" localSheetId="37" hidden="1">#REF!</definedName>
    <definedName name="Állományi_2019Q2_Korr" localSheetId="39" hidden="1">#REF!</definedName>
    <definedName name="Állományi_2019Q2_Korr" localSheetId="46" hidden="1">#REF!</definedName>
    <definedName name="Állományi_2019Q2_Korr" localSheetId="47" hidden="1">#REF!</definedName>
    <definedName name="Állományi_2019Q2_Korr" localSheetId="45" hidden="1">#REF!</definedName>
    <definedName name="Állományi_2019Q2_Korr" localSheetId="51" hidden="1">#REF!</definedName>
    <definedName name="Állományi_2019Q2_Korr" localSheetId="71" hidden="1">#REF!</definedName>
    <definedName name="Állományi_2019Q2_Korr" localSheetId="72" hidden="1">#REF!</definedName>
    <definedName name="Állományi_2019Q2_Korr" localSheetId="73" hidden="1">#REF!</definedName>
    <definedName name="Állományi_2019Q2_Korr" localSheetId="74" hidden="1">#REF!</definedName>
    <definedName name="Állományi_2019Q2_Korr" localSheetId="76" hidden="1">#REF!</definedName>
    <definedName name="Állományi_2019Q2_Korr" localSheetId="75" hidden="1">#REF!</definedName>
    <definedName name="Állományi_2019Q2_Korr" hidden="1">#REF!</definedName>
    <definedName name="année">[1]Dialog!$H$20</definedName>
    <definedName name="annéefin">[1]Dialog!$H$21</definedName>
    <definedName name="B" localSheetId="29" hidden="1">#REF!</definedName>
    <definedName name="B" localSheetId="31" hidden="1">#REF!</definedName>
    <definedName name="B" localSheetId="33" hidden="1">#REF!</definedName>
    <definedName name="B" localSheetId="35" hidden="1">#REF!</definedName>
    <definedName name="B" localSheetId="37" hidden="1">#REF!</definedName>
    <definedName name="B" localSheetId="39" hidden="1">#REF!</definedName>
    <definedName name="B" localSheetId="51" hidden="1">#REF!</definedName>
    <definedName name="B" localSheetId="54" hidden="1">#REF!</definedName>
    <definedName name="B" localSheetId="53" hidden="1">#REF!</definedName>
    <definedName name="B" localSheetId="56" hidden="1">#REF!</definedName>
    <definedName name="B" localSheetId="55" hidden="1">#REF!</definedName>
    <definedName name="B" localSheetId="71" hidden="1">#REF!</definedName>
    <definedName name="B" localSheetId="72" hidden="1">#REF!</definedName>
    <definedName name="B" localSheetId="73" hidden="1">#REF!</definedName>
    <definedName name="B" localSheetId="74" hidden="1">#REF!</definedName>
    <definedName name="B" localSheetId="76" hidden="1">#REF!</definedName>
    <definedName name="B" localSheetId="75" hidden="1">#REF!</definedName>
    <definedName name="B" hidden="1">#REF!</definedName>
    <definedName name="L" localSheetId="29" hidden="1">#REF!</definedName>
    <definedName name="L" localSheetId="31" hidden="1">#REF!</definedName>
    <definedName name="L" localSheetId="33" hidden="1">#REF!</definedName>
    <definedName name="L" localSheetId="35" hidden="1">#REF!</definedName>
    <definedName name="L" localSheetId="37" hidden="1">#REF!</definedName>
    <definedName name="L" localSheetId="39" hidden="1">#REF!</definedName>
    <definedName name="L" localSheetId="51" hidden="1">#REF!</definedName>
    <definedName name="L" localSheetId="71" hidden="1">#REF!</definedName>
    <definedName name="L" localSheetId="72" hidden="1">#REF!</definedName>
    <definedName name="L" localSheetId="73" hidden="1">#REF!</definedName>
    <definedName name="L" localSheetId="74" hidden="1">#REF!</definedName>
    <definedName name="L" localSheetId="76" hidden="1">#REF!</definedName>
    <definedName name="L" localSheetId="75" hidden="1">#REF!</definedName>
    <definedName name="L" hidden="1">#REF!</definedName>
    <definedName name="lg">[1]Textes!$B$1</definedName>
    <definedName name="_xlnm.Print_Area" localSheetId="5">'2015. III. - Új'!#REF!</definedName>
    <definedName name="_xlnm.Print_Area" localSheetId="41">'2019. I. Állomány adatok_Korr'!$A$1:$O$35</definedName>
    <definedName name="_xlnm.Print_Area" localSheetId="40">'2019. I. Állományi'!$A$1:$Q$33</definedName>
    <definedName name="_xlnm.Print_Area" localSheetId="45">'2019. II. Állomány adatok'!$A$1:$O$33</definedName>
    <definedName name="_xlnm.Print_Area" localSheetId="48">'2019. III. Állomány adatok'!$A$1:$O$33</definedName>
    <definedName name="_xlnm.Print_Area" localSheetId="51">'2019. IV. Állomány adatok'!$A$1:$O$33</definedName>
    <definedName name="_xlnm.Print_Area" localSheetId="54">'2020. I. - Új hitelek'!$A$1:$T$35</definedName>
    <definedName name="_xlnm.Print_Area" localSheetId="53">'2020. I. Állomány adatok'!$A$1:$T$35</definedName>
    <definedName name="pays">[1]Textes!$A$328:$Y$355</definedName>
    <definedName name="prod">[1]Textes!$A$8:$X$206</definedName>
    <definedName name="titres">[1]Textes!$A$220:$Y$246</definedName>
    <definedName name="Ú" localSheetId="29" hidden="1">#REF!</definedName>
    <definedName name="Ú" localSheetId="31" hidden="1">#REF!</definedName>
    <definedName name="Ú" localSheetId="33" hidden="1">#REF!</definedName>
    <definedName name="Ú" localSheetId="35" hidden="1">#REF!</definedName>
    <definedName name="Ú" localSheetId="37" hidden="1">#REF!</definedName>
    <definedName name="Ú" localSheetId="39" hidden="1">#REF!</definedName>
    <definedName name="Ú" localSheetId="43" hidden="1">#REF!</definedName>
    <definedName name="Ú" localSheetId="41" hidden="1">#REF!</definedName>
    <definedName name="Ú" localSheetId="46" hidden="1">#REF!</definedName>
    <definedName name="Ú" localSheetId="47" hidden="1">#REF!</definedName>
    <definedName name="Ú" localSheetId="45" hidden="1">#REF!</definedName>
    <definedName name="Ú" localSheetId="49" hidden="1">#REF!</definedName>
    <definedName name="Ú" localSheetId="50" hidden="1">#REF!</definedName>
    <definedName name="Ú" localSheetId="48" hidden="1">#REF!</definedName>
    <definedName name="Ú" localSheetId="51" hidden="1">#REF!</definedName>
    <definedName name="Ú" localSheetId="71" hidden="1">#REF!</definedName>
    <definedName name="Ú" localSheetId="72" hidden="1">#REF!</definedName>
    <definedName name="Ú" localSheetId="73" hidden="1">#REF!</definedName>
    <definedName name="Ú" localSheetId="74" hidden="1">#REF!</definedName>
    <definedName name="Ú" localSheetId="76" hidden="1">#REF!</definedName>
    <definedName name="Ú" localSheetId="75" hidden="1">#REF!</definedName>
    <definedName name="Ú" hidden="1">#REF!</definedName>
    <definedName name="új" localSheetId="29" hidden="1">#REF!</definedName>
    <definedName name="új" localSheetId="31" hidden="1">#REF!</definedName>
    <definedName name="új" localSheetId="33" hidden="1">#REF!</definedName>
    <definedName name="új" localSheetId="35" hidden="1">#REF!</definedName>
    <definedName name="új" localSheetId="37" hidden="1">#REF!</definedName>
    <definedName name="új" localSheetId="39" hidden="1">#REF!</definedName>
    <definedName name="új" localSheetId="43" hidden="1">#REF!</definedName>
    <definedName name="új" localSheetId="41" hidden="1">#REF!</definedName>
    <definedName name="új" localSheetId="46" hidden="1">#REF!</definedName>
    <definedName name="új" localSheetId="47" hidden="1">#REF!</definedName>
    <definedName name="új" localSheetId="45" hidden="1">#REF!</definedName>
    <definedName name="új" localSheetId="49" hidden="1">#REF!</definedName>
    <definedName name="új" localSheetId="50" hidden="1">#REF!</definedName>
    <definedName name="új" localSheetId="48" hidden="1">#REF!</definedName>
    <definedName name="új" localSheetId="51" hidden="1">#REF!</definedName>
    <definedName name="új" localSheetId="71" hidden="1">#REF!</definedName>
    <definedName name="új" localSheetId="72" hidden="1">#REF!</definedName>
    <definedName name="új" localSheetId="73" hidden="1">#REF!</definedName>
    <definedName name="új" localSheetId="74" hidden="1">#REF!</definedName>
    <definedName name="új" localSheetId="76" hidden="1">#REF!</definedName>
    <definedName name="új" localSheetId="75" hidden="1">#REF!</definedName>
    <definedName name="új" hidden="1">#REF!</definedName>
    <definedName name="unités">[1]Textes!$A$208:$Y$218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80" i="129" l="1"/>
  <c r="Z79" i="129"/>
  <c r="Z78" i="129"/>
  <c r="Z77" i="129"/>
  <c r="Z76" i="129"/>
  <c r="Z75" i="129"/>
  <c r="Z74" i="129"/>
  <c r="Z73" i="129"/>
  <c r="Z72" i="129"/>
  <c r="Z71" i="129"/>
  <c r="Z70" i="129"/>
  <c r="Z69" i="129"/>
  <c r="Z68" i="129"/>
  <c r="Z67" i="129"/>
  <c r="Z66" i="129"/>
  <c r="O50" i="129"/>
  <c r="C50" i="129"/>
  <c r="V19" i="129"/>
  <c r="V18" i="129"/>
  <c r="V20" i="129" s="1"/>
  <c r="V18" i="119" l="1"/>
  <c r="W67" i="114"/>
  <c r="V67" i="114"/>
  <c r="S66" i="99"/>
  <c r="R66" i="99"/>
  <c r="R42" i="106"/>
  <c r="Q42" i="106"/>
  <c r="R42" i="39"/>
  <c r="Q42" i="39"/>
  <c r="S29" i="17"/>
  <c r="R29" i="17"/>
  <c r="AM794" i="17"/>
  <c r="Z80" i="117" l="1"/>
  <c r="Z79" i="117"/>
  <c r="Z78" i="117"/>
  <c r="Z77" i="117"/>
  <c r="Z76" i="117"/>
  <c r="Z75" i="117"/>
  <c r="Z74" i="117"/>
  <c r="Z73" i="117"/>
  <c r="Z72" i="117"/>
  <c r="Z71" i="117"/>
  <c r="Z70" i="117"/>
  <c r="Z69" i="117"/>
  <c r="Z68" i="117"/>
  <c r="Z67" i="117"/>
  <c r="Z66" i="117"/>
  <c r="V100" i="116"/>
  <c r="V99" i="116"/>
  <c r="V98" i="116"/>
  <c r="V97" i="116"/>
  <c r="B109" i="116"/>
  <c r="B108" i="116"/>
  <c r="U67" i="116"/>
  <c r="V68" i="116"/>
  <c r="V71" i="116"/>
  <c r="O49" i="116"/>
  <c r="B83" i="116"/>
  <c r="B84" i="116" s="1"/>
  <c r="B110" i="116" l="1"/>
  <c r="C110" i="116" s="1"/>
  <c r="E36" i="108"/>
  <c r="O36" i="108" s="1"/>
  <c r="N36" i="116" s="1"/>
  <c r="E36" i="116"/>
  <c r="P36" i="108"/>
  <c r="P36" i="116"/>
  <c r="O50" i="117"/>
  <c r="D50" i="109"/>
  <c r="C50" i="117"/>
  <c r="C50" i="109"/>
  <c r="V92" i="116"/>
  <c r="V91" i="116"/>
  <c r="V90" i="116"/>
  <c r="H50" i="108"/>
  <c r="C50" i="108"/>
  <c r="O65" i="108"/>
  <c r="U65" i="116"/>
  <c r="V93" i="116" l="1"/>
  <c r="V94" i="116" s="1"/>
  <c r="V11" i="108"/>
  <c r="V11" i="116"/>
  <c r="W11" i="116" s="1"/>
  <c r="V12" i="116" l="1"/>
  <c r="V19" i="117" l="1"/>
  <c r="V18" i="117"/>
  <c r="V20" i="117" s="1"/>
  <c r="N84" i="112"/>
  <c r="N84" i="114"/>
  <c r="Y20" i="116" l="1"/>
  <c r="Y21" i="116"/>
  <c r="Y22" i="116"/>
  <c r="Y23" i="116"/>
  <c r="Y24" i="116"/>
  <c r="Y25" i="116"/>
  <c r="Y26" i="116"/>
  <c r="Y27" i="116"/>
  <c r="Y28" i="116"/>
  <c r="Y29" i="116"/>
  <c r="Y30" i="116"/>
  <c r="Y31" i="116"/>
  <c r="Y32" i="116"/>
  <c r="Y33" i="116"/>
  <c r="Y34" i="116"/>
  <c r="Y19" i="116"/>
  <c r="C81" i="113" l="1"/>
  <c r="B49" i="109"/>
  <c r="R50" i="110" l="1"/>
  <c r="Q50" i="110"/>
  <c r="I49" i="110"/>
  <c r="N49" i="110"/>
  <c r="L50" i="110" l="1"/>
  <c r="I50" i="110" s="1"/>
  <c r="N50" i="110"/>
  <c r="P49" i="110" s="1"/>
  <c r="S50" i="110"/>
  <c r="Q51" i="110" s="1"/>
  <c r="R51" i="110" l="1"/>
  <c r="S33" i="98"/>
  <c r="O51" i="109" l="1"/>
  <c r="S50" i="109"/>
  <c r="R50" i="109"/>
  <c r="U50" i="109" l="1"/>
  <c r="T50" i="109"/>
  <c r="R5" i="99"/>
  <c r="S58" i="99" l="1"/>
  <c r="R58" i="99"/>
  <c r="T58" i="99" s="1"/>
  <c r="T59" i="99" s="1"/>
  <c r="R54" i="99"/>
  <c r="S55" i="99" s="1"/>
  <c r="S54" i="99"/>
  <c r="T54" i="99" s="1"/>
  <c r="T55" i="99" s="1"/>
  <c r="S50" i="99"/>
  <c r="Q96" i="99"/>
  <c r="Q95" i="99"/>
  <c r="Q94" i="99"/>
  <c r="Q93" i="99"/>
  <c r="Q92" i="99"/>
  <c r="Q91" i="99"/>
  <c r="W32" i="99"/>
  <c r="V32" i="99"/>
  <c r="S36" i="99"/>
  <c r="T36" i="99" s="1"/>
  <c r="R36" i="99"/>
  <c r="R34" i="99"/>
  <c r="S34" i="99"/>
  <c r="T34" i="99" s="1"/>
  <c r="R30" i="99"/>
  <c r="R28" i="99"/>
  <c r="T17" i="99"/>
  <c r="T19" i="99" s="1"/>
  <c r="R24" i="99"/>
  <c r="S24" i="99" s="1"/>
  <c r="R20" i="99"/>
  <c r="S20" i="99" s="1"/>
  <c r="T14" i="99"/>
  <c r="R14" i="99"/>
  <c r="U14" i="99" s="1"/>
  <c r="X10" i="99"/>
  <c r="W10" i="99"/>
  <c r="S10" i="99"/>
  <c r="R10" i="99"/>
  <c r="Z10" i="99" l="1"/>
  <c r="V17" i="99"/>
  <c r="S30" i="99" s="1"/>
  <c r="V33" i="99"/>
  <c r="U10" i="99"/>
  <c r="X32" i="99"/>
  <c r="R50" i="99" s="1"/>
  <c r="S51" i="99" s="1"/>
  <c r="S59" i="99"/>
  <c r="T50" i="99"/>
  <c r="T51" i="99" s="1"/>
  <c r="T10" i="99"/>
  <c r="V10" i="99" s="1"/>
  <c r="Y10" i="99"/>
  <c r="AA10" i="99" s="1"/>
  <c r="V19" i="99" l="1"/>
  <c r="U11" i="99"/>
  <c r="S28" i="99"/>
  <c r="W33" i="99"/>
  <c r="Y32" i="99"/>
  <c r="O50" i="109"/>
  <c r="O49" i="109"/>
  <c r="O111" i="108"/>
  <c r="O112" i="108"/>
  <c r="O120" i="108" s="1"/>
  <c r="N113" i="108"/>
  <c r="N122" i="108" s="1"/>
  <c r="N112" i="108"/>
  <c r="N111" i="108"/>
  <c r="N115" i="108" l="1"/>
  <c r="N116" i="108"/>
  <c r="O113" i="108"/>
  <c r="O122" i="108" s="1"/>
  <c r="N119" i="108"/>
  <c r="N120" i="108"/>
  <c r="O119" i="108"/>
  <c r="J105" i="109" l="1"/>
  <c r="B105" i="109"/>
  <c r="T104" i="109"/>
  <c r="S104" i="109"/>
  <c r="R104" i="109"/>
  <c r="Q104" i="109"/>
  <c r="P104" i="109"/>
  <c r="O104" i="109"/>
  <c r="N104" i="109"/>
  <c r="M104" i="109"/>
  <c r="L104" i="109"/>
  <c r="K104" i="109"/>
  <c r="B104" i="109"/>
  <c r="J97" i="108"/>
  <c r="J90" i="108"/>
  <c r="J81" i="108"/>
  <c r="B83" i="108" s="1"/>
  <c r="B84" i="108" s="1"/>
  <c r="C84" i="116" s="1"/>
  <c r="J65" i="108"/>
  <c r="J46" i="108"/>
  <c r="J45" i="108"/>
  <c r="J18" i="108"/>
  <c r="J47" i="108" l="1"/>
  <c r="J82" i="108"/>
  <c r="J35" i="108"/>
  <c r="P59" i="106"/>
  <c r="V47" i="99" l="1"/>
  <c r="W43" i="99"/>
  <c r="V43" i="99"/>
  <c r="T43" i="99"/>
  <c r="S43" i="99"/>
  <c r="S44" i="99" s="1"/>
  <c r="B71" i="106"/>
  <c r="B41" i="106"/>
  <c r="T47" i="99" l="1"/>
  <c r="C71" i="106"/>
  <c r="S47" i="99"/>
  <c r="T44" i="99"/>
  <c r="F71" i="106" l="1"/>
  <c r="F31" i="106"/>
  <c r="D71" i="61"/>
  <c r="C31" i="61"/>
  <c r="R16" i="104" l="1"/>
  <c r="R17" i="104"/>
  <c r="R18" i="104"/>
  <c r="R19" i="104"/>
  <c r="R20" i="104"/>
  <c r="R21" i="104"/>
  <c r="R22" i="104"/>
  <c r="R23" i="104"/>
  <c r="R24" i="104"/>
  <c r="R25" i="104"/>
  <c r="R26" i="104"/>
  <c r="R27" i="104"/>
  <c r="R28" i="104"/>
  <c r="R29" i="104"/>
  <c r="R15" i="104"/>
  <c r="P30" i="103" l="1"/>
  <c r="P30" i="101"/>
  <c r="R69" i="50"/>
  <c r="R36" i="39" l="1"/>
  <c r="J46" i="66" l="1"/>
  <c r="D130" i="98" l="1"/>
  <c r="D129" i="98"/>
  <c r="D128" i="98"/>
  <c r="D127" i="98"/>
  <c r="D126" i="98"/>
  <c r="O46" i="83"/>
  <c r="D130" i="87" l="1"/>
  <c r="D129" i="87"/>
  <c r="D128" i="87"/>
  <c r="D127" i="87"/>
  <c r="D126" i="87"/>
  <c r="B42" i="57" l="1"/>
  <c r="B46" i="78"/>
  <c r="B31" i="57"/>
  <c r="D31" i="57" s="1"/>
  <c r="P16" i="28" l="1"/>
  <c r="P17" i="28"/>
  <c r="P18" i="28"/>
  <c r="P19" i="28"/>
  <c r="P20" i="28"/>
  <c r="P21" i="28"/>
  <c r="P22" i="28"/>
  <c r="P23" i="28"/>
  <c r="P24" i="28"/>
  <c r="P25" i="28"/>
  <c r="P26" i="28"/>
  <c r="P27" i="28"/>
  <c r="P28" i="28"/>
  <c r="P15" i="28"/>
  <c r="P8" i="28"/>
  <c r="P9" i="28"/>
  <c r="P10" i="28"/>
  <c r="P11" i="28"/>
  <c r="P12" i="28"/>
  <c r="P13" i="28"/>
  <c r="P14" i="28"/>
  <c r="P7" i="28"/>
  <c r="P16" i="57"/>
  <c r="P17" i="57"/>
  <c r="P18" i="57"/>
  <c r="P19" i="57"/>
  <c r="P20" i="57"/>
  <c r="P21" i="57"/>
  <c r="P22" i="57"/>
  <c r="P23" i="57"/>
  <c r="P24" i="57"/>
  <c r="P25" i="57"/>
  <c r="P26" i="57"/>
  <c r="P27" i="57"/>
  <c r="P28" i="57"/>
  <c r="P29" i="57"/>
  <c r="P15" i="57"/>
  <c r="R19" i="78"/>
  <c r="R20" i="78"/>
  <c r="R21" i="78"/>
  <c r="R22" i="78"/>
  <c r="R23" i="78"/>
  <c r="R24" i="78"/>
  <c r="R25" i="78"/>
  <c r="R26" i="78"/>
  <c r="R27" i="78"/>
  <c r="R28" i="78"/>
  <c r="R29" i="78"/>
  <c r="R30" i="78"/>
  <c r="R31" i="78"/>
  <c r="R32" i="78"/>
  <c r="R18" i="78"/>
  <c r="P10" i="57"/>
  <c r="P14" i="57"/>
  <c r="P8" i="57"/>
  <c r="P9" i="57"/>
  <c r="P11" i="57"/>
  <c r="P12" i="57"/>
  <c r="P13" i="57"/>
  <c r="P7" i="57"/>
  <c r="S17" i="78"/>
  <c r="S11" i="78"/>
  <c r="S12" i="78"/>
  <c r="S13" i="78"/>
  <c r="S14" i="78"/>
  <c r="S15" i="78"/>
  <c r="S16" i="78"/>
  <c r="S10" i="78"/>
  <c r="T76" i="81" l="1"/>
  <c r="V33" i="66"/>
  <c r="Y61" i="78" l="1"/>
  <c r="Y60" i="78"/>
  <c r="Y59" i="78"/>
  <c r="Y56" i="78"/>
  <c r="Y55" i="78"/>
  <c r="Y54" i="78"/>
  <c r="U34" i="83"/>
  <c r="U39" i="83" s="1"/>
  <c r="U33" i="83"/>
  <c r="U32" i="83"/>
  <c r="U29" i="83"/>
  <c r="U28" i="83"/>
  <c r="U38" i="83" s="1"/>
  <c r="U27" i="83"/>
  <c r="AA50" i="81"/>
  <c r="AA49" i="81"/>
  <c r="AA48" i="81"/>
  <c r="AA45" i="81"/>
  <c r="AA44" i="81"/>
  <c r="AA43" i="81"/>
  <c r="U61" i="78"/>
  <c r="U60" i="78"/>
  <c r="U59" i="78"/>
  <c r="U56" i="78"/>
  <c r="U55" i="78"/>
  <c r="U54" i="78"/>
  <c r="U61" i="83"/>
  <c r="U60" i="83"/>
  <c r="U59" i="83"/>
  <c r="U56" i="83"/>
  <c r="U55" i="83"/>
  <c r="U54" i="83"/>
  <c r="V37" i="81"/>
  <c r="V36" i="81"/>
  <c r="V35" i="81"/>
  <c r="V32" i="81"/>
  <c r="V31" i="81"/>
  <c r="V30" i="81"/>
  <c r="V20" i="81"/>
  <c r="V19" i="81"/>
  <c r="V18" i="81"/>
  <c r="V14" i="81"/>
  <c r="V13" i="81"/>
  <c r="V15" i="81"/>
  <c r="U63" i="81"/>
  <c r="U68" i="81" s="1"/>
  <c r="U62" i="81"/>
  <c r="U61" i="81"/>
  <c r="U58" i="81"/>
  <c r="U57" i="81"/>
  <c r="U56" i="81"/>
  <c r="D128" i="82"/>
  <c r="D127" i="82"/>
  <c r="D126" i="82"/>
  <c r="D125" i="82"/>
  <c r="D124" i="82"/>
  <c r="U65" i="83" l="1"/>
  <c r="V24" i="81"/>
  <c r="V41" i="81"/>
  <c r="AA55" i="81"/>
  <c r="U67" i="81"/>
  <c r="U64" i="78"/>
  <c r="U66" i="81"/>
  <c r="V23" i="81"/>
  <c r="V42" i="81"/>
  <c r="U64" i="83"/>
  <c r="AA53" i="81"/>
  <c r="AA54" i="81"/>
  <c r="U37" i="83"/>
  <c r="Y66" i="78"/>
  <c r="V25" i="81"/>
  <c r="U66" i="83"/>
  <c r="V40" i="81"/>
  <c r="U65" i="78"/>
  <c r="U66" i="78"/>
  <c r="Y64" i="78"/>
  <c r="Y65" i="78"/>
  <c r="R44" i="78"/>
  <c r="O69" i="56" l="1"/>
  <c r="F71" i="55"/>
  <c r="D71" i="55"/>
  <c r="C71" i="55"/>
  <c r="B71" i="55"/>
  <c r="P54" i="55"/>
  <c r="J3" i="66" l="1"/>
  <c r="Q37" i="40"/>
  <c r="P37" i="40"/>
  <c r="P38" i="55"/>
  <c r="Q75" i="67" l="1"/>
  <c r="S31" i="67" l="1"/>
  <c r="S16" i="67"/>
  <c r="S70" i="67"/>
  <c r="S72" i="67" s="1"/>
  <c r="U18" i="66" l="1"/>
  <c r="U17" i="66"/>
  <c r="U19" i="66" s="1"/>
  <c r="P67" i="17" l="1"/>
  <c r="P53" i="17"/>
  <c r="O54" i="61" l="1"/>
  <c r="O69" i="61"/>
  <c r="O29" i="61"/>
  <c r="D34" i="66" l="1"/>
  <c r="W56" i="67" l="1"/>
  <c r="W55" i="67"/>
  <c r="Q36" i="32"/>
  <c r="Q42" i="31"/>
  <c r="W57" i="67" l="1"/>
  <c r="R90" i="66"/>
  <c r="R83" i="66"/>
  <c r="R74" i="66"/>
  <c r="R59" i="66"/>
  <c r="R42" i="66"/>
  <c r="R32" i="66"/>
  <c r="R17" i="66"/>
  <c r="R97" i="66" l="1"/>
  <c r="R43" i="66"/>
  <c r="R44" i="66" s="1"/>
  <c r="R33" i="66"/>
  <c r="W17" i="66"/>
  <c r="R75" i="66"/>
  <c r="W18" i="66"/>
  <c r="K102" i="66"/>
  <c r="L102" i="66"/>
  <c r="M102" i="66"/>
  <c r="N102" i="66"/>
  <c r="O102" i="66"/>
  <c r="P102" i="66"/>
  <c r="Q102" i="66"/>
  <c r="K101" i="66"/>
  <c r="L101" i="66"/>
  <c r="M101" i="66"/>
  <c r="N101" i="66"/>
  <c r="O101" i="66"/>
  <c r="P101" i="66"/>
  <c r="Q101" i="66"/>
  <c r="L100" i="66"/>
  <c r="M100" i="66"/>
  <c r="N100" i="66"/>
  <c r="O100" i="66"/>
  <c r="P100" i="66"/>
  <c r="Q100" i="66"/>
  <c r="K100" i="66"/>
  <c r="J100" i="66"/>
  <c r="C102" i="66"/>
  <c r="D102" i="66"/>
  <c r="E102" i="66"/>
  <c r="F102" i="66"/>
  <c r="G102" i="66"/>
  <c r="H102" i="66"/>
  <c r="I102" i="66"/>
  <c r="J102" i="66"/>
  <c r="C101" i="66"/>
  <c r="D101" i="66"/>
  <c r="E101" i="66"/>
  <c r="F101" i="66"/>
  <c r="G101" i="66"/>
  <c r="H101" i="66"/>
  <c r="I101" i="66"/>
  <c r="J101" i="66"/>
  <c r="D100" i="66"/>
  <c r="E100" i="66"/>
  <c r="F100" i="66"/>
  <c r="G100" i="66"/>
  <c r="H100" i="66"/>
  <c r="I100" i="66"/>
  <c r="C100" i="66"/>
  <c r="B102" i="66"/>
  <c r="B101" i="66"/>
  <c r="B100" i="66"/>
  <c r="K31" i="66"/>
  <c r="K30" i="66"/>
  <c r="K29" i="66"/>
  <c r="K28" i="66"/>
  <c r="K27" i="66"/>
  <c r="K26" i="66"/>
  <c r="K25" i="66"/>
  <c r="K24" i="66"/>
  <c r="K23" i="66"/>
  <c r="K22" i="66"/>
  <c r="K21" i="66"/>
  <c r="K20" i="66"/>
  <c r="K19" i="66"/>
  <c r="K18" i="66"/>
  <c r="K16" i="66"/>
  <c r="K15" i="66"/>
  <c r="K14" i="66"/>
  <c r="K13" i="66"/>
  <c r="K12" i="66"/>
  <c r="K11" i="66"/>
  <c r="K10" i="66"/>
  <c r="R105" i="66" l="1"/>
  <c r="R100" i="66"/>
  <c r="R104" i="66"/>
  <c r="R108" i="66"/>
  <c r="R101" i="66"/>
  <c r="R107" i="66"/>
  <c r="W19" i="66"/>
  <c r="V21" i="66" s="1"/>
  <c r="T15" i="7" l="1"/>
  <c r="P38" i="58" l="1"/>
  <c r="T42" i="36" l="1"/>
  <c r="R40" i="35"/>
  <c r="P38" i="34"/>
  <c r="Q40" i="33"/>
  <c r="Q39" i="32"/>
  <c r="P39" i="37"/>
  <c r="R29" i="37"/>
  <c r="P39" i="38"/>
  <c r="P40" i="50"/>
  <c r="O40" i="56"/>
  <c r="P53" i="39" l="1"/>
  <c r="P37" i="39"/>
  <c r="P53" i="28"/>
  <c r="P37" i="28"/>
  <c r="P38" i="49" l="1"/>
  <c r="N41" i="57"/>
  <c r="AE28" i="57" l="1"/>
  <c r="AD23" i="57"/>
  <c r="AD26" i="57" s="1"/>
  <c r="AC23" i="57"/>
  <c r="AB23" i="57"/>
  <c r="AA23" i="57"/>
  <c r="AA28" i="57" s="1"/>
  <c r="Z23" i="57"/>
  <c r="Z26" i="57" s="1"/>
  <c r="Y23" i="57"/>
  <c r="X23" i="57"/>
  <c r="W23" i="57"/>
  <c r="W28" i="57" s="1"/>
  <c r="V23" i="57"/>
  <c r="V26" i="57" s="1"/>
  <c r="U23" i="57"/>
  <c r="T23" i="57"/>
  <c r="T28" i="57" s="1"/>
  <c r="AH22" i="57"/>
  <c r="AF22" i="57"/>
  <c r="AH21" i="57"/>
  <c r="AF21" i="57"/>
  <c r="AE15" i="57"/>
  <c r="AD10" i="57"/>
  <c r="AD12" i="57" s="1"/>
  <c r="AC10" i="57"/>
  <c r="AB10" i="57"/>
  <c r="AB15" i="57" s="1"/>
  <c r="AA10" i="57"/>
  <c r="AA13" i="57" s="1"/>
  <c r="Z10" i="57"/>
  <c r="Z12" i="57" s="1"/>
  <c r="Y10" i="57"/>
  <c r="X10" i="57"/>
  <c r="X15" i="57" s="1"/>
  <c r="W10" i="57"/>
  <c r="W13" i="57" s="1"/>
  <c r="V10" i="57"/>
  <c r="V12" i="57" s="1"/>
  <c r="U10" i="57"/>
  <c r="T10" i="57"/>
  <c r="T15" i="57" s="1"/>
  <c r="AI6" i="57"/>
  <c r="AH6" i="57"/>
  <c r="AH4" i="57"/>
  <c r="AF4" i="57"/>
  <c r="AH3" i="57"/>
  <c r="AF3" i="57"/>
  <c r="M31" i="49"/>
  <c r="O80" i="38"/>
  <c r="O81" i="38" s="1"/>
  <c r="O74" i="38"/>
  <c r="O75" i="38" s="1"/>
  <c r="O56" i="38"/>
  <c r="O54" i="38"/>
  <c r="O53" i="38"/>
  <c r="O55" i="38" s="1"/>
  <c r="M69" i="39"/>
  <c r="K69" i="39"/>
  <c r="Q29" i="39"/>
  <c r="P29" i="39"/>
  <c r="Q28" i="39"/>
  <c r="P28" i="39"/>
  <c r="O28" i="39" s="1"/>
  <c r="Q27" i="39"/>
  <c r="P27" i="39"/>
  <c r="Q26" i="39"/>
  <c r="P26" i="39"/>
  <c r="O26" i="39" s="1"/>
  <c r="Q25" i="39"/>
  <c r="P25" i="39"/>
  <c r="Q24" i="39"/>
  <c r="P24" i="39"/>
  <c r="O24" i="39" s="1"/>
  <c r="Q23" i="39"/>
  <c r="P23" i="39"/>
  <c r="Q22" i="39"/>
  <c r="P22" i="39"/>
  <c r="O22" i="39" s="1"/>
  <c r="Q21" i="39"/>
  <c r="P21" i="39"/>
  <c r="Q20" i="39"/>
  <c r="P20" i="39"/>
  <c r="O20" i="39" s="1"/>
  <c r="Q19" i="39"/>
  <c r="P19" i="39"/>
  <c r="Q18" i="39"/>
  <c r="P18" i="39"/>
  <c r="O18" i="39" s="1"/>
  <c r="Q17" i="39"/>
  <c r="P17" i="39"/>
  <c r="Q16" i="39"/>
  <c r="P16" i="39"/>
  <c r="O16" i="39" s="1"/>
  <c r="Q15" i="39"/>
  <c r="P15" i="39"/>
  <c r="Q14" i="39"/>
  <c r="P14" i="39"/>
  <c r="O14" i="39" s="1"/>
  <c r="Q13" i="39"/>
  <c r="P13" i="39"/>
  <c r="Q12" i="39"/>
  <c r="P12" i="39"/>
  <c r="O12" i="39" s="1"/>
  <c r="Q11" i="39"/>
  <c r="P11" i="39"/>
  <c r="Q10" i="39"/>
  <c r="P10" i="39"/>
  <c r="O10" i="39" s="1"/>
  <c r="Q9" i="39"/>
  <c r="P9" i="39"/>
  <c r="Q8" i="39"/>
  <c r="P8" i="39"/>
  <c r="O8" i="39" s="1"/>
  <c r="Q7" i="39"/>
  <c r="P7" i="39"/>
  <c r="O80" i="37"/>
  <c r="O81" i="37" s="1"/>
  <c r="O74" i="37"/>
  <c r="O75" i="37" s="1"/>
  <c r="O56" i="37"/>
  <c r="O54" i="37"/>
  <c r="O53" i="37"/>
  <c r="P30" i="37"/>
  <c r="P29" i="37"/>
  <c r="P28" i="37"/>
  <c r="P84" i="28"/>
  <c r="P82" i="28"/>
  <c r="P81" i="28"/>
  <c r="P75" i="28"/>
  <c r="P76" i="28" s="1"/>
  <c r="M69" i="28"/>
  <c r="K69" i="28"/>
  <c r="O80" i="36"/>
  <c r="O81" i="36" s="1"/>
  <c r="O74" i="36"/>
  <c r="O75" i="36" s="1"/>
  <c r="M68" i="36"/>
  <c r="K68" i="36"/>
  <c r="O56" i="36"/>
  <c r="O54" i="36"/>
  <c r="O53" i="36"/>
  <c r="P84" i="40"/>
  <c r="P82" i="40"/>
  <c r="P81" i="40"/>
  <c r="P75" i="40"/>
  <c r="P76" i="40" s="1"/>
  <c r="M69" i="40"/>
  <c r="F69" i="40"/>
  <c r="P57" i="40"/>
  <c r="P55" i="40"/>
  <c r="P54" i="40"/>
  <c r="O80" i="35"/>
  <c r="O81" i="35" s="1"/>
  <c r="O74" i="35"/>
  <c r="O75" i="35" s="1"/>
  <c r="O56" i="35"/>
  <c r="O54" i="35"/>
  <c r="O53" i="35"/>
  <c r="P84" i="41"/>
  <c r="P82" i="41"/>
  <c r="P81" i="41"/>
  <c r="P75" i="41"/>
  <c r="P76" i="41" s="1"/>
  <c r="P57" i="41"/>
  <c r="P55" i="41"/>
  <c r="P54" i="41"/>
  <c r="O80" i="34"/>
  <c r="O81" i="34" s="1"/>
  <c r="O74" i="34"/>
  <c r="O75" i="34" s="1"/>
  <c r="O56" i="34"/>
  <c r="O54" i="34"/>
  <c r="O53" i="34"/>
  <c r="P84" i="17"/>
  <c r="P82" i="17"/>
  <c r="P81" i="17"/>
  <c r="P75" i="17"/>
  <c r="P76" i="17" s="1"/>
  <c r="P57" i="17"/>
  <c r="P55" i="17"/>
  <c r="P54" i="17"/>
  <c r="O80" i="33"/>
  <c r="O81" i="33" s="1"/>
  <c r="O74" i="33"/>
  <c r="O75" i="33" s="1"/>
  <c r="O56" i="33"/>
  <c r="O54" i="33"/>
  <c r="O53" i="33"/>
  <c r="O84" i="13"/>
  <c r="O82" i="13"/>
  <c r="O81" i="13"/>
  <c r="P75" i="13"/>
  <c r="P76" i="13" s="1"/>
  <c r="O57" i="13"/>
  <c r="O55" i="13"/>
  <c r="O54" i="13"/>
  <c r="O80" i="32"/>
  <c r="O81" i="32" s="1"/>
  <c r="O74" i="32"/>
  <c r="O75" i="32" s="1"/>
  <c r="O56" i="32"/>
  <c r="O54" i="32"/>
  <c r="O53" i="32"/>
  <c r="P84" i="11"/>
  <c r="P82" i="11"/>
  <c r="P81" i="11"/>
  <c r="P75" i="11"/>
  <c r="P76" i="11" s="1"/>
  <c r="P57" i="11"/>
  <c r="P55" i="11"/>
  <c r="P54" i="11"/>
  <c r="O82" i="31"/>
  <c r="O83" i="31" s="1"/>
  <c r="O76" i="31"/>
  <c r="O77" i="31" s="1"/>
  <c r="O57" i="31"/>
  <c r="O55" i="31"/>
  <c r="O54" i="31"/>
  <c r="M88" i="9"/>
  <c r="H87" i="9"/>
  <c r="P84" i="9"/>
  <c r="P82" i="9"/>
  <c r="P81" i="9"/>
  <c r="P75" i="9"/>
  <c r="P76" i="9" s="1"/>
  <c r="L69" i="9"/>
  <c r="G69" i="9"/>
  <c r="G30" i="9"/>
  <c r="Y11" i="57" l="1"/>
  <c r="AC11" i="57"/>
  <c r="AC24" i="57"/>
  <c r="O55" i="37"/>
  <c r="O57" i="37" s="1"/>
  <c r="P83" i="40"/>
  <c r="U11" i="57"/>
  <c r="P56" i="41"/>
  <c r="P58" i="41" s="1"/>
  <c r="R8" i="39"/>
  <c r="R10" i="39"/>
  <c r="R12" i="39"/>
  <c r="R14" i="39"/>
  <c r="R16" i="39"/>
  <c r="R18" i="39"/>
  <c r="R20" i="39"/>
  <c r="R22" i="39"/>
  <c r="R24" i="39"/>
  <c r="R26" i="39"/>
  <c r="R28" i="39"/>
  <c r="O7" i="39"/>
  <c r="O9" i="39"/>
  <c r="O11" i="39"/>
  <c r="O13" i="39"/>
  <c r="O15" i="39"/>
  <c r="O17" i="39"/>
  <c r="O19" i="39"/>
  <c r="O21" i="39"/>
  <c r="O23" i="39"/>
  <c r="O25" i="39"/>
  <c r="O27" i="39"/>
  <c r="O57" i="38"/>
  <c r="M69" i="9"/>
  <c r="O69" i="9" s="1"/>
  <c r="O55" i="32"/>
  <c r="O57" i="32" s="1"/>
  <c r="O55" i="34"/>
  <c r="P83" i="28"/>
  <c r="P85" i="28" s="1"/>
  <c r="R7" i="39"/>
  <c r="R9" i="39"/>
  <c r="R11" i="39"/>
  <c r="R13" i="39"/>
  <c r="R15" i="39"/>
  <c r="R17" i="39"/>
  <c r="R19" i="39"/>
  <c r="X24" i="57"/>
  <c r="AB24" i="57"/>
  <c r="O56" i="31"/>
  <c r="O58" i="31" s="1"/>
  <c r="P83" i="9"/>
  <c r="P85" i="9" s="1"/>
  <c r="P83" i="11"/>
  <c r="P85" i="11" s="1"/>
  <c r="O83" i="13"/>
  <c r="O85" i="13" s="1"/>
  <c r="P56" i="17"/>
  <c r="P83" i="41"/>
  <c r="AH5" i="57"/>
  <c r="U24" i="57"/>
  <c r="Y24" i="57"/>
  <c r="O55" i="36"/>
  <c r="O56" i="13"/>
  <c r="O58" i="13" s="1"/>
  <c r="O55" i="33"/>
  <c r="O57" i="33" s="1"/>
  <c r="P83" i="17"/>
  <c r="P85" i="17" s="1"/>
  <c r="P56" i="40"/>
  <c r="P58" i="40" s="1"/>
  <c r="X12" i="57"/>
  <c r="T25" i="57"/>
  <c r="AB25" i="57"/>
  <c r="X26" i="57"/>
  <c r="U28" i="57"/>
  <c r="P58" i="17"/>
  <c r="P85" i="41"/>
  <c r="P85" i="40"/>
  <c r="O57" i="36"/>
  <c r="R21" i="39"/>
  <c r="R23" i="39"/>
  <c r="R25" i="39"/>
  <c r="R27" i="39"/>
  <c r="R29" i="39"/>
  <c r="X11" i="57"/>
  <c r="AB12" i="57"/>
  <c r="U25" i="57"/>
  <c r="AC25" i="57"/>
  <c r="Y26" i="57"/>
  <c r="Y28" i="57"/>
  <c r="O57" i="34"/>
  <c r="AB11" i="57"/>
  <c r="W15" i="57"/>
  <c r="X25" i="57"/>
  <c r="T26" i="57"/>
  <c r="AB26" i="57"/>
  <c r="AC28" i="57"/>
  <c r="P56" i="11"/>
  <c r="P58" i="11" s="1"/>
  <c r="O55" i="35"/>
  <c r="O57" i="35" s="1"/>
  <c r="T12" i="57"/>
  <c r="AA15" i="57"/>
  <c r="Y25" i="57"/>
  <c r="U26" i="57"/>
  <c r="AC26" i="57"/>
  <c r="AF5" i="57"/>
  <c r="V11" i="57"/>
  <c r="Z11" i="57"/>
  <c r="AD11" i="57"/>
  <c r="W12" i="57"/>
  <c r="AA12" i="57"/>
  <c r="T13" i="57"/>
  <c r="X13" i="57"/>
  <c r="AB13" i="57"/>
  <c r="U15" i="57"/>
  <c r="Y15" i="57"/>
  <c r="AC15" i="57"/>
  <c r="V25" i="57"/>
  <c r="Z25" i="57"/>
  <c r="AD25" i="57"/>
  <c r="W26" i="57"/>
  <c r="AA26" i="57"/>
  <c r="X28" i="57"/>
  <c r="AB28" i="57"/>
  <c r="W11" i="57"/>
  <c r="AA11" i="57"/>
  <c r="U13" i="57"/>
  <c r="Y13" i="57"/>
  <c r="AC13" i="57"/>
  <c r="V15" i="57"/>
  <c r="Z15" i="57"/>
  <c r="AD15" i="57"/>
  <c r="V24" i="57"/>
  <c r="Z24" i="57"/>
  <c r="AD24" i="57"/>
  <c r="W25" i="57"/>
  <c r="AA25" i="57"/>
  <c r="U12" i="57"/>
  <c r="Y12" i="57"/>
  <c r="AC12" i="57"/>
  <c r="V13" i="57"/>
  <c r="Z13" i="57"/>
  <c r="AD13" i="57"/>
  <c r="AF23" i="57"/>
  <c r="W24" i="57"/>
  <c r="AA24" i="57"/>
  <c r="V28" i="57"/>
  <c r="Z28" i="57"/>
  <c r="AD28" i="57"/>
  <c r="AH23" i="57"/>
</calcChain>
</file>

<file path=xl/comments1.xml><?xml version="1.0" encoding="utf-8"?>
<comments xmlns="http://schemas.openxmlformats.org/spreadsheetml/2006/main">
  <authors>
    <author>Móró-Szalai Lídia</author>
  </authors>
  <commentList>
    <comment ref="I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O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E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kisebb vagy egyenlő, mint D oszlop
</t>
        </r>
      </text>
    </comment>
    <comment ref="H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kisebb vagy egyenlő, mint G oszlop
</t>
        </r>
      </text>
    </comment>
    <comment ref="J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Q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R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10 sor&gt;=11+12+13 sor, nem lehet 10 sor&lt;11+12+13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7" authorId="0" shapeId="0">
      <text>
        <r>
          <rPr>
            <sz val="12"/>
            <color indexed="81"/>
            <rFont val="Times New Roman"/>
            <family val="1"/>
            <charset val="238"/>
          </rPr>
          <t>B9+B10+B14+B15;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SZUM(B17:B30);
értelemszerűen a sorban végig így kellene alakulnia az összeadásnak. Ebbe a sorba az adatrögzítő ne tudjon írni!</t>
        </r>
      </text>
    </comment>
    <comment ref="B33" authorId="0" shapeId="0">
      <text>
        <r>
          <rPr>
            <sz val="12"/>
            <color indexed="81"/>
            <rFont val="Times New Roman"/>
            <family val="1"/>
            <charset val="238"/>
          </rPr>
          <t>B16+B31;értelemszerűen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I3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O3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E40" authorId="0" shapeId="0">
      <text>
        <r>
          <rPr>
            <sz val="9"/>
            <color indexed="81"/>
            <rFont val="Tahoma"/>
            <family val="2"/>
            <charset val="238"/>
          </rPr>
          <t>E oszlop kisebb vagy egyenlő, mint D oszlop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kisebb vagy egyenlő, mint G oszlop
</t>
        </r>
      </text>
    </comment>
    <comment ref="J40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P40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Q40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R4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SZUM(B38:39); B16=B40;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B41=B31;
értelemszerűen a sorban végig így kellene alakulnia az összeadásnak. Ebbe a sorba az adatrögzítő ne tudjon írni!</t>
        </r>
      </text>
    </comment>
    <comment ref="B4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SZUM(B40:B41); B32=B42;
értelemszerűen a sorban végig így kellene alakulnia az összeadásnak. Ebbe a sorba az adatrögzítő ne tudjon írni!
</t>
        </r>
      </text>
    </comment>
    <comment ref="I49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O49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J52" authorId="0" shapeId="0">
      <text>
        <r>
          <rPr>
            <sz val="12"/>
            <color indexed="81"/>
            <rFont val="Times New Roman"/>
            <family val="1"/>
            <charset val="238"/>
          </rPr>
          <t>=+B52+C52+D52+F52+G52+I52,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2" authorId="0" shapeId="0">
      <text>
        <r>
          <rPr>
            <sz val="12"/>
            <color indexed="81"/>
            <rFont val="Times New Roman"/>
            <family val="1"/>
            <charset val="238"/>
          </rPr>
          <t>=SZUM(K52:O52),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Q52" authorId="0" shapeId="0">
      <text>
        <r>
          <rPr>
            <sz val="12"/>
            <color indexed="81"/>
            <rFont val="Times New Roman"/>
            <family val="1"/>
            <charset val="238"/>
          </rPr>
          <t>=+J52+P52értelemszerűen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R52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A53" authorId="0" shapeId="0">
      <text>
        <r>
          <rPr>
            <b/>
            <sz val="11"/>
            <color indexed="81"/>
            <rFont val="Times New Roman"/>
            <family val="1"/>
            <charset val="238"/>
          </rPr>
          <t>Szabály: 50 sor&gt;=51+52+53 sor, nem lehet 50 sor&lt;51+52+53 sor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</text>
    </comment>
    <comment ref="B5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B49+B50+B54+B55; értelemszerűen a sorban végig így kellene alakulnia az összeadásnak.  Ebbe a sorba az adatrögzítő ne tudjon írni!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SZUM(B57:B70);
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B56+B71;értelemszerűen a sorban végig így kellene alakulnia az összeadásnak. Ebbe a sorba az adatrögzítő ne tudjon írni!</t>
        </r>
      </text>
    </comment>
    <comment ref="I8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O8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8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SZUM(B80:B85); B56=B79;
értelemszerűen a sorban végig így kellene alakulnia az összeadásnak. Ebbe a sorba az adatrögzítő ne tudjon írni!
</t>
        </r>
      </text>
    </comment>
    <comment ref="J8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=+B83+C83+D83+F83+G83+I83,
értelemszerűen az oszlopban végig így kellene alakulnia az összeadásnak.Ebbe az oszlopba az adatrögzítő ne tudjon írni!
</t>
        </r>
      </text>
    </comment>
    <comment ref="P8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=SZUM(P84:P89),
értelemszerűen az oszlopban végig így kellene alakulnia az összeadásnak.Ebbe az oszlopba az adatrögzítő ne tudjon írni!
</t>
        </r>
      </text>
    </comment>
    <comment ref="Q8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=+J83+P83,
értelemszerűen az oszlopban végig így kellene alakulnia az összeadásnak. Ebbe az oszlopba az adatrögzítő ne tudjon írni!
</t>
        </r>
      </text>
    </comment>
    <comment ref="R8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N79&lt;=M79;
értelemszerűen az oszlopban végig így kellene alakulnia.
</t>
        </r>
      </text>
    </comment>
    <comment ref="B8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
</t>
        </r>
      </text>
    </comment>
    <comment ref="B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SZUM(B87:B92); B71=B86;
értelemszerűen a sorban végig így kellene alakulnia az összeadásnak. Ebbe a sorba az adatrögzítő ne tudjon írni!
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B79+B86; B72=B93;
értelemszerűen a sorban végig így kellene alakulnia az összeadásnak. Ebbe a sorba az adatrögzítő ne tudjon írni!
</t>
        </r>
      </text>
    </comment>
  </commentList>
</comments>
</file>

<file path=xl/comments10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1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2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3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4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5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6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7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8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9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.xml><?xml version="1.0" encoding="utf-8"?>
<comments xmlns="http://schemas.openxmlformats.org/spreadsheetml/2006/main">
  <authors>
    <author>Móró-Szalai Lídia</author>
  </authors>
  <commentList>
    <comment ref="P42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P85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N79&lt;=M79;
értelemszerűen az oszlopban végig így kellene alakulnia.
</t>
        </r>
      </text>
    </comment>
  </commentList>
</comments>
</file>

<file path=xl/comments20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1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2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3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4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5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6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7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8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9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.xml><?xml version="1.0" encoding="utf-8"?>
<comments xmlns="http://schemas.openxmlformats.org/spreadsheetml/2006/main">
  <authors>
    <author>Móró-Szalai Lídia</author>
  </authors>
  <commentList>
    <comment ref="I6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O6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J9" authorId="0" shapeId="0">
      <text>
        <r>
          <rPr>
            <sz val="12"/>
            <color indexed="81"/>
            <rFont val="Times New Roman"/>
            <family val="1"/>
            <charset val="238"/>
          </rPr>
          <t>=+B9+C9+D9+F9+G9+I9,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9" authorId="0" shapeId="0">
      <text>
        <r>
          <rPr>
            <sz val="12"/>
            <color indexed="81"/>
            <rFont val="Times New Roman"/>
            <family val="1"/>
            <charset val="238"/>
          </rPr>
          <t>=SZUM(K9:O9),
értelemszerűen az oszlopban végig így kellene alakulnia az összeadásnak.Ebbe az oszlopba az adatrögzítő ne tudjon írni!</t>
        </r>
      </text>
    </comment>
    <comment ref="Q9" authorId="0" shapeId="0">
      <text>
        <r>
          <rPr>
            <sz val="12"/>
            <color indexed="81"/>
            <rFont val="Times New Roman"/>
            <family val="1"/>
            <charset val="238"/>
          </rPr>
          <t>=+J9+P9,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10 sor&gt;=11+12+13 sor, nem lehet 10 sor&lt;11+12+13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B10&gt;=(B11+B12+B13)
</t>
        </r>
      </text>
    </comment>
    <comment ref="B16" authorId="0" shapeId="0">
      <text>
        <r>
          <rPr>
            <sz val="12"/>
            <color indexed="81"/>
            <rFont val="Times New Roman"/>
            <family val="1"/>
            <charset val="238"/>
          </rPr>
          <t>B9+B10+B14+B15;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SZUM(B17:B30);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B16+B31;értelemszerűen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I36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O36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J39" authorId="0" shapeId="0">
      <text>
        <r>
          <rPr>
            <sz val="12"/>
            <color indexed="81"/>
            <rFont val="Times New Roman"/>
            <family val="1"/>
            <charset val="238"/>
          </rPr>
          <t>=+B39+C39+D39+F39+G39+I39,
értelemszerűen az oszlopban végig így kellene alakulnia az összeadásnak.Ebbe az oszlopba az adatrögzítő ne tudjon írni!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=SZUM(K39:O39),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Q39" authorId="0" shapeId="0">
      <text>
        <r>
          <rPr>
            <sz val="12"/>
            <color indexed="81"/>
            <rFont val="Times New Roman"/>
            <family val="1"/>
            <charset val="238"/>
          </rPr>
          <t>=+J39+P39,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SZUM(B38:39); B16=B40;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B41=B31;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SZUM(B40:B41); B32=B42;
értelemszerűen a sorban végig így kellene alakulnia az összeadásnak. Ebbe a sorba az adatrögzítő ne tudjon írni!
</t>
        </r>
      </text>
    </comment>
    <comment ref="I48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O48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
</t>
        </r>
      </text>
    </comment>
    <comment ref="J51" authorId="0" shapeId="0">
      <text>
        <r>
          <rPr>
            <sz val="12"/>
            <color indexed="81"/>
            <rFont val="Times New Roman"/>
            <family val="1"/>
            <charset val="238"/>
          </rPr>
          <t>=+B51+C51+D51+F51+G51+I51,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1" authorId="0" shapeId="0">
      <text>
        <r>
          <rPr>
            <sz val="12"/>
            <color indexed="81"/>
            <rFont val="Times New Roman"/>
            <family val="1"/>
            <charset val="238"/>
          </rPr>
          <t>=SZUM(K51:O51),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Q51" authorId="0" shapeId="0">
      <text>
        <r>
          <rPr>
            <sz val="12"/>
            <color indexed="81"/>
            <rFont val="Times New Roman"/>
            <family val="1"/>
            <charset val="238"/>
          </rPr>
          <t>=+J51+P51,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2" authorId="0" shapeId="0">
      <text>
        <r>
          <rPr>
            <b/>
            <sz val="11"/>
            <color indexed="81"/>
            <rFont val="Times New Roman"/>
            <family val="1"/>
            <charset val="238"/>
          </rPr>
          <t>Szabály: 50 sor&gt;=51+52+53 sor, nem lehet 50 sor&lt;51+52+53 sor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</text>
    </comment>
    <comment ref="B5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B50&gt;=(B51+B52+B53)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B49+B50+B54+B55; értelemszerűen a sorban végig így kellene alakulnia az összeadásnak.  Ebbe a sorba az adatrögzítő ne tudjon írni!
</t>
        </r>
      </text>
    </comment>
    <comment ref="B73" authorId="0" shapeId="0">
      <text>
        <r>
          <rPr>
            <sz val="12"/>
            <color indexed="81"/>
            <rFont val="Times New Roman"/>
            <family val="1"/>
            <charset val="238"/>
          </rPr>
          <t>SZUM(B57:B70);
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B56+B71;értelemszerűen a sorban végig így kellene alakulnia az összeadásnak. Ebbe a sorba az adatrögzítő ne tudjon írni!</t>
        </r>
      </text>
    </comment>
    <comment ref="I79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O79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SZUM(B80:B85); B56=B79;
értelemszerűen a sorban végig így kellene alakulnia az összeadásnak. Ebbe a sorba az adatrögzítő ne tudjon írni!
</t>
        </r>
      </text>
    </comment>
    <comment ref="J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=+B82+C82+D82+F82+G82+I82,
értelemszerűen az oszlopban végig így kellene alakulnia az összeadásnak.Ebbe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=SZUM(P83:P88),
értelemszerűen az oszlopban végig így kellene alakulnia az összeadásnak.Ebbe az oszlopba az adatrögzítő ne tudjon írni!
</t>
        </r>
      </text>
    </comment>
    <comment ref="Q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=+J82+P82,
értelemszerűen az oszlopban végig így kellene alakulnia az összeadásnak. Ebbe az oszlopba az adatrögzítő ne tudjon írni!
</t>
        </r>
      </text>
    </comment>
    <comment ref="B8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
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SZUM(B87:B92); B71=B86;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B79+B86; B72=B93;
értelemszerűen a sorban végig így kellene alakulnia az összeadásnak. Ebbe a sorba az adatrögzítő ne tudjon írni!
</t>
        </r>
      </text>
    </comment>
  </commentList>
</comments>
</file>

<file path=xl/comments30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1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2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3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4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5.xml><?xml version="1.0" encoding="utf-8"?>
<comments xmlns="http://schemas.openxmlformats.org/spreadsheetml/2006/main">
  <authors>
    <author>Móró-Szalai Lídia</author>
    <author>Reiter Szilvia</author>
  </authors>
  <commentList>
    <comment ref="H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40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40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H54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54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238"/>
          </rPr>
          <t>Amennyiben valaki ilyen hitelösszeget tüntete fel, úgy annak formáit megjegyzésben / külön e-mailben kérjük felsorolni (pl. jelzáloghitel).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38"/>
          </rPr>
          <t xml:space="preserve">Amennyiben valaki ilyen hitelösszeget tüntete fel, úgy annak formáit megjegyzésben / külön e-mailben kérjük felsorolni (pl. jelzáloghitel).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4.xml><?xml version="1.0" encoding="utf-8"?>
<comments xmlns="http://schemas.openxmlformats.org/spreadsheetml/2006/main">
  <authors>
    <author>Móró-Szalai Lídia</author>
  </authors>
  <commentLis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</commentList>
</comments>
</file>

<file path=xl/comments5.xml><?xml version="1.0" encoding="utf-8"?>
<comments xmlns="http://schemas.openxmlformats.org/spreadsheetml/2006/main">
  <authors>
    <author>Móró-Szalai Lídia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10 sor&gt;=11+12+13 sor, nem lehet 10 sor&lt;11+12+13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2" authorId="0" shapeId="0">
      <text>
        <r>
          <rPr>
            <b/>
            <sz val="11"/>
            <color indexed="81"/>
            <rFont val="Times New Roman"/>
            <family val="1"/>
            <charset val="238"/>
          </rPr>
          <t>Szabály: 50 sor&gt;=51+52+53 sor, nem lehet 50 sor&lt;51+52+53 sor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Móró-Szalai Lídia</author>
  </authors>
  <commentLis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10 sor&gt;=11+12+13 sor, nem lehet 10 sor&lt;11+12+13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3" authorId="0" shapeId="0">
      <text>
        <r>
          <rPr>
            <b/>
            <sz val="11"/>
            <color indexed="81"/>
            <rFont val="Times New Roman"/>
            <family val="1"/>
            <charset val="238"/>
          </rPr>
          <t>Szabály: 50 sor&gt;=51+52+53 sor, nem lehet 50 sor&lt;51+52+53 sor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Móró-Szalai Lídia</author>
  </authors>
  <commentLis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</commentList>
</comments>
</file>

<file path=xl/comments8.xml><?xml version="1.0" encoding="utf-8"?>
<comments xmlns="http://schemas.openxmlformats.org/spreadsheetml/2006/main">
  <authors>
    <author>Móró-Szalai Lídia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10 sor&gt;=11+12+13 sor, nem lehet 10 sor&lt;11+12+13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2" authorId="0" shapeId="0">
      <text>
        <r>
          <rPr>
            <b/>
            <sz val="11"/>
            <color indexed="81"/>
            <rFont val="Times New Roman"/>
            <family val="1"/>
            <charset val="238"/>
          </rPr>
          <t>Szabály: 50 sor&gt;=51+52+53 sor, nem lehet 50 sor&lt;51+52+53 sor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Móró-Szalai Lídia</author>
  </authors>
  <commentLis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10 sor&gt;=11+12+13 sor, nem lehet 10 sor&lt;11+12+13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3" authorId="0" shapeId="0">
      <text>
        <r>
          <rPr>
            <b/>
            <sz val="11"/>
            <color indexed="81"/>
            <rFont val="Times New Roman"/>
            <family val="1"/>
            <charset val="238"/>
          </rPr>
          <t>Szabály: 50 sor&gt;=51+52+53 sor, nem lehet 50 sor&lt;51+52+53 sor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<sst xmlns="http://schemas.openxmlformats.org/spreadsheetml/2006/main" count="14844" uniqueCount="638">
  <si>
    <t>Megnevezés</t>
  </si>
  <si>
    <t>Forinthitelek</t>
  </si>
  <si>
    <t>Devizahitelek</t>
  </si>
  <si>
    <t>Teljes hitelállomány</t>
  </si>
  <si>
    <t>Egyéb forint hitelek</t>
  </si>
  <si>
    <t>Egyéb deviza hitelek</t>
  </si>
  <si>
    <t>Egyéb összesen</t>
  </si>
  <si>
    <t>Mindösszesen</t>
  </si>
  <si>
    <t>Éven túli forinthitelek</t>
  </si>
  <si>
    <t>Éven belüli forinthitelek</t>
  </si>
  <si>
    <t>Forint hitelek összesen</t>
  </si>
  <si>
    <t>Éven túli devizahitelek</t>
  </si>
  <si>
    <t>Éven belüli devizahitelek</t>
  </si>
  <si>
    <t>Deviza hitelek összesen</t>
  </si>
  <si>
    <t>Beruházási hitelek</t>
  </si>
  <si>
    <t>Hosszú lejáratú forgóeszköz hitelek</t>
  </si>
  <si>
    <t>Forint folyószámlahitelek</t>
  </si>
  <si>
    <t>Szántóföldi növénytermesztés</t>
  </si>
  <si>
    <t>Állattenyésztés</t>
  </si>
  <si>
    <t>Ebből: baromfi</t>
  </si>
  <si>
    <t xml:space="preserve">              sertés</t>
  </si>
  <si>
    <t xml:space="preserve">              szarvasmarha</t>
  </si>
  <si>
    <t>Kertészet</t>
  </si>
  <si>
    <t>Egyéb</t>
  </si>
  <si>
    <t>Mezőgazdaság összesen</t>
  </si>
  <si>
    <t>Élelmiszeripar összesen</t>
  </si>
  <si>
    <t>Agrárgazdaság összesen</t>
  </si>
  <si>
    <t>Őstermelők</t>
  </si>
  <si>
    <t>Egyéni vállalkozások</t>
  </si>
  <si>
    <t>Folyósított hitelek összesen</t>
  </si>
  <si>
    <t>Egyéni gazdaságok</t>
  </si>
  <si>
    <t>Ebből piaci hitel</t>
  </si>
  <si>
    <t>Egyéb forint hitelek összesen</t>
  </si>
  <si>
    <t>Egyéb deviza hitelek összesen</t>
  </si>
  <si>
    <t>Egyéb éven belüli forinthitelek</t>
  </si>
  <si>
    <t>Húsfeldolgozás, tartósítás</t>
  </si>
  <si>
    <t>Baromfihúsfeldolgozás, tartósítása</t>
  </si>
  <si>
    <t>Hús-, baromfihús készítmény gyártása</t>
  </si>
  <si>
    <t>Gyümölcs-, zöldséglé gyártása</t>
  </si>
  <si>
    <t>Egyéb gyümölcs-, zöldség feldolgozás, tartósítás</t>
  </si>
  <si>
    <t>Olaj gyártása</t>
  </si>
  <si>
    <t>Tejtermék gyártása</t>
  </si>
  <si>
    <t>Malomipari termék gyártása</t>
  </si>
  <si>
    <t>Kenyér, friss pékáru gyártása</t>
  </si>
  <si>
    <t>Tésztafélék gyártása</t>
  </si>
  <si>
    <t>Tartósított lisztesáru gyártása</t>
  </si>
  <si>
    <t>Haszonállat eledel gyártása</t>
  </si>
  <si>
    <t>Hobbiállat eledel gyártása</t>
  </si>
  <si>
    <t>Gazdasági szervezetek</t>
  </si>
  <si>
    <t>ebből Kft</t>
  </si>
  <si>
    <t>Kkt.</t>
  </si>
  <si>
    <t>Rt.</t>
  </si>
  <si>
    <t>Bt.</t>
  </si>
  <si>
    <t>Szövetkezet</t>
  </si>
  <si>
    <t>ebből Kft.</t>
  </si>
  <si>
    <t>Egyb éven belüli forinthitelek</t>
  </si>
  <si>
    <t>Kiegészítő információk:</t>
  </si>
  <si>
    <t>Egyéb forinthitelek típusai a mezőgazdaságban</t>
  </si>
  <si>
    <t>Agrár Európa Hitel</t>
  </si>
  <si>
    <t>Agrár Széchenyi Kártya hitel-ÉT</t>
  </si>
  <si>
    <t>Átütemezett Mikro Expressz Folyószámlakölcsön - 2014 májustól megkötött szerződésekre - AVHGA kezességgel</t>
  </si>
  <si>
    <t>Beruházási hitel</t>
  </si>
  <si>
    <t>beváltott bankgarancia</t>
  </si>
  <si>
    <t>Devizahitelek és Többdevizás (Multicurrency) hitelek eljárási rendje</t>
  </si>
  <si>
    <t>Egyéb hitelek</t>
  </si>
  <si>
    <t>EIB refinanszírozott hitel</t>
  </si>
  <si>
    <t>Eseti hitel</t>
  </si>
  <si>
    <t>EU-s támogatást előfinanszírozó hitelek</t>
  </si>
  <si>
    <t>Faktoring Belföldi faktorálás Kis- és Középvállalati ügyfeleknek</t>
  </si>
  <si>
    <t>Fejlesztési hitel</t>
  </si>
  <si>
    <t>Folyószámlahitelek</t>
  </si>
  <si>
    <t>forgóeszköz hitel</t>
  </si>
  <si>
    <t>gazdakártya</t>
  </si>
  <si>
    <t>gazdhitel</t>
  </si>
  <si>
    <t>Gépjármű vásárlási hitel</t>
  </si>
  <si>
    <t xml:space="preserve">hitelkiváltás </t>
  </si>
  <si>
    <t>Installment</t>
  </si>
  <si>
    <t>jelzáloghitel</t>
  </si>
  <si>
    <t>Kiegészítő kamattámogatott lakáshitel</t>
  </si>
  <si>
    <t>Kiváltó Hitel</t>
  </si>
  <si>
    <t>Közraktári jegy fedezetű hitel</t>
  </si>
  <si>
    <t>Közvetlen támogatások finanszírozása</t>
  </si>
  <si>
    <t>Lízing - Egyéb</t>
  </si>
  <si>
    <t>Lízing - gépjármű</t>
  </si>
  <si>
    <t>Megvásárolt követelés</t>
  </si>
  <si>
    <t>mezőgazdasági direkt támogatás</t>
  </si>
  <si>
    <t xml:space="preserve">Mikro Expressz </t>
  </si>
  <si>
    <t>MikroAlfa2</t>
  </si>
  <si>
    <t>MNB NHP Földhitel</t>
  </si>
  <si>
    <t>MNB NHP LÍZING</t>
  </si>
  <si>
    <t>MNB NHP Plusz rulírozó támogatás előfinanszírozó hitel</t>
  </si>
  <si>
    <t>Növénytermesztési hitel integrátori kezességgel</t>
  </si>
  <si>
    <t>szabadfelhasználású</t>
  </si>
  <si>
    <t>Széchenyi Kártyához kapcsolódó hitel</t>
  </si>
  <si>
    <t>Takarék Agrár Támogatások Előfinanszírozási Kölcsön ÉB</t>
  </si>
  <si>
    <t>Takarék Agrár Támogatások Előfinanszírozási Kölcsön ÉT</t>
  </si>
  <si>
    <t>Támogatás előfinanszírozás</t>
  </si>
  <si>
    <t>Termőföld vásárlási hitel</t>
  </si>
  <si>
    <t>területalapú, tám.</t>
  </si>
  <si>
    <t>Vállalati lombard hitel</t>
  </si>
  <si>
    <t>vállalkozói</t>
  </si>
  <si>
    <t>Egyéb forinthitelek típusai az élelmiszeriparban</t>
  </si>
  <si>
    <t xml:space="preserve">Átütemezett Minifolyószámlahitel BB-s folyószámlával rendelkező  </t>
  </si>
  <si>
    <t>éven túli annuitásos hitel</t>
  </si>
  <si>
    <t>Exim refinanszírozott hitel</t>
  </si>
  <si>
    <t>Export hitel</t>
  </si>
  <si>
    <t>folyószámlahitel</t>
  </si>
  <si>
    <t>Hitelkiváltó hitel</t>
  </si>
  <si>
    <t>Készletfinanszírozás</t>
  </si>
  <si>
    <t>Lejárat nélküli keret éven belüli hitele</t>
  </si>
  <si>
    <t>lombard</t>
  </si>
  <si>
    <t>MFB Pályamódosító hitelprogram</t>
  </si>
  <si>
    <t>Projekt hitel</t>
  </si>
  <si>
    <t>Rulírozó hitel</t>
  </si>
  <si>
    <t>Sikeres Magyarországért hitelprogram</t>
  </si>
  <si>
    <t>Széchenyi Kártya Program hitelei</t>
  </si>
  <si>
    <t>Támogatás elfinanszírozás</t>
  </si>
  <si>
    <t>Vállalat felvásárlás</t>
  </si>
  <si>
    <t>Egyéb devizahitelek típusai a mezőgazdaságban</t>
  </si>
  <si>
    <t>Exporthitel</t>
  </si>
  <si>
    <t>jelzáloghitel, forgóeszköz hitel</t>
  </si>
  <si>
    <t>Egyéb devizahitelek típusai az élelmiszeriparban</t>
  </si>
  <si>
    <t>Lombard hitel</t>
  </si>
  <si>
    <t>Multicurrency hitel</t>
  </si>
  <si>
    <t>Beruházás</t>
  </si>
  <si>
    <t>Éven túli beruházási</t>
  </si>
  <si>
    <t>éven túli folyószámla</t>
  </si>
  <si>
    <t>fejlesztő hitel</t>
  </si>
  <si>
    <t>Forgóeszköz</t>
  </si>
  <si>
    <t>gazdahitel</t>
  </si>
  <si>
    <t>hitelkiváltás</t>
  </si>
  <si>
    <t>Jelzáloghitel</t>
  </si>
  <si>
    <t xml:space="preserve"> szabadfelhasználású</t>
  </si>
  <si>
    <t>Széchenyi hitelek</t>
  </si>
  <si>
    <t>támogatás előfinanszírozás</t>
  </si>
  <si>
    <t>termőföldvásárlás</t>
  </si>
  <si>
    <t>területalapú</t>
  </si>
  <si>
    <t>Éven túli folyószámlahitel</t>
  </si>
  <si>
    <t>forgóeszköz</t>
  </si>
  <si>
    <t>NHP</t>
  </si>
  <si>
    <t>Széchenyi kártyához kapcsolódó hitel</t>
  </si>
  <si>
    <t>rullírozó hitelek</t>
  </si>
  <si>
    <t xml:space="preserve"> Takarék Gazdahitel-Gazdakártya Plusz</t>
  </si>
  <si>
    <t>területalapú tám.</t>
  </si>
  <si>
    <t>fejlesztési hitel</t>
  </si>
  <si>
    <t>Vállalkozói</t>
  </si>
  <si>
    <t>Forgóeszköz hitel</t>
  </si>
  <si>
    <t>Lízing - egyéb</t>
  </si>
  <si>
    <t>földvásárlási hitel</t>
  </si>
  <si>
    <t>Mikro Expressz Hitel - Üzletélénkítő kampány (2015 szeptember) 5-ös díjtípus - AVHGA kezességgel</t>
  </si>
  <si>
    <t>NHP 3. szakasz I. Pillér (HUF) kiváltott hitel</t>
  </si>
  <si>
    <t>Bank által vállalt bankgarancia, kezesség</t>
  </si>
  <si>
    <t>beruházási hitel</t>
  </si>
  <si>
    <t>II. szakasz MNB NHP Pillér I. Ref. EU-s támogatás megelőlegező hitel</t>
  </si>
  <si>
    <t>MNB NHP Területalapú támogatás megelőlegező - II. szakasz Pillér I. - vegyes fedezet</t>
  </si>
  <si>
    <t>gépjármű finanszírozás</t>
  </si>
  <si>
    <t>MNB NHP I. szakasz</t>
  </si>
  <si>
    <t>vállalkozói hitel</t>
  </si>
  <si>
    <t>Annuitásos hitel</t>
  </si>
  <si>
    <t>MNB NHP II. szakasz</t>
  </si>
  <si>
    <t>Vállalkozói hitel</t>
  </si>
  <si>
    <t>kötött segélyhitel</t>
  </si>
  <si>
    <t>éven túli folyószámlahitel</t>
  </si>
  <si>
    <t>Nem lakáscélú ingatlan építésére, vásrálására</t>
  </si>
  <si>
    <t>MNB NHP</t>
  </si>
  <si>
    <t>Agrár Széchenyi kártya és Gazda kártya, gazdahitel, rulírozó hitel</t>
  </si>
  <si>
    <t>tőkepótló</t>
  </si>
  <si>
    <t>Agrártámogatást előfinanszírozó hitel</t>
  </si>
  <si>
    <t>Beruházási hitel, Forgóeszköz hitel, Folyószámla hitel, Éven belüli forgóeszközhitel</t>
  </si>
  <si>
    <t>ASZK, Gk, Közvetlen agrár tám. Előfinanszírozás</t>
  </si>
  <si>
    <t>ASZK,Gk, Közvetlen agrár tám előfinanszírozás</t>
  </si>
  <si>
    <t>Éven túli agár Széchenyi kártya hitel</t>
  </si>
  <si>
    <t>Folyószámlahitel</t>
  </si>
  <si>
    <t>éven túli folyószámla hitel</t>
  </si>
  <si>
    <t>Gazdahitel</t>
  </si>
  <si>
    <t>éven túli folyószámla hitel;éven túli annuitásos hitel</t>
  </si>
  <si>
    <t>Jelzáloghitel, szabadfelhasználású, éven túli folyószámlahitelek</t>
  </si>
  <si>
    <t>Éven túli gazdakártyahitel és éven túli agár Széchenyi kártya hitel</t>
  </si>
  <si>
    <t>éven túli vállalkozói folyószámlahitel</t>
  </si>
  <si>
    <t>FEJLK,TEATBANKH,UJTEATBANK</t>
  </si>
  <si>
    <t>jelzálog termőföld</t>
  </si>
  <si>
    <t>hitelkiváltás, jelzáloghitel, lombard, NHP, forgóeszköz hitel, mezőgazdasági direkt támogatás</t>
  </si>
  <si>
    <t>mezőgazdasági hitel őstermelőknek és egyéni vállalkozóknak</t>
  </si>
  <si>
    <t>Jelzálog</t>
  </si>
  <si>
    <t>szabadfelhasználású jelzáloghitel</t>
  </si>
  <si>
    <t>támogatás megelőlegezés</t>
  </si>
  <si>
    <t>Jelzáloghitel, szabadfelhasználású</t>
  </si>
  <si>
    <t>Jelzáloghitelek</t>
  </si>
  <si>
    <t>KH306MTBET,KHGAZDA5AL</t>
  </si>
  <si>
    <t>Közvetlen agrártámogatások előfinanszírozása, SAPS támogatás előfinaszírozása</t>
  </si>
  <si>
    <t>Mezőgazdasági támogatás előfinanszírozás</t>
  </si>
  <si>
    <t>Mezőgazdasági támogatás előfinanszírozás, Gazdakártya, Agrár Széchenyi Kártya, Jelzáloghitel</t>
  </si>
  <si>
    <t>MNB NHP Beruházási hitel</t>
  </si>
  <si>
    <t>MNB NHP EU Forgóeszközhitel</t>
  </si>
  <si>
    <t>MNB NHP Forgóeszközhitel</t>
  </si>
  <si>
    <t>Növénytermesztési hitel integrátori kezességgel, Devizahitelek és Többdevizás (Multicurrency) hitelek eljárási rendje, MikroAlfa2</t>
  </si>
  <si>
    <t>Széchenyi Agrár kártya 1-5 éves</t>
  </si>
  <si>
    <t>Széchenyi agrárkártya 1-5 éves</t>
  </si>
  <si>
    <t>szőllő ültetvény telepítése, méhészeti támogatás, területalapú támogatás</t>
  </si>
  <si>
    <t>T.Gazdakártya</t>
  </si>
  <si>
    <t>Takarék Gazdahitel-Gazdakártya</t>
  </si>
  <si>
    <t>Takaték agrár támogatás</t>
  </si>
  <si>
    <t>támogatás előfinanszírozás, éven túli folyószámla, ASZK vagy Gazdakártya</t>
  </si>
  <si>
    <t>Eseti hitel ÉT</t>
  </si>
  <si>
    <t>MNB NHP FAKTOR</t>
  </si>
  <si>
    <t>rövid lejáratú vállalati hitel</t>
  </si>
  <si>
    <t>Megvásárolt követelés, Széchenyi kártyához kapcsolódó hitel, Projekt hitel</t>
  </si>
  <si>
    <t>hitelkiváltás, jelzáloghitel, NHP, forgóeszköz</t>
  </si>
  <si>
    <t>Lombard</t>
  </si>
  <si>
    <t>kártyahitel</t>
  </si>
  <si>
    <t>lejárat nélküli keret éven belüli hitele</t>
  </si>
  <si>
    <t>Megvásárolt követelés - faktoring</t>
  </si>
  <si>
    <t>Megvásárolt követelés, Export hitel, Multicurrency hitel, Jelzálogfedezetű hitel</t>
  </si>
  <si>
    <t>AGFO, TSAPSRULIR, Ü3BUBFORG, Ü6BUBBERH5, Ü6BUFORG, ÜNHP2RTÁM</t>
  </si>
  <si>
    <t>Agrár támogatás megelőlegezés, Területalapú támogatás, Jelzáloghitel, SAPS támogatás előfinanszírozás</t>
  </si>
  <si>
    <t>AGFO. Ü6BUFORG, ÜNHP2RTÁM</t>
  </si>
  <si>
    <t>ASZK, GK, Közvetlen agrártám.előfin</t>
  </si>
  <si>
    <t>Agrár Európa Hitel, Eseti hitel, Jelzálogfedezetű hitel, Lombard hitel, Széchenyi Kártyához kapcsolódó hitel, Megvásárolt követelés</t>
  </si>
  <si>
    <t>ASZK,GK Közvetlen agrárátám előfin</t>
  </si>
  <si>
    <t>Agrár Széchenyi K</t>
  </si>
  <si>
    <t>Agrár Széchenyi kártya és Gazda kártya, Éven túli rulírozó, Gazdahitel</t>
  </si>
  <si>
    <t>Agrár Széchenyi kártya és Gazda kártya, gazdahitel, rulírozó hitel, Gazdahitel Plusz</t>
  </si>
  <si>
    <t>éven túli forint folyószámlahitel</t>
  </si>
  <si>
    <t>Agrár Széchenyi Kártya hitel-ÉT, Hitelkiváltó hitel</t>
  </si>
  <si>
    <t>Agrárfejlesztési hitelprogram refinanszírozott hitel</t>
  </si>
  <si>
    <t>Agrártámogatást előfinanszírozó hitel; Éven túli ingatlan fedezetes</t>
  </si>
  <si>
    <t>garancia, gazdahitel</t>
  </si>
  <si>
    <t>ASZK, Gk, Közvetlen agrártám. Előfinanszírozása</t>
  </si>
  <si>
    <t>Gazdahitel, ASZK</t>
  </si>
  <si>
    <t>ASZK,GK, Közvetlen agrártám. Előfinanszírozása</t>
  </si>
  <si>
    <t>Hitelkiváltó hitel, jelzáloghitel</t>
  </si>
  <si>
    <t>HITGAZDA,KH377,KH478,KH479,KHAGRARVAL,KHGAZDA,KHGAZDA5AL,KHMFBAFH,KHMFBVISM,KHTERMŐ5ÉB,KHUMV5ETUL,SVZHITVALT,S_KHVMT3</t>
  </si>
  <si>
    <t>előfinanszírozás</t>
  </si>
  <si>
    <t>Jelzáloghitel, Agrár támogatást előfinanszírozó hitel, FT hitel kiváltás</t>
  </si>
  <si>
    <t>jelzáloghitel, éven túli folyószámla</t>
  </si>
  <si>
    <t>Éven túli beruházási hitel/forgóeszköz hitel/szabadfelhasználású jelzáloghitel/mezőgazdasági hitel őstermelőknek és egyéni vállalkozóknak</t>
  </si>
  <si>
    <t>jelzáloghitel, takarék agrár támogatás</t>
  </si>
  <si>
    <t>KH479,KHGAZDA,KHGAZDA5AL,KHMFBAFH,SVZHITVALT,S_HITJVT1,S_KHJMT3,S_KHJVT3</t>
  </si>
  <si>
    <t>Éven túli támogatás előfinanszírozó hitel</t>
  </si>
  <si>
    <t>Faktoring</t>
  </si>
  <si>
    <t>FEJL5HAVI,FEJLH,FEJLK,FEJLK15B,FEJLK15F,FEJLK5F,FEJLK5HF,FOLDVAS510,HIT261,JELZVHN,TEATBANKH,UJTEATBANK,VALLALK3</t>
  </si>
  <si>
    <t>MNB-NHP rulírozó támogatás előfinanszírozás;MNB-NHP EU támogatás előfinanszírozás; eseti hitel</t>
  </si>
  <si>
    <t>FEJLH,FEJLK5B,FEJLK5F,HIT492,JELZVKN,TAKHITNF,UJTEATBANK,VALLALK3,VALLALK3,VALLALK4</t>
  </si>
  <si>
    <t>NHP és forgóeszköz kiváltó hitel, támogatás előfinanszírozás</t>
  </si>
  <si>
    <t>Folyószámla hitel (forint és deviza)</t>
  </si>
  <si>
    <t>NHP- és forgóeszközhitel kiváltás, támogatás megelőlegező hitel</t>
  </si>
  <si>
    <t>Forgóeszköz hitel (forint és deviza)</t>
  </si>
  <si>
    <t>rulírozó, terület alapú tám.</t>
  </si>
  <si>
    <t>gazdahitel (3 éves lejáratú folyószla hitel)</t>
  </si>
  <si>
    <t>szabad felhasználású jelzálog</t>
  </si>
  <si>
    <t>Gépjűrmű finanszírozás</t>
  </si>
  <si>
    <t>hitelkiváltás jelzálog fedezettel</t>
  </si>
  <si>
    <t>támogatásmegelőlegező</t>
  </si>
  <si>
    <t>TATÁM+ gazdahitel</t>
  </si>
  <si>
    <t>Területalapú, Fejlesztő hitel, Jelzálog típusú, Földvásárlási</t>
  </si>
  <si>
    <t>hitelkiváltó hitel, támogatás előfinanszírozási hitel</t>
  </si>
  <si>
    <t>Területalapú, Fejlesztő hitel, Jelzálog típusú, Mg.-i nem tám, Földvásárlási</t>
  </si>
  <si>
    <t>HITGAZDA, KH306MTBET, KH377,KH478,KH479,KHAGRARVAL, KHGAZDA,KHGAZDA5AL,KHMFBAFH,KHMFBVISM,KHUMV5ETUL,SVZHITVALT, S_KHVMT3</t>
  </si>
  <si>
    <t>hosszú lejáratú jelzáloghitel, NHP EU támogatás előfinanszírozó hitel</t>
  </si>
  <si>
    <t>jelzáloghitel, hitelkiváltó hitel</t>
  </si>
  <si>
    <t>KH479, KHGAZDA,KHGAZDA5AL,KHMFBAFH,AVZHITVALT,S_HITJVT1,S_KHJMT3, S_KHJVT3</t>
  </si>
  <si>
    <t>Lízing- egyéb</t>
  </si>
  <si>
    <t>Mezőgazdasági támogatás előfinanszírozás, Gazdakártya, Agrár Széchenyi Kártya</t>
  </si>
  <si>
    <t>Mezőgazdasági támogatás előfinanszírozás, Jelzáloghitel, Gépvásárlási hitel</t>
  </si>
  <si>
    <t>Mezőgazdasági támogatás előfinanszírozás, Jelzáloghitel, Vállalkozás fejlesztési,</t>
  </si>
  <si>
    <t>MikroAlfa 2</t>
  </si>
  <si>
    <t>Mikroexpress</t>
  </si>
  <si>
    <t>MNB-NHP rulírozó támogatás előfinanszírozás;MNB-NHP EU támogatás előfinanszírozás</t>
  </si>
  <si>
    <t>MNB-NHP rulírozó támogatás előfinanszírozás;terület alapú támogatás megelőlegező kölcsön;MNB_NHP EU támogatás előfinanszírozó hitel</t>
  </si>
  <si>
    <t>NHP kiváltó hitelek</t>
  </si>
  <si>
    <t>támogatás előfinanszírozás, hitelkiváltás, éven túli folyószámla hitel</t>
  </si>
  <si>
    <t>támogatás megelőlegezés, jelzálog hitel</t>
  </si>
  <si>
    <t>Támogatás megelőlegező hitel, Agrár Széchenyi Kártya hitel-ÉT, Hitelkiváltó hitel</t>
  </si>
  <si>
    <t>támogatáselőfinanszírozás</t>
  </si>
  <si>
    <t>Tavaszi Fagykár</t>
  </si>
  <si>
    <t>Ter. Tám megelőlegezés, Gazdakártya</t>
  </si>
  <si>
    <t>terület alapú tám. Előfinanszírozás, beruházási hitel</t>
  </si>
  <si>
    <t>területalapú támogatások,</t>
  </si>
  <si>
    <t>Agrár Széchenyi kártya és Gazda kártya</t>
  </si>
  <si>
    <t>Beruházási</t>
  </si>
  <si>
    <t>beváltott garancia</t>
  </si>
  <si>
    <t>éven túli folyószámla hitel, hitelkiváltó hitel, támogatás előfinanszírozási hitel</t>
  </si>
  <si>
    <t>Export hitel, Projekt hitel, Jelzálog fedezetű hitel, Multicurrency hitel, Széchenyi Kártyához kapcsolódó hitel, Megvásárolt követelés</t>
  </si>
  <si>
    <t>hitelkiváltás, jelzáloghitel, NHP, forgóeszköz hitel, projekthitel</t>
  </si>
  <si>
    <t>Hitelkiváltó hitel, Rulírozó hitel</t>
  </si>
  <si>
    <t>KH478,KH479</t>
  </si>
  <si>
    <t>Lombard, rulírozó</t>
  </si>
  <si>
    <t>MFB-Pályamódosító hitel; vállalkozói beruházási ÉT hitel</t>
  </si>
  <si>
    <t>NHP kiváltó hitelek, Támogatás előfinanszírozás, Bankgarancia</t>
  </si>
  <si>
    <t>NHP kiváltó, támogatás előfinanszírozás</t>
  </si>
  <si>
    <t>rövid lejáratú vállalati hitel, gépjármű finanszírozás</t>
  </si>
  <si>
    <t>savanyító üzem fejlesztése</t>
  </si>
  <si>
    <t>Szabadfelhasználású</t>
  </si>
  <si>
    <t>Exporthitel, Jelzálogfedezetű hitel, Megvásárolt követelés</t>
  </si>
  <si>
    <t>MNB NHP Lízing</t>
  </si>
  <si>
    <t>Új MO Kis-és Középvállalkozói Hitelprogram</t>
  </si>
  <si>
    <t>Multicurrency hitel, Megvásárolt követelés, Jelzálog fedezetű szabadfelhasználású hitel, Export hitel, Lombardhitel</t>
  </si>
  <si>
    <t>pékség üzemfejlesztésére felvett hitel</t>
  </si>
  <si>
    <t>MikroAlfa 3</t>
  </si>
  <si>
    <t>EIB refinanszírozási hitelek</t>
  </si>
  <si>
    <t>MikroAlfa3</t>
  </si>
  <si>
    <t>ASZK, GK, Közvetlen agrár tám előfin</t>
  </si>
  <si>
    <t>Előfinanszírozás</t>
  </si>
  <si>
    <t>KHGAZDA5AL,KHTERMŐ5ÉB</t>
  </si>
  <si>
    <t>Területalapú, Fejlesztő hitel</t>
  </si>
  <si>
    <t>ASZK,GK, Közvetlen agrár tám előfin</t>
  </si>
  <si>
    <t>Agrár Széchenyi Kártya</t>
  </si>
  <si>
    <t>Közvetlen agrár támogatás előfin.;</t>
  </si>
  <si>
    <t>Támogatás megelőlegező hitel, Agrár Széchenyi Kártya hitel-ÉT</t>
  </si>
  <si>
    <t>TSAPSRULIR, Ü3BUBFORG</t>
  </si>
  <si>
    <t>Területalapú támogatás megelelőgező hitel</t>
  </si>
  <si>
    <t>támogatás előfinanszírozás, éven túli folyószámla, ASZK vagy Gazdakártya, sajnos egy számlatípuson többféle hitel van nyilvántartva és a BOSS nem képes szétválogatni őket!!!!!</t>
  </si>
  <si>
    <t>KHGAZDA5AL</t>
  </si>
  <si>
    <t>Terület alapú</t>
  </si>
  <si>
    <t>UJTEATBANK</t>
  </si>
  <si>
    <t>TATÁM+gazdahitel</t>
  </si>
  <si>
    <t>Közvetlen agrártámogatások előfinanszírozása,</t>
  </si>
  <si>
    <t>Eseti hitel;</t>
  </si>
  <si>
    <t>Agrárfejlesztési hitelprogram refinanszírozott hit</t>
  </si>
  <si>
    <t>Jelzáloghitel, Agrártámogatást előfinanszírozó hitel; Éven túli ingatlan fedezetes</t>
  </si>
  <si>
    <t>KH478</t>
  </si>
  <si>
    <t>Egyéb élelmiszeripar</t>
  </si>
  <si>
    <t>2015. I. negyedév - Állományi adatok - JAVÍTOTT 2018.07.11-én</t>
  </si>
  <si>
    <t>2016. III. negyedév - Állományi adatok - JAVÍTOTT 2018.07.11-én</t>
  </si>
  <si>
    <t>2017. II. negyedév - Állományi adatok - JAVÍTOTT 2018.07.11-én</t>
  </si>
  <si>
    <t>2017. II. negyedév - Új hitelek - JAVÍTOTT 2018.07.11-én</t>
  </si>
  <si>
    <t>2017. III. negyedév - Állományi adatok - JAVÍTOTT 2018.07.11-én</t>
  </si>
  <si>
    <t>2017. III. negyedév - Új hitelek - JAVÍTOTT 2018.07.11-én</t>
  </si>
  <si>
    <t>2017. IV. negyedév - Állományi adatok - JAVÍTOTT 2018.07.11-én</t>
  </si>
  <si>
    <t>2017. IV. negyedév - Új hitelek - JAVÍTOTT 2018.07.11-én</t>
  </si>
  <si>
    <t>2018. I. negyedév - Állományi adatok - JAVÍTOTT 2018.07.11-én</t>
  </si>
  <si>
    <t>2018. I. negyedév - Új hitelek - JAVÍTOTT 2018.07.11-én</t>
  </si>
  <si>
    <t>2018. II. negyedév - Állományi adatok</t>
  </si>
  <si>
    <t>2018. II. negyedév - Új hitelek</t>
  </si>
  <si>
    <t>VÁLTOZÁS egy adatszolgáltató visszamenőleges revíziója miatt 2018.07.11.</t>
  </si>
  <si>
    <t>2015. I. negyedév - Új hitelek- JAVÍTOTT 2018.07.11-én</t>
  </si>
  <si>
    <t>2015. II. negyedév - Állományi adatok- JAVÍTOTT 2018.07.11-én</t>
  </si>
  <si>
    <t>2015. II. negyedév - Új hitelek- JAVÍTOTT 2018.07.11-én</t>
  </si>
  <si>
    <t>2015. III. negyedév - Állományi adatok- JAVÍTOTT 2018.07.11-én</t>
  </si>
  <si>
    <t>2015. III. negyedév - Új hitelek- JAVÍTOTT 2018.07.11-én</t>
  </si>
  <si>
    <t>2015. IV. negyedév - Állományi adatok- JAVÍTOTT 2018.07.11-én</t>
  </si>
  <si>
    <t>2015. IV. negyedév - Új hitelek- JAVÍTOTT 2018.07.11-én</t>
  </si>
  <si>
    <t>2016. I. negyedév - Állományi adatok- JAVÍTOTT 2018.07.11-én</t>
  </si>
  <si>
    <t>2016. I. negyedév - Új hitelek- JAVÍTOTT 2018.07.11-én</t>
  </si>
  <si>
    <t>2016. II. negyedév - Állományi adatok- JAVÍTOTT 2018.07.11-én</t>
  </si>
  <si>
    <t>2016. II. negyedév - Új hitelek- JAVÍTOTT 2018.07.11-én</t>
  </si>
  <si>
    <t>2016. III. negyedév - Új hitelek- JAVÍTOTT 2018.07.11-én</t>
  </si>
  <si>
    <t>2016. IV. negyedév - Állományi adatok- JAVÍTOTT 2018.07.11-én</t>
  </si>
  <si>
    <t>2016. IV. negyedév - Új hitelek- JAVÍTOTT 2018.07.11-én</t>
  </si>
  <si>
    <t>2017. I. negyedév - Állományi adatok- JAVÍTOTT 2018.07.11-én</t>
  </si>
  <si>
    <t>2017. I. negyedév - Új hitelek- JAVÍTOTT 2018.07.11-én</t>
  </si>
  <si>
    <t>Egyéb forint hitelek összesen*</t>
  </si>
  <si>
    <t>Egyéb deviza hitelek összesen*</t>
  </si>
  <si>
    <t>*Egyéb forint-, és devizahitelek hitelösszetétele</t>
  </si>
  <si>
    <t>Fennálló hitelálomány</t>
  </si>
  <si>
    <t>Újonnan felvett hitelek</t>
  </si>
  <si>
    <r>
      <rPr>
        <b/>
        <sz val="11"/>
        <color theme="1"/>
        <rFont val="Times New Roman"/>
        <family val="1"/>
        <charset val="238"/>
      </rPr>
      <t>Egyéb forinthitelek</t>
    </r>
    <r>
      <rPr>
        <sz val="11"/>
        <color theme="1"/>
        <rFont val="Times New Roman"/>
        <family val="1"/>
        <charset val="238"/>
      </rPr>
      <t xml:space="preserve"> típusai a mezőgazdaságban</t>
    </r>
  </si>
  <si>
    <t xml:space="preserve">éven túli folyószámla </t>
  </si>
  <si>
    <t>Éven túli szabadfelhasználású vállalkozói hitel</t>
  </si>
  <si>
    <t>faktorint</t>
  </si>
  <si>
    <t>földvásárlás</t>
  </si>
  <si>
    <t>gazdakártya hitel</t>
  </si>
  <si>
    <t>Gazdakártya hitel</t>
  </si>
  <si>
    <t xml:space="preserve">lejárat nélküli keretből lehívott hitel </t>
  </si>
  <si>
    <t>megvásárolt hosszú lejáratú követelés</t>
  </si>
  <si>
    <t>MNB Növekedési Hitelprogram</t>
  </si>
  <si>
    <t>vállalkozói kölcsön éven túl</t>
  </si>
  <si>
    <r>
      <rPr>
        <b/>
        <sz val="11"/>
        <color theme="1"/>
        <rFont val="Times New Roman"/>
        <family val="1"/>
        <charset val="238"/>
      </rPr>
      <t>Egyéb forinthitelek</t>
    </r>
    <r>
      <rPr>
        <sz val="11"/>
        <color theme="1"/>
        <rFont val="Times New Roman"/>
        <family val="1"/>
        <charset val="238"/>
      </rPr>
      <t xml:space="preserve"> típusai az élelmiszeriparban</t>
    </r>
  </si>
  <si>
    <t>Agrár Széchenyi Kártya hitel</t>
  </si>
  <si>
    <t>faktoring</t>
  </si>
  <si>
    <t>forgóeszköt hitel</t>
  </si>
  <si>
    <t>hitelkiváltó hitel</t>
  </si>
  <si>
    <t>Széchenyi kártya hitel</t>
  </si>
  <si>
    <t>projekthitel</t>
  </si>
  <si>
    <r>
      <rPr>
        <b/>
        <sz val="11"/>
        <color theme="1"/>
        <rFont val="Times New Roman"/>
        <family val="1"/>
        <charset val="238"/>
      </rPr>
      <t>Egyéb devizahitelek</t>
    </r>
    <r>
      <rPr>
        <sz val="11"/>
        <color theme="1"/>
        <rFont val="Times New Roman"/>
        <family val="1"/>
        <charset val="238"/>
      </rPr>
      <t xml:space="preserve"> típusai a mezőgazdaságban</t>
    </r>
  </si>
  <si>
    <t xml:space="preserve">Export hitel </t>
  </si>
  <si>
    <r>
      <rPr>
        <b/>
        <sz val="11"/>
        <color theme="1"/>
        <rFont val="Times New Roman"/>
        <family val="1"/>
        <charset val="238"/>
      </rPr>
      <t>Egyéb devizahitelek</t>
    </r>
    <r>
      <rPr>
        <sz val="11"/>
        <color theme="1"/>
        <rFont val="Times New Roman"/>
        <family val="1"/>
        <charset val="238"/>
      </rPr>
      <t xml:space="preserve"> típusai az élelmiszeriparban</t>
    </r>
  </si>
  <si>
    <t>Gazdakártya</t>
  </si>
  <si>
    <t>Szabad felhasználású vállalkozói hitel</t>
  </si>
  <si>
    <t xml:space="preserve">területalapú </t>
  </si>
  <si>
    <t>annuitásos hitel</t>
  </si>
  <si>
    <t>Szabadfelhasználású vállalkozói hitel</t>
  </si>
  <si>
    <t>megvásárolt hosszú
lejáratú követelés</t>
  </si>
  <si>
    <t>Széchenyi kártyához
kapcsolódó hitel</t>
  </si>
  <si>
    <t xml:space="preserve">lejárat nélküli keretből
lehívott hitel </t>
  </si>
  <si>
    <t>Exim refinanszírozott
hitel</t>
  </si>
  <si>
    <t>Megvásárolt
követelés</t>
  </si>
  <si>
    <t>Sikeres Magyarországért
Hitelprogram</t>
  </si>
  <si>
    <t>Széchenyi Kártya
Folyószámlahitel</t>
  </si>
  <si>
    <t>Támogatás
előfinanszírozás</t>
  </si>
  <si>
    <t>vállalkozói kölcsön
éven túl</t>
  </si>
  <si>
    <t>támogatás
előfinanszírozás</t>
  </si>
  <si>
    <t>**Egyéb élelmiszeripar kategória szakágazatai</t>
  </si>
  <si>
    <t>Egyéb élelmiszeripar**</t>
  </si>
  <si>
    <t>Egyéb élelmiszeripar ágazatai</t>
  </si>
  <si>
    <t>Dohánytermék gyártása</t>
  </si>
  <si>
    <t>Burgonyafeldolgozás, -tartósítás</t>
  </si>
  <si>
    <t>Desztillált szeszes ital gyártása</t>
  </si>
  <si>
    <t>Édesség gyártása</t>
  </si>
  <si>
    <t>Fűszer, ételízesítő gyártása</t>
  </si>
  <si>
    <t>Homogenizált, diétás étel gyártása</t>
  </si>
  <si>
    <t>Jégkrém gyártása</t>
  </si>
  <si>
    <t>Keményítő, keményítőtermék gyártása</t>
  </si>
  <si>
    <t>Készétel gyártása</t>
  </si>
  <si>
    <t>M.n.s. egyéb élelmiszer gyártása</t>
  </si>
  <si>
    <t>Sörgyártás</t>
  </si>
  <si>
    <t>Szőlőbor termelése</t>
  </si>
  <si>
    <t>Tea, kávé feldolgozása</t>
  </si>
  <si>
    <t>Üdítőital, ásványvíz gyártása</t>
  </si>
  <si>
    <t>2018. III. negyedév - Állományi adatok</t>
  </si>
  <si>
    <t>Állattenyésztés, ebből:</t>
  </si>
  <si>
    <t>baromfi</t>
  </si>
  <si>
    <t>sertés</t>
  </si>
  <si>
    <t>szarvasmarha</t>
  </si>
  <si>
    <t>Mezőgazdaság összesen, ebből:</t>
  </si>
  <si>
    <t>Kft</t>
  </si>
  <si>
    <t>Élelmiszeripar összesen, ebből:</t>
  </si>
  <si>
    <t>Forint folyószámla hitelek</t>
  </si>
  <si>
    <t>2018. III. negyedév - Új hitelek</t>
  </si>
  <si>
    <t xml:space="preserve">2016. I. </t>
  </si>
  <si>
    <t>2016.II.</t>
  </si>
  <si>
    <t>2016.III.</t>
  </si>
  <si>
    <t>2016.IV.</t>
  </si>
  <si>
    <t>2017.I.</t>
  </si>
  <si>
    <t>2017.II.</t>
  </si>
  <si>
    <t>2017.III.</t>
  </si>
  <si>
    <t>2017.IV.</t>
  </si>
  <si>
    <t>2018.I.</t>
  </si>
  <si>
    <t>2018.II.</t>
  </si>
  <si>
    <t>2018.III.</t>
  </si>
  <si>
    <t>Egyéni gazdaságok (Mrd Ft)</t>
  </si>
  <si>
    <t xml:space="preserve">Élip hitelek </t>
  </si>
  <si>
    <t xml:space="preserve">Mgi hitelek </t>
  </si>
  <si>
    <t>Gazdasági szervezetek (MrdFt)</t>
  </si>
  <si>
    <t>Élip összes (MrdFt)</t>
  </si>
  <si>
    <t>Élip egyéni arány/összes (%)</t>
  </si>
  <si>
    <t>Élip gazdasági arány/összes (%)</t>
  </si>
  <si>
    <t>Agrárgazdaság összesen (MrdFt)</t>
  </si>
  <si>
    <t>Élip hitel aránya/agrár összes (%)</t>
  </si>
  <si>
    <t>Egyéni gazdaságok (MrdFt)</t>
  </si>
  <si>
    <t>Mg egyéni arány/összes (%)</t>
  </si>
  <si>
    <t>Mg gazdasági arány/összes (%)</t>
  </si>
  <si>
    <t>Mgi hitel aránya/agrár összes (%)</t>
  </si>
  <si>
    <t>Mg. összes (MrdFt)</t>
  </si>
  <si>
    <t>Mg. hitelnövekedés aránya/év (%)</t>
  </si>
  <si>
    <t>Élip hitelnövekedés aránya/év (%)</t>
  </si>
  <si>
    <t>2018.III/2017.III</t>
  </si>
  <si>
    <t>2018.III./2018.II</t>
  </si>
  <si>
    <t>Előző év
azonos
n.évhez képest</t>
  </si>
  <si>
    <t>Előző 
n.évhez
képest</t>
  </si>
  <si>
    <t>2018.IV.</t>
  </si>
  <si>
    <t>Egyéb
éven belüli forinthitelek</t>
  </si>
  <si>
    <t>Devizahitelek összesen</t>
  </si>
  <si>
    <t>Egyéb devizahitelek összesen*</t>
  </si>
  <si>
    <t>Éven
belüli devizahitelek</t>
  </si>
  <si>
    <t>Forinthitelek összesen</t>
  </si>
  <si>
    <t>Egyéb forinthitelek összesen*</t>
  </si>
  <si>
    <t>Ebből
PIACI
hitel</t>
  </si>
  <si>
    <t>Devizahitelek (millió HUF)</t>
  </si>
  <si>
    <t>Forinthitelek (millió HUF)</t>
  </si>
  <si>
    <t>Devizahitelek
összesen</t>
  </si>
  <si>
    <t>Egyéb devizahitelek
összesen*</t>
  </si>
  <si>
    <t>Éven belüli
devizahitelek</t>
  </si>
  <si>
    <t>Forinthitelek
összesen</t>
  </si>
  <si>
    <t>Egyéb forinthitelek
összesen*</t>
  </si>
  <si>
    <t>Teljes
hitelállomány</t>
  </si>
  <si>
    <t>2018. IV. negyedév - Állományi adatok (millió HUF)</t>
  </si>
  <si>
    <t>2018. IV. negyedév - Új hitelek (millió HUF)</t>
  </si>
  <si>
    <t>Egyéb
forinthitelek
összesen*</t>
  </si>
  <si>
    <t>Egyéb
devizahitelek
összesen*</t>
  </si>
  <si>
    <t>Forint folyószámla
hitelek</t>
  </si>
  <si>
    <t>Egyéb
forinthitelek összesen*</t>
  </si>
  <si>
    <t>Egyéb
devizahitelek összesen*</t>
  </si>
  <si>
    <t>Devizahitelek millió HUF)</t>
  </si>
  <si>
    <t>Egyb
éven belüli forinthitelek</t>
  </si>
  <si>
    <t>Összes</t>
  </si>
  <si>
    <t>2017</t>
  </si>
  <si>
    <t>mg</t>
  </si>
  <si>
    <t>élip</t>
  </si>
  <si>
    <t>össz</t>
  </si>
  <si>
    <r>
      <t>Negyedéves adatszolgáltatás az agrárgazdaság hitelállományáról (</t>
    </r>
    <r>
      <rPr>
        <b/>
        <u/>
        <sz val="12"/>
        <color theme="1"/>
        <rFont val="Times New Roman"/>
        <family val="1"/>
        <charset val="238"/>
      </rPr>
      <t>fennálló hitelállomány</t>
    </r>
    <r>
      <rPr>
        <b/>
        <sz val="12"/>
        <color theme="1"/>
        <rFont val="Times New Roman"/>
        <family val="1"/>
        <charset val="238"/>
      </rPr>
      <t>)</t>
    </r>
  </si>
  <si>
    <t>millió forint</t>
  </si>
  <si>
    <t>Kiegészítő információk a munkalap alján!</t>
  </si>
  <si>
    <t>Beruházási hitelek
összesen</t>
  </si>
  <si>
    <t>ebből: lízing</t>
  </si>
  <si>
    <t>Hosszú lejáratú forgóeszköz hitelek
összesen</t>
  </si>
  <si>
    <t>ebből: támogatások előfinanszírozása</t>
  </si>
  <si>
    <t>Egyéb éven belüli forinthitelek
összesen</t>
  </si>
  <si>
    <r>
      <t xml:space="preserve">Állattenyésztés, </t>
    </r>
    <r>
      <rPr>
        <b/>
        <i/>
        <sz val="11"/>
        <color indexed="8"/>
        <rFont val="Times New Roman"/>
        <family val="1"/>
        <charset val="238"/>
      </rPr>
      <t>ebből:</t>
    </r>
  </si>
  <si>
    <t xml:space="preserve">     sertés</t>
  </si>
  <si>
    <t xml:space="preserve">     szarvasmarha</t>
  </si>
  <si>
    <t>Mezőgazdasági gazdasági szervezet</t>
  </si>
  <si>
    <t>Élelmiszeripari gazdasági szervezet</t>
  </si>
  <si>
    <t>Agrárgazdasági gazdasági szervezetek összesen</t>
  </si>
  <si>
    <t>Egyéni és társas összes</t>
  </si>
  <si>
    <t>Ebből
piaci hitel</t>
  </si>
  <si>
    <t>Egyéni mg</t>
  </si>
  <si>
    <t>Társas mg</t>
  </si>
  <si>
    <t>Egyéni élip</t>
  </si>
  <si>
    <t>Társas élip</t>
  </si>
  <si>
    <r>
      <t>Negyedéves adatszolgáltatás az agrárgazdaság hitelfelvételéről (</t>
    </r>
    <r>
      <rPr>
        <b/>
        <u/>
        <sz val="12"/>
        <color theme="1"/>
        <rFont val="Times New Roman"/>
        <family val="1"/>
        <charset val="238"/>
      </rPr>
      <t>újonnan folyósított hitelek)</t>
    </r>
  </si>
  <si>
    <t>2018. Q4</t>
  </si>
  <si>
    <t>Mg</t>
  </si>
  <si>
    <t>2019. I. negyedév - Állományi adatok (millió HUF)</t>
  </si>
  <si>
    <t>2019. I. negyedév - Új hitelek (millió HUF)</t>
  </si>
  <si>
    <t>2019. II. negyedév - Állományi adatok (millió HUF)</t>
  </si>
  <si>
    <t>2019. II. negyedév - Új hitelek (millió HUF)</t>
  </si>
  <si>
    <t>2019. III. negyedév - Állományi adatok (millió HUF)</t>
  </si>
  <si>
    <t>2019. III. negyedév - Új hitelek (millió HUF)</t>
  </si>
  <si>
    <t>Egyéni</t>
  </si>
  <si>
    <t>Élip</t>
  </si>
  <si>
    <t>Társas</t>
  </si>
  <si>
    <t>Agrár</t>
  </si>
  <si>
    <t>2019.Q1</t>
  </si>
  <si>
    <t>Beruházási hitelek 2019.Q1</t>
  </si>
  <si>
    <t>Hosszú lejáratú forgó Q1</t>
  </si>
  <si>
    <t>Éven belüli Q1</t>
  </si>
  <si>
    <t>Éven belüli Q2</t>
  </si>
  <si>
    <t>Éven belüli Q3</t>
  </si>
  <si>
    <t>(új idősor szerinti)</t>
  </si>
  <si>
    <t xml:space="preserve">         baromfi</t>
  </si>
  <si>
    <t>2019. IV. negyedév - Új hitelek (millió HUF)</t>
  </si>
  <si>
    <t>2019. IV. negyedév - Állományi adatok (millió HUF)</t>
  </si>
  <si>
    <t>2018. I. negyedév - Állományi adatok - JAVÍTOTT 2020.02.15-én</t>
  </si>
  <si>
    <t>2018. I. negyedév - Új hitelek - JAVÍTOTT 2020.02.15-én</t>
  </si>
  <si>
    <t xml:space="preserve">           baromfi</t>
  </si>
  <si>
    <t xml:space="preserve">          baromfi</t>
  </si>
  <si>
    <t xml:space="preserve">           sertés</t>
  </si>
  <si>
    <t xml:space="preserve">           szarvasmarha</t>
  </si>
  <si>
    <t>2018. II. negyedév - Állományi adatok - JAVÍTOTT 2020.02.15-én</t>
  </si>
  <si>
    <t>2018. II. negyedév - Új hitelek - JAVÍTOTT 2020.02.15-én</t>
  </si>
  <si>
    <t>2018. III. negyedév - Állományi adatok - JAVÍTOTT 2020.02.15-én</t>
  </si>
  <si>
    <t>2018. III. negyedév - Új hitelek - JAVÍTOTT 2020.02.15-én</t>
  </si>
  <si>
    <t>2018. IV. negyedév - Állományi adatok - JAVÍTOTT 2020.02.15-én</t>
  </si>
  <si>
    <t>2018. IV. negyedév - Új hitelek - JAVÍTOTT 2020.02.15-én</t>
  </si>
  <si>
    <t>ebből:
támogatások előfinanszírozása</t>
  </si>
  <si>
    <t xml:space="preserve">        baromfi</t>
  </si>
  <si>
    <t>Dev Mg</t>
  </si>
  <si>
    <t>Dev Élip</t>
  </si>
  <si>
    <t>Teljes Mg</t>
  </si>
  <si>
    <t>Teljes Élip</t>
  </si>
  <si>
    <t>Teljes hitel</t>
  </si>
  <si>
    <t xml:space="preserve">2020. I. negyedév - Állományi adatok </t>
  </si>
  <si>
    <t>(millió HUF)</t>
  </si>
  <si>
    <t>Teljes hitelállományból piaci hitel</t>
  </si>
  <si>
    <t>Teljes hitelállományból:</t>
  </si>
  <si>
    <t>Hosszú lejáratú forgóeszköz hitelekből támogatások előfinanszírozása</t>
  </si>
  <si>
    <t>Egyéb éven belüli forinthitelekből támogatások előfinanszírozása</t>
  </si>
  <si>
    <t xml:space="preserve"> Mikro-
vállalkozás</t>
  </si>
  <si>
    <t>Kis-
vállalkozás</t>
  </si>
  <si>
    <t>Közép-
vállalkozás</t>
  </si>
  <si>
    <t>KKV összesen</t>
  </si>
  <si>
    <r>
      <t xml:space="preserve">Állattenyésztés, </t>
    </r>
    <r>
      <rPr>
        <b/>
        <i/>
        <sz val="11"/>
        <color rgb="FF000000"/>
        <rFont val="Times New Roman"/>
        <family val="1"/>
        <charset val="238"/>
      </rPr>
      <t>ebből:</t>
    </r>
  </si>
  <si>
    <t xml:space="preserve">baromfi </t>
  </si>
  <si>
    <t xml:space="preserve">szarvasmarha </t>
  </si>
  <si>
    <r>
      <t xml:space="preserve">Kertészet, </t>
    </r>
    <r>
      <rPr>
        <b/>
        <i/>
        <sz val="11"/>
        <color rgb="FF000000"/>
        <rFont val="Times New Roman"/>
        <family val="1"/>
        <charset val="238"/>
      </rPr>
      <t>ebből</t>
    </r>
    <r>
      <rPr>
        <b/>
        <sz val="11"/>
        <color indexed="8"/>
        <rFont val="Times New Roman"/>
        <family val="1"/>
        <charset val="238"/>
      </rPr>
      <t>:</t>
    </r>
  </si>
  <si>
    <t xml:space="preserve">zöldségtermelés </t>
  </si>
  <si>
    <t xml:space="preserve">Szőlőbor termelése </t>
  </si>
  <si>
    <t>Mezőgazdaság és élelmiszeripar összesen</t>
  </si>
  <si>
    <t>Agrárgazdaság összesen
(egyéni gazdálkodók és gazdasági szervezetek):</t>
  </si>
  <si>
    <t xml:space="preserve">2020. I. negyedév - Új hitelek </t>
  </si>
  <si>
    <t>Mg deviza</t>
  </si>
  <si>
    <t>Élip deviza</t>
  </si>
  <si>
    <t>Teljes deviza</t>
  </si>
  <si>
    <t>Mg forint</t>
  </si>
  <si>
    <t>Élip forint</t>
  </si>
  <si>
    <t>Mg deviza aránya</t>
  </si>
  <si>
    <t>Élip deviza aránya</t>
  </si>
  <si>
    <t>Mg forint aránya</t>
  </si>
  <si>
    <t>Élip forit aránya</t>
  </si>
  <si>
    <t>Összes deviza aránya</t>
  </si>
  <si>
    <t xml:space="preserve">Összes forint aránya </t>
  </si>
  <si>
    <t>Devizahitelek mg araánya</t>
  </si>
  <si>
    <t>Devizahitelek élip aránya</t>
  </si>
  <si>
    <t>teljes hitelállomány
2018Q4</t>
  </si>
  <si>
    <t>Piaci hitelállomány
2018Q4</t>
  </si>
  <si>
    <t>Piaci hitelállomány
2019Q4</t>
  </si>
  <si>
    <t>teljes
hitelállomány
2019Q4</t>
  </si>
  <si>
    <t>Támogatott
hitelállomány2019Q4</t>
  </si>
  <si>
    <t>Támogatott
hitelállomány2018Q4</t>
  </si>
  <si>
    <t>Piaci</t>
  </si>
  <si>
    <t>Mg hitelállomány 2019Q4</t>
  </si>
  <si>
    <t>Mg hitelállomány 2018Q4</t>
  </si>
  <si>
    <t>Piaci 2019Q4</t>
  </si>
  <si>
    <t>Támogatott 2019Q4</t>
  </si>
  <si>
    <t>Egyéni piaci 2019Q4</t>
  </si>
  <si>
    <t>Gazd.szerv. Piaci</t>
  </si>
  <si>
    <t>Egyéni támogatott 2019Q4</t>
  </si>
  <si>
    <t>Gazd.szerv.támogatott 2019Q4</t>
  </si>
  <si>
    <t>Mg deviza2019</t>
  </si>
  <si>
    <t>Mg forint2019</t>
  </si>
  <si>
    <t>Mg deviza2018</t>
  </si>
  <si>
    <t>Mg forint2018</t>
  </si>
  <si>
    <t>Élip egyéni</t>
  </si>
  <si>
    <t>Élip társas</t>
  </si>
  <si>
    <t>Élip összes</t>
  </si>
  <si>
    <t>élip teljes2019</t>
  </si>
  <si>
    <t>élip piaci2019</t>
  </si>
  <si>
    <t>élip támogatott2019</t>
  </si>
  <si>
    <t>élip egyéni piaci2019</t>
  </si>
  <si>
    <t>élip egyéni támogatott2019</t>
  </si>
  <si>
    <t>élip egyéni2019</t>
  </si>
  <si>
    <t>élip gazd.szerv.2019</t>
  </si>
  <si>
    <t>élip gazd.szerv piaci2019</t>
  </si>
  <si>
    <t>élip gazdszerv támogatott2019</t>
  </si>
  <si>
    <t>2019Q1</t>
  </si>
  <si>
    <t>2020Q1</t>
  </si>
  <si>
    <t xml:space="preserve">2020. II. negyedév - Állományi adatok </t>
  </si>
  <si>
    <t xml:space="preserve">2020. II. negyedév - Új hitelek </t>
  </si>
  <si>
    <t>Húsfeldolgozás, -tartósítás</t>
  </si>
  <si>
    <t>Baromfihús feldolgozása, tartósítása</t>
  </si>
  <si>
    <t xml:space="preserve">2020. III. negyedév - Állományi adatok </t>
  </si>
  <si>
    <t xml:space="preserve">2020. III. negyedév - Új hitelek </t>
  </si>
  <si>
    <r>
      <t xml:space="preserve">Állattenyésztés, </t>
    </r>
    <r>
      <rPr>
        <i/>
        <sz val="11"/>
        <color rgb="FF000000"/>
        <rFont val="Times New Roman"/>
        <family val="1"/>
        <charset val="238"/>
      </rPr>
      <t>ebből:</t>
    </r>
  </si>
  <si>
    <r>
      <t xml:space="preserve">Kertészet, </t>
    </r>
    <r>
      <rPr>
        <i/>
        <sz val="11"/>
        <color rgb="FF000000"/>
        <rFont val="Times New Roman"/>
        <family val="1"/>
        <charset val="238"/>
      </rPr>
      <t>ebből</t>
    </r>
    <r>
      <rPr>
        <sz val="11"/>
        <color indexed="8"/>
        <rFont val="Times New Roman"/>
        <family val="1"/>
        <charset val="238"/>
      </rPr>
      <t>:</t>
    </r>
  </si>
  <si>
    <t xml:space="preserve">2020. IV. negyedév - Állományi adatok </t>
  </si>
  <si>
    <t xml:space="preserve">2020. IV. negyedév - Új hitelek </t>
  </si>
  <si>
    <t xml:space="preserve">2021. I. negyedév - Állományi adatok </t>
  </si>
  <si>
    <t xml:space="preserve">2021. I. negyedév - Új hitelek </t>
  </si>
  <si>
    <t>Rt</t>
  </si>
  <si>
    <t xml:space="preserve">2021. II. negyedév - Állományi adatok </t>
  </si>
  <si>
    <t xml:space="preserve">2021. II. negyedév - Új hitelek </t>
  </si>
  <si>
    <t>Élip Ft</t>
  </si>
  <si>
    <t>Élip Deviza</t>
  </si>
  <si>
    <t xml:space="preserve">2021. III. negyedév - Állományi adatok </t>
  </si>
  <si>
    <t xml:space="preserve">2021. III. negyedév - Új hitelek </t>
  </si>
  <si>
    <t xml:space="preserve">2021. IV. negyedév - Állományi adatok </t>
  </si>
  <si>
    <t xml:space="preserve">2021. IV. negyedév - Új hitelek </t>
  </si>
  <si>
    <t xml:space="preserve">2022. I. negyedév - Új hitelek </t>
  </si>
  <si>
    <t>2021. I. negyedév - Állományi adatok -JAVÍTOTT 2022.05.11-én</t>
  </si>
  <si>
    <t>2021. I. negyedév - Új hitelek  JAVÍTOTT 2022.05.11-én</t>
  </si>
  <si>
    <t xml:space="preserve">2022. I. negyedév - Állományi adatok_Korr </t>
  </si>
  <si>
    <t xml:space="preserve">2022. II. negyedév - Állományi adatok_Korr </t>
  </si>
  <si>
    <t xml:space="preserve">2022. II. negyedév - Új hitelek </t>
  </si>
  <si>
    <t xml:space="preserve">2022. III. negyedév - Állományi adatok_Korr </t>
  </si>
  <si>
    <t xml:space="preserve">2022. III. negyedév - Új hitelek </t>
  </si>
  <si>
    <t xml:space="preserve">2022. IV. negyedév - Állományi adatok_Korr </t>
  </si>
  <si>
    <t xml:space="preserve">2022. IV. negyedév - Új hitelek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</si>
</sst>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\ _F_t_-;\-* #,##0\ _F_t_-;_-* &quot;-&quot;??\ _F_t_-;_-@_-"/>
    <numFmt numFmtId="165" formatCode="_-* #,##0.0\ _F_t_-;\-* #,##0.0\ _F_t_-;_-* &quot;-&quot;??\ _F_t_-;_-@_-"/>
    <numFmt numFmtId="166" formatCode="0.0%"/>
    <numFmt numFmtId="167" formatCode="_-* #,##0.0000\ _F_t_-;\-* #,##0.0000\ _F_t_-;_-* &quot;-&quot;??\ _F_t_-;_-@_-"/>
    <numFmt numFmtId="168" formatCode="#,##0_ ;\-#,##0\ "/>
    <numFmt numFmtId="169" formatCode="0.0"/>
    <numFmt numFmtId="170" formatCode="#,##0.0"/>
    <numFmt numFmtId="171" formatCode="#,##0.00_ ;\-#,##0.00\ "/>
    <numFmt numFmtId="172" formatCode="#,##0.0_ ;\-#,##0.0\ "/>
    <numFmt numFmtId="173" formatCode="###\ ###\ ###\ ##0"/>
    <numFmt numFmtId="174" formatCode="#,##0.0000"/>
  </numFmts>
  <fonts count="8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0"/>
      <color indexed="64"/>
      <name val="Arial"/>
      <family val="2"/>
      <charset val="238"/>
    </font>
    <font>
      <sz val="11"/>
      <name val="Times New Roman"/>
      <family val="1"/>
      <charset val="238"/>
    </font>
    <font>
      <sz val="10"/>
      <color indexed="64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sz val="13"/>
      <color theme="1"/>
      <name val="Times New Roman"/>
      <family val="1"/>
      <charset val="238"/>
    </font>
    <font>
      <b/>
      <sz val="13"/>
      <color indexed="8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color rgb="FF0070C0"/>
      <name val="Times New Roman"/>
      <family val="1"/>
      <charset val="238"/>
    </font>
    <font>
      <sz val="13"/>
      <name val="Times New Roman"/>
      <family val="1"/>
      <charset val="238"/>
    </font>
    <font>
      <sz val="13"/>
      <color theme="1"/>
      <name val="Times New Roman"/>
      <family val="1"/>
      <charset val="238"/>
    </font>
    <font>
      <sz val="13"/>
      <color indexed="8"/>
      <name val="Times New Roman"/>
      <family val="1"/>
      <charset val="238"/>
    </font>
    <font>
      <sz val="11"/>
      <color rgb="FFFF0000"/>
      <name val="Calibri"/>
      <family val="2"/>
      <charset val="238"/>
      <scheme val="minor"/>
    </font>
    <font>
      <sz val="11"/>
      <color rgb="FFFF0000"/>
      <name val="Times New Roman"/>
      <family val="1"/>
      <charset val="238"/>
    </font>
    <font>
      <sz val="11"/>
      <color rgb="FF00B050"/>
      <name val="Calibri"/>
      <family val="2"/>
      <charset val="238"/>
      <scheme val="minor"/>
    </font>
    <font>
      <sz val="11"/>
      <color rgb="FF00B050"/>
      <name val="Times New Roman"/>
      <family val="1"/>
      <charset val="238"/>
    </font>
    <font>
      <sz val="11"/>
      <color rgb="FF0070C0"/>
      <name val="Calibri"/>
      <family val="2"/>
      <charset val="238"/>
      <scheme val="minor"/>
    </font>
    <font>
      <sz val="11"/>
      <color rgb="FF0070C0"/>
      <name val="Times New Roman"/>
      <family val="1"/>
      <charset val="238"/>
    </font>
    <font>
      <sz val="11"/>
      <color theme="6" tint="-0.249977111117893"/>
      <name val="Times New Roman"/>
      <family val="1"/>
      <charset val="238"/>
    </font>
    <font>
      <sz val="11"/>
      <color theme="6" tint="-0.499984740745262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sz val="11"/>
      <name val="Calibri"/>
      <family val="2"/>
      <charset val="238"/>
    </font>
    <font>
      <b/>
      <sz val="14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b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sz val="13"/>
      <name val="Calibri"/>
      <family val="2"/>
      <charset val="238"/>
    </font>
    <font>
      <sz val="13"/>
      <color theme="1"/>
      <name val="Calibri"/>
      <family val="2"/>
      <charset val="238"/>
    </font>
    <font>
      <b/>
      <sz val="11"/>
      <color rgb="FF0070C0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rgb="FFFF000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i/>
      <sz val="11"/>
      <color indexed="8"/>
      <name val="Times New Roman"/>
      <family val="1"/>
      <charset val="238"/>
    </font>
    <font>
      <i/>
      <sz val="11"/>
      <color rgb="FF0070C0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4"/>
      <color theme="1"/>
      <name val="Times New Roman"/>
      <family val="1"/>
      <charset val="238"/>
    </font>
    <font>
      <b/>
      <sz val="13"/>
      <color rgb="FF0070C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0"/>
      <name val="Calibri"/>
      <family val="2"/>
      <charset val="238"/>
      <scheme val="minor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2"/>
      <color rgb="FF0070C0"/>
      <name val="Times New Roman"/>
      <family val="1"/>
      <charset val="238"/>
    </font>
    <font>
      <b/>
      <sz val="12"/>
      <color rgb="FF0070C0"/>
      <name val="Times New Roman"/>
      <family val="1"/>
      <charset val="238"/>
    </font>
    <font>
      <sz val="14"/>
      <color rgb="FF0070C0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b/>
      <u/>
      <sz val="12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u/>
      <sz val="18"/>
      <color rgb="FF1F497D"/>
      <name val="Calibri"/>
      <family val="2"/>
      <charset val="238"/>
      <scheme val="minor"/>
    </font>
    <font>
      <sz val="18"/>
      <color rgb="FF1F497D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sz val="12"/>
      <color indexed="81"/>
      <name val="Times New Roman"/>
      <family val="1"/>
      <charset val="238"/>
    </font>
    <font>
      <b/>
      <sz val="9"/>
      <color indexed="81"/>
      <name val="Tahoma"/>
      <family val="2"/>
      <charset val="238"/>
    </font>
    <font>
      <b/>
      <sz val="11"/>
      <color indexed="81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color rgb="FF000000"/>
      <name val="Times New Roman"/>
      <family val="1"/>
      <charset val="238"/>
    </font>
    <font>
      <b/>
      <sz val="11"/>
      <color theme="8"/>
      <name val="Times New Roman"/>
      <family val="1"/>
      <charset val="238"/>
    </font>
    <font>
      <b/>
      <sz val="11"/>
      <color rgb="FFFF0000"/>
      <name val="Calibri"/>
      <family val="2"/>
      <charset val="238"/>
      <scheme val="minor"/>
    </font>
    <font>
      <i/>
      <sz val="11"/>
      <color rgb="FF000000"/>
      <name val="Times New Roman"/>
      <family val="1"/>
      <charset val="238"/>
    </font>
  </fonts>
  <fills count="1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1D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8" tint="0.79998168889431442"/>
        <bgColor indexed="64"/>
      </patternFill>
    </fill>
  </fills>
  <borders count="1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/>
      <bottom/>
      <diagonal/>
    </border>
    <border>
      <left style="thin">
        <color rgb="FF979991"/>
      </left>
      <right style="thin">
        <color rgb="FF979991"/>
      </right>
      <top/>
      <bottom style="thin">
        <color rgb="FF979991"/>
      </bottom>
      <diagonal/>
    </border>
    <border>
      <left/>
      <right/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/>
      <top/>
      <bottom/>
      <diagonal/>
    </border>
    <border>
      <left style="thin">
        <color rgb="FF979991"/>
      </left>
      <right/>
      <top/>
      <bottom style="thin">
        <color rgb="FF979991"/>
      </bottom>
      <diagonal/>
    </border>
    <border>
      <left style="thin">
        <color rgb="FF979991"/>
      </left>
      <right style="thin">
        <color rgb="FF979991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/>
      <right style="thin">
        <color rgb="FF979991"/>
      </right>
      <top style="thin">
        <color rgb="FF979991"/>
      </top>
      <bottom/>
      <diagonal/>
    </border>
    <border>
      <left/>
      <right style="thin">
        <color rgb="FF979991"/>
      </right>
      <top/>
      <bottom/>
      <diagonal/>
    </border>
    <border>
      <left/>
      <right style="thin">
        <color rgb="FF979991"/>
      </right>
      <top/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8" fillId="0" borderId="0"/>
    <xf numFmtId="9" fontId="1" fillId="0" borderId="0" applyFont="0" applyFill="0" applyBorder="0" applyAlignment="0" applyProtection="0"/>
    <xf numFmtId="0" fontId="56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6" fillId="0" borderId="0"/>
  </cellStyleXfs>
  <cellXfs count="3622">
    <xf numFmtId="0" fontId="0" fillId="0" borderId="0" xfId="0"/>
    <xf numFmtId="164" fontId="0" fillId="0" borderId="0" xfId="0" applyNumberFormat="1"/>
    <xf numFmtId="0" fontId="0" fillId="0" borderId="0" xfId="0"/>
    <xf numFmtId="164" fontId="5" fillId="0" borderId="10" xfId="1" applyNumberFormat="1" applyFont="1" applyFill="1" applyBorder="1" applyAlignment="1">
      <alignment vertical="center"/>
    </xf>
    <xf numFmtId="164" fontId="0" fillId="0" borderId="0" xfId="1" applyNumberFormat="1" applyFont="1"/>
    <xf numFmtId="164" fontId="4" fillId="0" borderId="13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11" fillId="0" borderId="13" xfId="1" applyNumberFormat="1" applyFont="1" applyFill="1" applyBorder="1" applyAlignment="1">
      <alignment horizontal="center" vertical="center" wrapText="1"/>
    </xf>
    <xf numFmtId="164" fontId="12" fillId="0" borderId="7" xfId="1" applyNumberFormat="1" applyFont="1" applyFill="1" applyBorder="1" applyAlignment="1">
      <alignment horizontal="center" vertical="center" wrapText="1"/>
    </xf>
    <xf numFmtId="164" fontId="14" fillId="0" borderId="47" xfId="1" applyNumberFormat="1" applyFont="1" applyFill="1" applyBorder="1" applyAlignment="1">
      <alignment vertical="center"/>
    </xf>
    <xf numFmtId="164" fontId="15" fillId="0" borderId="48" xfId="1" applyNumberFormat="1" applyFont="1" applyFill="1" applyBorder="1" applyAlignment="1">
      <alignment horizontal="right" vertical="center"/>
    </xf>
    <xf numFmtId="164" fontId="14" fillId="0" borderId="10" xfId="1" applyNumberFormat="1" applyFont="1" applyFill="1" applyBorder="1" applyAlignment="1">
      <alignment vertical="center"/>
    </xf>
    <xf numFmtId="164" fontId="15" fillId="0" borderId="10" xfId="1" applyNumberFormat="1" applyFont="1" applyFill="1" applyBorder="1" applyAlignment="1">
      <alignment horizontal="left" vertical="center" indent="2"/>
    </xf>
    <xf numFmtId="164" fontId="15" fillId="0" borderId="10" xfId="1" applyNumberFormat="1" applyFont="1" applyFill="1" applyBorder="1" applyAlignment="1">
      <alignment vertical="center"/>
    </xf>
    <xf numFmtId="164" fontId="14" fillId="0" borderId="20" xfId="1" applyNumberFormat="1" applyFont="1" applyFill="1" applyBorder="1" applyAlignment="1">
      <alignment vertical="center"/>
    </xf>
    <xf numFmtId="164" fontId="13" fillId="6" borderId="48" xfId="1" applyNumberFormat="1" applyFont="1" applyFill="1" applyBorder="1" applyAlignment="1">
      <alignment horizontal="right" vertical="center"/>
    </xf>
    <xf numFmtId="164" fontId="15" fillId="0" borderId="48" xfId="1" applyNumberFormat="1" applyFont="1" applyFill="1" applyBorder="1" applyAlignment="1">
      <alignment vertical="center"/>
    </xf>
    <xf numFmtId="164" fontId="15" fillId="0" borderId="6" xfId="1" applyNumberFormat="1" applyFont="1" applyFill="1" applyBorder="1" applyAlignment="1">
      <alignment vertical="center"/>
    </xf>
    <xf numFmtId="164" fontId="15" fillId="0" borderId="6" xfId="1" applyNumberFormat="1" applyFont="1" applyFill="1" applyBorder="1" applyAlignment="1">
      <alignment vertical="center" wrapText="1"/>
    </xf>
    <xf numFmtId="164" fontId="16" fillId="0" borderId="0" xfId="1" applyNumberFormat="1" applyFont="1" applyFill="1"/>
    <xf numFmtId="164" fontId="16" fillId="0" borderId="0" xfId="1" applyNumberFormat="1" applyFont="1" applyFill="1" applyAlignment="1">
      <alignment horizontal="right" vertical="center"/>
    </xf>
    <xf numFmtId="164" fontId="17" fillId="0" borderId="47" xfId="1" applyNumberFormat="1" applyFont="1" applyFill="1" applyBorder="1" applyAlignment="1">
      <alignment vertical="center"/>
    </xf>
    <xf numFmtId="164" fontId="15" fillId="0" borderId="48" xfId="1" applyNumberFormat="1" applyFont="1" applyFill="1" applyBorder="1" applyAlignment="1">
      <alignment horizontal="center" vertical="center" wrapText="1"/>
    </xf>
    <xf numFmtId="164" fontId="13" fillId="6" borderId="48" xfId="1" applyNumberFormat="1" applyFont="1" applyFill="1" applyBorder="1" applyAlignment="1">
      <alignment horizontal="center" vertical="center" wrapText="1"/>
    </xf>
    <xf numFmtId="164" fontId="17" fillId="0" borderId="22" xfId="1" applyNumberFormat="1" applyFont="1" applyFill="1" applyBorder="1" applyAlignment="1">
      <alignment horizontal="left" vertical="center" wrapText="1"/>
    </xf>
    <xf numFmtId="164" fontId="17" fillId="0" borderId="23" xfId="1" applyNumberFormat="1" applyFont="1" applyFill="1" applyBorder="1" applyAlignment="1">
      <alignment horizontal="left" vertical="center" wrapText="1"/>
    </xf>
    <xf numFmtId="164" fontId="11" fillId="0" borderId="13" xfId="1" applyNumberFormat="1" applyFont="1" applyFill="1" applyBorder="1" applyAlignment="1">
      <alignment vertical="center" wrapText="1"/>
    </xf>
    <xf numFmtId="164" fontId="17" fillId="0" borderId="10" xfId="1" applyNumberFormat="1" applyFont="1" applyFill="1" applyBorder="1" applyAlignment="1">
      <alignment vertical="center"/>
    </xf>
    <xf numFmtId="164" fontId="15" fillId="0" borderId="26" xfId="1" applyNumberFormat="1" applyFont="1" applyFill="1" applyBorder="1" applyAlignment="1">
      <alignment vertical="center"/>
    </xf>
    <xf numFmtId="164" fontId="13" fillId="0" borderId="48" xfId="1" applyNumberFormat="1" applyFont="1" applyFill="1" applyBorder="1" applyAlignment="1">
      <alignment horizontal="center" vertical="center" wrapText="1"/>
    </xf>
    <xf numFmtId="164" fontId="15" fillId="0" borderId="10" xfId="1" applyNumberFormat="1" applyFont="1" applyFill="1" applyBorder="1" applyAlignment="1">
      <alignment horizontal="left" vertical="center" wrapText="1"/>
    </xf>
    <xf numFmtId="164" fontId="16" fillId="0" borderId="0" xfId="1" applyNumberFormat="1" applyFont="1" applyFill="1" applyAlignment="1">
      <alignment wrapText="1"/>
    </xf>
    <xf numFmtId="164" fontId="4" fillId="0" borderId="0" xfId="1" applyNumberFormat="1" applyFont="1" applyFill="1" applyBorder="1"/>
    <xf numFmtId="164" fontId="2" fillId="0" borderId="0" xfId="1" applyNumberFormat="1" applyFont="1" applyFill="1"/>
    <xf numFmtId="164" fontId="2" fillId="0" borderId="18" xfId="1" applyNumberFormat="1" applyFont="1" applyFill="1" applyBorder="1"/>
    <xf numFmtId="164" fontId="19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/>
    <xf numFmtId="165" fontId="19" fillId="0" borderId="0" xfId="1" applyNumberFormat="1" applyFont="1" applyFill="1" applyBorder="1"/>
    <xf numFmtId="164" fontId="18" fillId="0" borderId="0" xfId="1" applyNumberFormat="1" applyFont="1" applyBorder="1"/>
    <xf numFmtId="164" fontId="20" fillId="0" borderId="0" xfId="1" applyNumberFormat="1" applyFont="1" applyBorder="1"/>
    <xf numFmtId="164" fontId="21" fillId="0" borderId="0" xfId="1" applyNumberFormat="1" applyFont="1" applyFill="1" applyBorder="1"/>
    <xf numFmtId="164" fontId="22" fillId="0" borderId="0" xfId="1" applyNumberFormat="1" applyFont="1" applyBorder="1"/>
    <xf numFmtId="164" fontId="23" fillId="0" borderId="0" xfId="1" applyNumberFormat="1" applyFont="1" applyFill="1" applyBorder="1"/>
    <xf numFmtId="164" fontId="24" fillId="0" borderId="0" xfId="1" applyNumberFormat="1" applyFont="1" applyFill="1" applyBorder="1"/>
    <xf numFmtId="165" fontId="18" fillId="0" borderId="0" xfId="1" applyNumberFormat="1" applyFont="1" applyFill="1" applyBorder="1"/>
    <xf numFmtId="164" fontId="0" fillId="0" borderId="0" xfId="1" applyNumberFormat="1" applyFont="1" applyFill="1" applyBorder="1"/>
    <xf numFmtId="164" fontId="0" fillId="0" borderId="0" xfId="1" applyNumberFormat="1" applyFont="1" applyFill="1"/>
    <xf numFmtId="164" fontId="0" fillId="0" borderId="18" xfId="1" applyNumberFormat="1" applyFont="1" applyFill="1" applyBorder="1"/>
    <xf numFmtId="164" fontId="20" fillId="0" borderId="0" xfId="1" applyNumberFormat="1" applyFont="1" applyFill="1" applyBorder="1"/>
    <xf numFmtId="165" fontId="20" fillId="0" borderId="0" xfId="1" applyNumberFormat="1" applyFont="1" applyFill="1" applyBorder="1"/>
    <xf numFmtId="164" fontId="25" fillId="0" borderId="0" xfId="1" applyNumberFormat="1" applyFont="1" applyFill="1" applyBorder="1"/>
    <xf numFmtId="164" fontId="4" fillId="0" borderId="0" xfId="1" applyNumberFormat="1" applyFont="1" applyFill="1"/>
    <xf numFmtId="165" fontId="7" fillId="0" borderId="0" xfId="1" applyNumberFormat="1" applyFont="1" applyFill="1" applyBorder="1"/>
    <xf numFmtId="165" fontId="26" fillId="0" borderId="0" xfId="1" applyNumberFormat="1" applyFont="1" applyFill="1" applyBorder="1"/>
    <xf numFmtId="164" fontId="26" fillId="0" borderId="0" xfId="1" applyNumberFormat="1" applyFont="1" applyFill="1" applyBorder="1"/>
    <xf numFmtId="166" fontId="0" fillId="0" borderId="0" xfId="4" applyNumberFormat="1" applyFont="1"/>
    <xf numFmtId="9" fontId="0" fillId="0" borderId="0" xfId="4" applyFont="1"/>
    <xf numFmtId="164" fontId="15" fillId="0" borderId="0" xfId="1" applyNumberFormat="1" applyFont="1" applyFill="1" applyBorder="1" applyAlignment="1">
      <alignment horizontal="right" vertical="center"/>
    </xf>
    <xf numFmtId="164" fontId="2" fillId="0" borderId="0" xfId="1" applyNumberFormat="1" applyFont="1"/>
    <xf numFmtId="164" fontId="2" fillId="0" borderId="0" xfId="1" applyNumberFormat="1" applyFont="1" applyAlignment="1">
      <alignment wrapText="1"/>
    </xf>
    <xf numFmtId="0" fontId="2" fillId="0" borderId="0" xfId="0" applyFont="1"/>
    <xf numFmtId="164" fontId="2" fillId="0" borderId="0" xfId="0" applyNumberFormat="1" applyFont="1"/>
    <xf numFmtId="9" fontId="2" fillId="0" borderId="0" xfId="4" applyFont="1"/>
    <xf numFmtId="166" fontId="2" fillId="0" borderId="0" xfId="4" applyNumberFormat="1" applyFont="1"/>
    <xf numFmtId="164" fontId="27" fillId="0" borderId="0" xfId="1" applyNumberFormat="1" applyFont="1"/>
    <xf numFmtId="166" fontId="2" fillId="0" borderId="0" xfId="0" applyNumberFormat="1" applyFont="1"/>
    <xf numFmtId="0" fontId="2" fillId="0" borderId="0" xfId="0" applyFont="1" applyAlignment="1">
      <alignment wrapText="1"/>
    </xf>
    <xf numFmtId="165" fontId="2" fillId="0" borderId="0" xfId="1" applyNumberFormat="1" applyFont="1"/>
    <xf numFmtId="43" fontId="2" fillId="0" borderId="0" xfId="1" applyFont="1"/>
    <xf numFmtId="0" fontId="2" fillId="0" borderId="0" xfId="0" applyFont="1" applyBorder="1"/>
    <xf numFmtId="164" fontId="4" fillId="0" borderId="0" xfId="1" applyNumberFormat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164" fontId="2" fillId="0" borderId="0" xfId="1" applyNumberFormat="1" applyFont="1" applyBorder="1"/>
    <xf numFmtId="166" fontId="2" fillId="0" borderId="0" xfId="4" applyNumberFormat="1" applyFont="1" applyBorder="1"/>
    <xf numFmtId="164" fontId="2" fillId="0" borderId="0" xfId="0" applyNumberFormat="1" applyFont="1" applyBorder="1"/>
    <xf numFmtId="0" fontId="2" fillId="0" borderId="0" xfId="0" applyFont="1" applyFill="1" applyBorder="1"/>
    <xf numFmtId="0" fontId="0" fillId="0" borderId="0" xfId="0" applyFill="1"/>
    <xf numFmtId="0" fontId="0" fillId="0" borderId="0" xfId="0" applyAlignment="1"/>
    <xf numFmtId="164" fontId="15" fillId="0" borderId="10" xfId="1" applyNumberFormat="1" applyFont="1" applyFill="1" applyBorder="1" applyAlignment="1">
      <alignment horizontal="left" vertical="center"/>
    </xf>
    <xf numFmtId="164" fontId="0" fillId="0" borderId="0" xfId="1" applyNumberFormat="1" applyFont="1" applyAlignment="1"/>
    <xf numFmtId="0" fontId="18" fillId="0" borderId="0" xfId="0" applyFont="1" applyFill="1" applyAlignment="1"/>
    <xf numFmtId="164" fontId="23" fillId="0" borderId="10" xfId="1" applyNumberFormat="1" applyFont="1" applyFill="1" applyBorder="1" applyAlignment="1">
      <alignment vertical="center"/>
    </xf>
    <xf numFmtId="164" fontId="5" fillId="0" borderId="47" xfId="1" applyNumberFormat="1" applyFont="1" applyFill="1" applyBorder="1" applyAlignment="1">
      <alignment vertical="center"/>
    </xf>
    <xf numFmtId="164" fontId="7" fillId="0" borderId="0" xfId="1" applyNumberFormat="1" applyFont="1" applyFill="1"/>
    <xf numFmtId="0" fontId="26" fillId="0" borderId="0" xfId="0" applyFont="1"/>
    <xf numFmtId="0" fontId="26" fillId="0" borderId="0" xfId="0" applyFont="1" applyAlignment="1"/>
    <xf numFmtId="0" fontId="0" fillId="0" borderId="0" xfId="0" applyFill="1" applyBorder="1"/>
    <xf numFmtId="43" fontId="7" fillId="0" borderId="0" xfId="1" applyNumberFormat="1" applyFont="1" applyFill="1" applyBorder="1"/>
    <xf numFmtId="43" fontId="0" fillId="0" borderId="0" xfId="0" applyNumberFormat="1" applyFill="1"/>
    <xf numFmtId="43" fontId="26" fillId="0" borderId="0" xfId="1" applyNumberFormat="1" applyFont="1" applyFill="1" applyBorder="1"/>
    <xf numFmtId="43" fontId="2" fillId="0" borderId="0" xfId="1" applyNumberFormat="1" applyFont="1" applyFill="1"/>
    <xf numFmtId="43" fontId="2" fillId="0" borderId="0" xfId="0" applyNumberFormat="1" applyFont="1" applyFill="1" applyBorder="1"/>
    <xf numFmtId="43" fontId="0" fillId="0" borderId="0" xfId="1" applyNumberFormat="1" applyFont="1" applyFill="1" applyBorder="1"/>
    <xf numFmtId="44" fontId="0" fillId="0" borderId="0" xfId="0" applyNumberFormat="1" applyFill="1"/>
    <xf numFmtId="44" fontId="26" fillId="0" borderId="0" xfId="1" applyNumberFormat="1" applyFont="1" applyFill="1" applyBorder="1"/>
    <xf numFmtId="44" fontId="7" fillId="0" borderId="0" xfId="1" applyNumberFormat="1" applyFont="1" applyFill="1" applyBorder="1"/>
    <xf numFmtId="44" fontId="2" fillId="0" borderId="0" xfId="0" applyNumberFormat="1" applyFont="1" applyFill="1" applyBorder="1"/>
    <xf numFmtId="164" fontId="26" fillId="0" borderId="0" xfId="1" applyNumberFormat="1" applyFont="1" applyFill="1"/>
    <xf numFmtId="43" fontId="0" fillId="0" borderId="0" xfId="1" applyNumberFormat="1" applyFont="1" applyFill="1"/>
    <xf numFmtId="0" fontId="0" fillId="0" borderId="0" xfId="0" applyAlignment="1">
      <alignment wrapText="1"/>
    </xf>
    <xf numFmtId="164" fontId="26" fillId="0" borderId="0" xfId="1" applyNumberFormat="1" applyFont="1" applyBorder="1"/>
    <xf numFmtId="164" fontId="2" fillId="0" borderId="28" xfId="1" applyNumberFormat="1" applyFont="1" applyFill="1" applyBorder="1"/>
    <xf numFmtId="164" fontId="0" fillId="0" borderId="0" xfId="1" applyNumberFormat="1" applyFont="1" applyFill="1" applyBorder="1" applyAlignment="1"/>
    <xf numFmtId="43" fontId="16" fillId="0" borderId="0" xfId="1" applyFont="1" applyFill="1"/>
    <xf numFmtId="164" fontId="13" fillId="0" borderId="13" xfId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164" fontId="4" fillId="0" borderId="0" xfId="1" applyNumberFormat="1" applyFont="1" applyFill="1" applyAlignment="1">
      <alignment wrapText="1"/>
    </xf>
    <xf numFmtId="164" fontId="2" fillId="0" borderId="18" xfId="1" applyNumberFormat="1" applyFont="1" applyFill="1" applyBorder="1" applyAlignment="1">
      <alignment wrapText="1"/>
    </xf>
    <xf numFmtId="164" fontId="2" fillId="0" borderId="0" xfId="1" applyNumberFormat="1" applyFont="1" applyFill="1" applyBorder="1" applyAlignment="1">
      <alignment wrapText="1"/>
    </xf>
    <xf numFmtId="164" fontId="0" fillId="0" borderId="0" xfId="1" applyNumberFormat="1" applyFont="1" applyFill="1" applyBorder="1" applyAlignment="1">
      <alignment wrapText="1"/>
    </xf>
    <xf numFmtId="164" fontId="0" fillId="0" borderId="0" xfId="1" applyNumberFormat="1" applyFont="1" applyFill="1" applyAlignment="1">
      <alignment wrapText="1"/>
    </xf>
    <xf numFmtId="164" fontId="0" fillId="0" borderId="18" xfId="1" applyNumberFormat="1" applyFont="1" applyFill="1" applyBorder="1" applyAlignment="1">
      <alignment wrapText="1"/>
    </xf>
    <xf numFmtId="0" fontId="18" fillId="0" borderId="0" xfId="0" applyFont="1"/>
    <xf numFmtId="164" fontId="0" fillId="0" borderId="28" xfId="1" applyNumberFormat="1" applyFont="1" applyFill="1" applyBorder="1" applyAlignment="1">
      <alignment wrapText="1"/>
    </xf>
    <xf numFmtId="0" fontId="0" fillId="0" borderId="0" xfId="0" applyAlignment="1">
      <alignment horizontal="center"/>
    </xf>
    <xf numFmtId="164" fontId="2" fillId="0" borderId="0" xfId="1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0" fillId="3" borderId="0" xfId="0" applyFill="1"/>
    <xf numFmtId="164" fontId="0" fillId="3" borderId="0" xfId="1" applyNumberFormat="1" applyFont="1" applyFill="1"/>
    <xf numFmtId="164" fontId="2" fillId="3" borderId="0" xfId="1" applyNumberFormat="1" applyFont="1" applyFill="1"/>
    <xf numFmtId="164" fontId="0" fillId="3" borderId="0" xfId="1" applyNumberFormat="1" applyFont="1" applyFill="1" applyBorder="1"/>
    <xf numFmtId="164" fontId="26" fillId="3" borderId="0" xfId="1" applyNumberFormat="1" applyFont="1" applyFill="1"/>
    <xf numFmtId="164" fontId="26" fillId="3" borderId="0" xfId="1" applyNumberFormat="1" applyFont="1" applyFill="1" applyBorder="1"/>
    <xf numFmtId="0" fontId="0" fillId="7" borderId="0" xfId="0" applyFill="1"/>
    <xf numFmtId="164" fontId="0" fillId="7" borderId="0" xfId="1" applyNumberFormat="1" applyFont="1" applyFill="1"/>
    <xf numFmtId="164" fontId="2" fillId="3" borderId="0" xfId="1" applyNumberFormat="1" applyFont="1" applyFill="1" applyBorder="1"/>
    <xf numFmtId="0" fontId="0" fillId="0" borderId="0" xfId="0" applyFill="1" applyAlignment="1">
      <alignment horizontal="center"/>
    </xf>
    <xf numFmtId="164" fontId="13" fillId="0" borderId="7" xfId="1" applyNumberFormat="1" applyFont="1" applyFill="1" applyBorder="1" applyAlignment="1">
      <alignment horizontal="center" vertical="center" wrapText="1"/>
    </xf>
    <xf numFmtId="164" fontId="15" fillId="0" borderId="47" xfId="1" applyNumberFormat="1" applyFont="1" applyFill="1" applyBorder="1" applyAlignment="1">
      <alignment vertical="center"/>
    </xf>
    <xf numFmtId="164" fontId="15" fillId="0" borderId="0" xfId="1" applyNumberFormat="1" applyFont="1" applyFill="1"/>
    <xf numFmtId="164" fontId="13" fillId="0" borderId="25" xfId="1" applyNumberFormat="1" applyFont="1" applyFill="1" applyBorder="1" applyAlignment="1">
      <alignment horizontal="center" vertical="center" wrapText="1"/>
    </xf>
    <xf numFmtId="164" fontId="15" fillId="0" borderId="23" xfId="1" applyNumberFormat="1" applyFont="1" applyFill="1" applyBorder="1" applyAlignment="1">
      <alignment horizontal="left" vertical="center"/>
    </xf>
    <xf numFmtId="164" fontId="15" fillId="0" borderId="24" xfId="1" applyNumberFormat="1" applyFont="1" applyFill="1" applyBorder="1" applyAlignment="1">
      <alignment vertical="center"/>
    </xf>
    <xf numFmtId="43" fontId="16" fillId="3" borderId="0" xfId="1" applyFont="1" applyFill="1"/>
    <xf numFmtId="0" fontId="11" fillId="0" borderId="0" xfId="0" applyFont="1" applyFill="1"/>
    <xf numFmtId="43" fontId="16" fillId="0" borderId="0" xfId="0" applyNumberFormat="1" applyFont="1" applyFill="1"/>
    <xf numFmtId="43" fontId="16" fillId="3" borderId="0" xfId="0" applyNumberFormat="1" applyFont="1" applyFill="1"/>
    <xf numFmtId="0" fontId="16" fillId="0" borderId="18" xfId="0" applyFont="1" applyFill="1" applyBorder="1"/>
    <xf numFmtId="0" fontId="33" fillId="0" borderId="0" xfId="0" applyFont="1" applyFill="1" applyBorder="1"/>
    <xf numFmtId="0" fontId="34" fillId="0" borderId="0" xfId="0" applyFont="1" applyFill="1"/>
    <xf numFmtId="0" fontId="34" fillId="3" borderId="0" xfId="0" applyFont="1" applyFill="1"/>
    <xf numFmtId="0" fontId="15" fillId="0" borderId="0" xfId="0" applyFont="1" applyFill="1" applyBorder="1"/>
    <xf numFmtId="0" fontId="16" fillId="0" borderId="0" xfId="0" applyFont="1" applyFill="1" applyBorder="1"/>
    <xf numFmtId="0" fontId="33" fillId="0" borderId="0" xfId="0" applyFont="1" applyBorder="1"/>
    <xf numFmtId="0" fontId="34" fillId="0" borderId="0" xfId="0" applyFont="1" applyFill="1" applyBorder="1"/>
    <xf numFmtId="0" fontId="34" fillId="3" borderId="0" xfId="0" applyFont="1" applyFill="1" applyBorder="1"/>
    <xf numFmtId="43" fontId="33" fillId="0" borderId="0" xfId="1" applyFont="1" applyFill="1" applyBorder="1"/>
    <xf numFmtId="43" fontId="34" fillId="0" borderId="0" xfId="1" applyFont="1" applyFill="1"/>
    <xf numFmtId="0" fontId="34" fillId="0" borderId="0" xfId="0" applyFont="1"/>
    <xf numFmtId="0" fontId="35" fillId="0" borderId="0" xfId="0" applyFont="1" applyFill="1" applyBorder="1"/>
    <xf numFmtId="0" fontId="34" fillId="0" borderId="28" xfId="0" applyFont="1" applyFill="1" applyBorder="1"/>
    <xf numFmtId="0" fontId="33" fillId="0" borderId="0" xfId="0" applyFont="1" applyFill="1"/>
    <xf numFmtId="0" fontId="33" fillId="3" borderId="0" xfId="0" applyFont="1" applyFill="1"/>
    <xf numFmtId="0" fontId="34" fillId="0" borderId="18" xfId="0" applyFont="1" applyFill="1" applyBorder="1"/>
    <xf numFmtId="0" fontId="33" fillId="3" borderId="0" xfId="0" applyFont="1" applyFill="1" applyBorder="1"/>
    <xf numFmtId="164" fontId="26" fillId="0" borderId="0" xfId="1" applyNumberFormat="1" applyFont="1" applyFill="1" applyBorder="1" applyAlignment="1">
      <alignment horizontal="left"/>
    </xf>
    <xf numFmtId="164" fontId="7" fillId="0" borderId="0" xfId="1" applyNumberFormat="1" applyFont="1" applyFill="1" applyBorder="1" applyAlignment="1">
      <alignment horizontal="left"/>
    </xf>
    <xf numFmtId="164" fontId="0" fillId="0" borderId="0" xfId="1" applyNumberFormat="1" applyFont="1" applyFill="1" applyAlignment="1">
      <alignment horizontal="left"/>
    </xf>
    <xf numFmtId="164" fontId="29" fillId="0" borderId="0" xfId="1" applyNumberFormat="1" applyFont="1" applyFill="1" applyBorder="1" applyAlignment="1">
      <alignment horizontal="left"/>
    </xf>
    <xf numFmtId="164" fontId="26" fillId="0" borderId="0" xfId="1" applyNumberFormat="1" applyFont="1" applyFill="1" applyAlignment="1">
      <alignment horizontal="left"/>
    </xf>
    <xf numFmtId="0" fontId="0" fillId="0" borderId="0" xfId="0" applyAlignment="1">
      <alignment horizontal="left"/>
    </xf>
    <xf numFmtId="164" fontId="29" fillId="0" borderId="0" xfId="1" applyNumberFormat="1" applyFont="1" applyFill="1" applyBorder="1"/>
    <xf numFmtId="164" fontId="0" fillId="0" borderId="28" xfId="1" applyNumberFormat="1" applyFont="1" applyFill="1" applyBorder="1"/>
    <xf numFmtId="0" fontId="11" fillId="0" borderId="0" xfId="0" applyFont="1" applyFill="1" applyBorder="1"/>
    <xf numFmtId="0" fontId="16" fillId="0" borderId="0" xfId="0" applyFont="1" applyFill="1"/>
    <xf numFmtId="0" fontId="16" fillId="3" borderId="0" xfId="0" applyFont="1" applyFill="1"/>
    <xf numFmtId="0" fontId="16" fillId="3" borderId="0" xfId="0" applyFont="1" applyFill="1" applyBorder="1"/>
    <xf numFmtId="0" fontId="34" fillId="0" borderId="0" xfId="0" applyFont="1" applyBorder="1"/>
    <xf numFmtId="43" fontId="16" fillId="0" borderId="0" xfId="1" applyFont="1" applyFill="1" applyBorder="1"/>
    <xf numFmtId="0" fontId="34" fillId="0" borderId="0" xfId="0" applyFont="1" applyBorder="1" applyAlignment="1"/>
    <xf numFmtId="0" fontId="16" fillId="0" borderId="28" xfId="0" applyFont="1" applyFill="1" applyBorder="1"/>
    <xf numFmtId="0" fontId="15" fillId="0" borderId="0" xfId="0" applyFont="1" applyFill="1"/>
    <xf numFmtId="43" fontId="34" fillId="0" borderId="0" xfId="1" applyNumberFormat="1" applyFont="1" applyFill="1"/>
    <xf numFmtId="0" fontId="36" fillId="0" borderId="0" xfId="0" applyFont="1" applyFill="1" applyBorder="1"/>
    <xf numFmtId="43" fontId="16" fillId="0" borderId="0" xfId="1" applyNumberFormat="1" applyFont="1" applyFill="1" applyBorder="1"/>
    <xf numFmtId="43" fontId="34" fillId="0" borderId="0" xfId="1" applyNumberFormat="1" applyFont="1" applyFill="1" applyBorder="1"/>
    <xf numFmtId="165" fontId="34" fillId="0" borderId="0" xfId="1" applyNumberFormat="1" applyFont="1" applyFill="1" applyBorder="1"/>
    <xf numFmtId="165" fontId="34" fillId="0" borderId="0" xfId="0" applyNumberFormat="1" applyFont="1" applyFill="1" applyBorder="1"/>
    <xf numFmtId="165" fontId="34" fillId="0" borderId="0" xfId="0" applyNumberFormat="1" applyFont="1" applyBorder="1"/>
    <xf numFmtId="165" fontId="36" fillId="0" borderId="0" xfId="0" applyNumberFormat="1" applyFont="1" applyBorder="1"/>
    <xf numFmtId="165" fontId="16" fillId="0" borderId="0" xfId="0" applyNumberFormat="1" applyFont="1" applyFill="1" applyBorder="1"/>
    <xf numFmtId="165" fontId="34" fillId="0" borderId="0" xfId="0" applyNumberFormat="1" applyFont="1" applyBorder="1" applyAlignment="1">
      <alignment horizontal="left" indent="1"/>
    </xf>
    <xf numFmtId="165" fontId="15" fillId="0" borderId="0" xfId="0" applyNumberFormat="1" applyFont="1" applyFill="1" applyBorder="1"/>
    <xf numFmtId="0" fontId="34" fillId="0" borderId="0" xfId="0" applyFont="1" applyBorder="1" applyAlignment="1">
      <alignment horizontal="left" indent="1"/>
    </xf>
    <xf numFmtId="0" fontId="36" fillId="0" borderId="0" xfId="0" applyFont="1" applyBorder="1"/>
    <xf numFmtId="164" fontId="11" fillId="0" borderId="0" xfId="1" applyNumberFormat="1" applyFont="1" applyFill="1" applyBorder="1"/>
    <xf numFmtId="164" fontId="16" fillId="0" borderId="18" xfId="1" applyNumberFormat="1" applyFont="1" applyFill="1" applyBorder="1"/>
    <xf numFmtId="164" fontId="16" fillId="0" borderId="0" xfId="1" applyNumberFormat="1" applyFont="1" applyFill="1" applyBorder="1"/>
    <xf numFmtId="164" fontId="15" fillId="0" borderId="0" xfId="1" applyNumberFormat="1" applyFont="1" applyFill="1" applyBorder="1"/>
    <xf numFmtId="164" fontId="34" fillId="0" borderId="0" xfId="1" applyNumberFormat="1" applyFont="1" applyBorder="1"/>
    <xf numFmtId="164" fontId="16" fillId="0" borderId="0" xfId="1" applyNumberFormat="1" applyFont="1" applyFill="1" applyBorder="1" applyAlignment="1"/>
    <xf numFmtId="164" fontId="34" fillId="0" borderId="0" xfId="1" applyNumberFormat="1" applyFont="1" applyFill="1" applyBorder="1"/>
    <xf numFmtId="165" fontId="0" fillId="0" borderId="0" xfId="1" applyNumberFormat="1" applyFont="1"/>
    <xf numFmtId="164" fontId="26" fillId="0" borderId="0" xfId="0" applyNumberFormat="1" applyFont="1"/>
    <xf numFmtId="9" fontId="26" fillId="0" borderId="0" xfId="4" applyNumberFormat="1" applyFont="1"/>
    <xf numFmtId="9" fontId="26" fillId="0" borderId="0" xfId="4" applyFont="1"/>
    <xf numFmtId="43" fontId="0" fillId="0" borderId="0" xfId="1" applyFont="1"/>
    <xf numFmtId="164" fontId="3" fillId="0" borderId="53" xfId="1" applyNumberFormat="1" applyFont="1" applyFill="1" applyBorder="1" applyAlignment="1">
      <alignment horizontal="center" vertical="center"/>
    </xf>
    <xf numFmtId="164" fontId="5" fillId="0" borderId="48" xfId="1" applyNumberFormat="1" applyFont="1" applyFill="1" applyBorder="1" applyAlignment="1">
      <alignment horizontal="center" vertical="center"/>
    </xf>
    <xf numFmtId="164" fontId="5" fillId="0" borderId="55" xfId="1" applyNumberFormat="1" applyFont="1" applyFill="1" applyBorder="1" applyAlignment="1">
      <alignment horizontal="center" vertical="center"/>
    </xf>
    <xf numFmtId="164" fontId="5" fillId="0" borderId="57" xfId="1" applyNumberFormat="1" applyFont="1" applyFill="1" applyBorder="1" applyAlignment="1">
      <alignment horizontal="center" vertical="center"/>
    </xf>
    <xf numFmtId="164" fontId="5" fillId="0" borderId="6" xfId="1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23" fillId="0" borderId="6" xfId="1" applyNumberFormat="1" applyFont="1" applyFill="1" applyBorder="1" applyAlignment="1">
      <alignment horizontal="center" vertical="center"/>
    </xf>
    <xf numFmtId="164" fontId="23" fillId="0" borderId="1" xfId="1" applyNumberFormat="1" applyFont="1" applyFill="1" applyBorder="1" applyAlignment="1">
      <alignment horizontal="center" vertical="center"/>
    </xf>
    <xf numFmtId="164" fontId="23" fillId="0" borderId="57" xfId="1" applyNumberFormat="1" applyFont="1" applyFill="1" applyBorder="1" applyAlignment="1">
      <alignment horizontal="center" vertical="center"/>
    </xf>
    <xf numFmtId="164" fontId="5" fillId="0" borderId="17" xfId="1" applyNumberFormat="1" applyFont="1" applyFill="1" applyBorder="1" applyAlignment="1">
      <alignment horizontal="center" vertical="center"/>
    </xf>
    <xf numFmtId="164" fontId="5" fillId="0" borderId="4" xfId="1" applyNumberFormat="1" applyFont="1" applyFill="1" applyBorder="1" applyAlignment="1">
      <alignment horizontal="center" vertical="center"/>
    </xf>
    <xf numFmtId="164" fontId="5" fillId="0" borderId="48" xfId="1" applyNumberFormat="1" applyFont="1" applyFill="1" applyBorder="1" applyAlignment="1">
      <alignment horizontal="center" vertical="center" wrapText="1"/>
    </xf>
    <xf numFmtId="164" fontId="5" fillId="0" borderId="55" xfId="1" applyNumberFormat="1" applyFont="1" applyFill="1" applyBorder="1" applyAlignment="1">
      <alignment horizontal="center" vertical="center" wrapText="1"/>
    </xf>
    <xf numFmtId="164" fontId="5" fillId="0" borderId="56" xfId="1" applyNumberFormat="1" applyFont="1" applyFill="1" applyBorder="1" applyAlignment="1">
      <alignment horizontal="center" vertical="center"/>
    </xf>
    <xf numFmtId="164" fontId="3" fillId="3" borderId="27" xfId="1" applyNumberFormat="1" applyFont="1" applyFill="1" applyBorder="1" applyAlignment="1">
      <alignment horizontal="center" vertical="center"/>
    </xf>
    <xf numFmtId="164" fontId="3" fillId="5" borderId="27" xfId="1" applyNumberFormat="1" applyFont="1" applyFill="1" applyBorder="1" applyAlignment="1">
      <alignment horizontal="center" vertical="center"/>
    </xf>
    <xf numFmtId="164" fontId="0" fillId="0" borderId="27" xfId="1" applyNumberFormat="1" applyFont="1" applyFill="1" applyBorder="1" applyAlignment="1">
      <alignment horizontal="center"/>
    </xf>
    <xf numFmtId="164" fontId="0" fillId="0" borderId="23" xfId="1" applyNumberFormat="1" applyFont="1" applyFill="1" applyBorder="1" applyAlignment="1">
      <alignment horizontal="center"/>
    </xf>
    <xf numFmtId="164" fontId="23" fillId="0" borderId="10" xfId="1" applyNumberFormat="1" applyFont="1" applyFill="1" applyBorder="1" applyAlignment="1">
      <alignment horizontal="left" vertical="center" indent="2"/>
    </xf>
    <xf numFmtId="164" fontId="23" fillId="0" borderId="56" xfId="1" applyNumberFormat="1" applyFont="1" applyFill="1" applyBorder="1" applyAlignment="1">
      <alignment horizontal="center" vertical="center"/>
    </xf>
    <xf numFmtId="164" fontId="37" fillId="3" borderId="27" xfId="1" applyNumberFormat="1" applyFont="1" applyFill="1" applyBorder="1" applyAlignment="1">
      <alignment horizontal="center" vertical="center"/>
    </xf>
    <xf numFmtId="164" fontId="37" fillId="5" borderId="27" xfId="1" applyNumberFormat="1" applyFont="1" applyFill="1" applyBorder="1" applyAlignment="1">
      <alignment horizontal="center" vertical="center"/>
    </xf>
    <xf numFmtId="164" fontId="22" fillId="0" borderId="23" xfId="1" applyNumberFormat="1" applyFont="1" applyFill="1" applyBorder="1" applyAlignment="1">
      <alignment horizontal="center"/>
    </xf>
    <xf numFmtId="164" fontId="5" fillId="0" borderId="20" xfId="1" applyNumberFormat="1" applyFont="1" applyFill="1" applyBorder="1" applyAlignment="1">
      <alignment vertical="center"/>
    </xf>
    <xf numFmtId="164" fontId="0" fillId="0" borderId="31" xfId="1" applyNumberFormat="1" applyFont="1" applyFill="1" applyBorder="1" applyAlignment="1">
      <alignment horizontal="center"/>
    </xf>
    <xf numFmtId="164" fontId="3" fillId="0" borderId="18" xfId="1" applyNumberFormat="1" applyFont="1" applyFill="1" applyBorder="1" applyAlignment="1">
      <alignment vertical="center"/>
    </xf>
    <xf numFmtId="164" fontId="3" fillId="0" borderId="19" xfId="1" applyNumberFormat="1" applyFont="1" applyFill="1" applyBorder="1" applyAlignment="1">
      <alignment horizontal="center" vertical="center"/>
    </xf>
    <xf numFmtId="164" fontId="3" fillId="0" borderId="18" xfId="1" applyNumberFormat="1" applyFont="1" applyFill="1" applyBorder="1" applyAlignment="1">
      <alignment horizontal="center" vertical="center"/>
    </xf>
    <xf numFmtId="164" fontId="3" fillId="3" borderId="28" xfId="1" applyNumberFormat="1" applyFont="1" applyFill="1" applyBorder="1" applyAlignment="1">
      <alignment horizontal="center" vertical="center"/>
    </xf>
    <xf numFmtId="164" fontId="3" fillId="5" borderId="28" xfId="1" applyNumberFormat="1" applyFont="1" applyFill="1" applyBorder="1" applyAlignment="1">
      <alignment horizontal="center" vertical="center"/>
    </xf>
    <xf numFmtId="164" fontId="3" fillId="0" borderId="28" xfId="1" applyNumberFormat="1" applyFont="1" applyFill="1" applyBorder="1" applyAlignment="1">
      <alignment horizontal="center" vertical="center"/>
    </xf>
    <xf numFmtId="164" fontId="5" fillId="0" borderId="26" xfId="1" applyNumberFormat="1" applyFont="1" applyFill="1" applyBorder="1" applyAlignment="1">
      <alignment vertical="center"/>
    </xf>
    <xf numFmtId="164" fontId="3" fillId="3" borderId="22" xfId="1" applyNumberFormat="1" applyFont="1" applyFill="1" applyBorder="1" applyAlignment="1">
      <alignment horizontal="center" vertical="center"/>
    </xf>
    <xf numFmtId="164" fontId="3" fillId="5" borderId="22" xfId="1" applyNumberFormat="1" applyFont="1" applyFill="1" applyBorder="1" applyAlignment="1">
      <alignment horizontal="center" vertical="center"/>
    </xf>
    <xf numFmtId="164" fontId="0" fillId="0" borderId="58" xfId="1" applyNumberFormat="1" applyFont="1" applyFill="1" applyBorder="1" applyAlignment="1">
      <alignment horizontal="center"/>
    </xf>
    <xf numFmtId="164" fontId="5" fillId="0" borderId="6" xfId="1" applyNumberFormat="1" applyFont="1" applyFill="1" applyBorder="1" applyAlignment="1">
      <alignment vertical="center"/>
    </xf>
    <xf numFmtId="164" fontId="3" fillId="3" borderId="23" xfId="1" applyNumberFormat="1" applyFont="1" applyFill="1" applyBorder="1" applyAlignment="1">
      <alignment horizontal="center" vertical="center"/>
    </xf>
    <xf numFmtId="164" fontId="3" fillId="5" borderId="23" xfId="1" applyNumberFormat="1" applyFont="1" applyFill="1" applyBorder="1" applyAlignment="1">
      <alignment horizontal="center" vertical="center"/>
    </xf>
    <xf numFmtId="164" fontId="0" fillId="0" borderId="59" xfId="1" applyNumberFormat="1" applyFont="1" applyFill="1" applyBorder="1" applyAlignment="1">
      <alignment horizontal="center"/>
    </xf>
    <xf numFmtId="164" fontId="28" fillId="0" borderId="41" xfId="1" applyNumberFormat="1" applyFont="1" applyFill="1" applyBorder="1" applyAlignment="1">
      <alignment vertical="center"/>
    </xf>
    <xf numFmtId="164" fontId="28" fillId="3" borderId="28" xfId="1" applyNumberFormat="1" applyFont="1" applyFill="1" applyBorder="1" applyAlignment="1">
      <alignment horizontal="center" vertical="center"/>
    </xf>
    <xf numFmtId="164" fontId="28" fillId="5" borderId="28" xfId="1" applyNumberFormat="1" applyFont="1" applyFill="1" applyBorder="1" applyAlignment="1">
      <alignment horizontal="center" vertical="center"/>
    </xf>
    <xf numFmtId="164" fontId="3" fillId="0" borderId="19" xfId="1" applyNumberFormat="1" applyFont="1" applyFill="1" applyBorder="1" applyAlignment="1">
      <alignment vertical="center"/>
    </xf>
    <xf numFmtId="164" fontId="3" fillId="0" borderId="60" xfId="1" applyNumberFormat="1" applyFont="1" applyFill="1" applyBorder="1" applyAlignment="1">
      <alignment horizontal="center" vertical="center"/>
    </xf>
    <xf numFmtId="164" fontId="3" fillId="0" borderId="61" xfId="1" applyNumberFormat="1" applyFont="1" applyFill="1" applyBorder="1" applyAlignment="1">
      <alignment horizontal="center" vertical="center"/>
    </xf>
    <xf numFmtId="164" fontId="3" fillId="0" borderId="62" xfId="1" applyNumberFormat="1" applyFont="1" applyFill="1" applyBorder="1" applyAlignment="1">
      <alignment horizontal="center" vertical="center"/>
    </xf>
    <xf numFmtId="164" fontId="3" fillId="0" borderId="63" xfId="1" applyNumberFormat="1" applyFont="1" applyFill="1" applyBorder="1" applyAlignment="1">
      <alignment horizontal="center" vertical="center"/>
    </xf>
    <xf numFmtId="164" fontId="3" fillId="3" borderId="53" xfId="1" applyNumberFormat="1" applyFont="1" applyFill="1" applyBorder="1" applyAlignment="1">
      <alignment horizontal="center" vertical="center"/>
    </xf>
    <xf numFmtId="164" fontId="3" fillId="5" borderId="53" xfId="1" applyNumberFormat="1" applyFont="1" applyFill="1" applyBorder="1" applyAlignment="1">
      <alignment horizontal="center" vertical="center"/>
    </xf>
    <xf numFmtId="164" fontId="3" fillId="0" borderId="13" xfId="1" applyNumberFormat="1" applyFont="1" applyFill="1" applyBorder="1" applyAlignment="1">
      <alignment vertical="center"/>
    </xf>
    <xf numFmtId="164" fontId="3" fillId="0" borderId="13" xfId="1" applyNumberFormat="1" applyFont="1" applyFill="1" applyBorder="1" applyAlignment="1">
      <alignment horizontal="center" vertical="center"/>
    </xf>
    <xf numFmtId="164" fontId="3" fillId="3" borderId="29" xfId="1" applyNumberFormat="1" applyFont="1" applyFill="1" applyBorder="1" applyAlignment="1">
      <alignment horizontal="center" vertical="center"/>
    </xf>
    <xf numFmtId="164" fontId="3" fillId="5" borderId="29" xfId="1" applyNumberFormat="1" applyFont="1" applyFill="1" applyBorder="1" applyAlignment="1">
      <alignment horizontal="center" vertical="center"/>
    </xf>
    <xf numFmtId="164" fontId="4" fillId="0" borderId="25" xfId="1" applyNumberFormat="1" applyFont="1" applyFill="1" applyBorder="1" applyAlignment="1">
      <alignment horizontal="center" vertical="center" wrapText="1"/>
    </xf>
    <xf numFmtId="164" fontId="37" fillId="3" borderId="23" xfId="1" applyNumberFormat="1" applyFont="1" applyFill="1" applyBorder="1" applyAlignment="1">
      <alignment horizontal="center" vertical="center"/>
    </xf>
    <xf numFmtId="164" fontId="37" fillId="5" borderId="23" xfId="1" applyNumberFormat="1" applyFont="1" applyFill="1" applyBorder="1" applyAlignment="1">
      <alignment horizontal="center" vertical="center"/>
    </xf>
    <xf numFmtId="164" fontId="3" fillId="3" borderId="31" xfId="1" applyNumberFormat="1" applyFont="1" applyFill="1" applyBorder="1" applyAlignment="1">
      <alignment horizontal="center" vertical="center"/>
    </xf>
    <xf numFmtId="164" fontId="3" fillId="5" borderId="31" xfId="1" applyNumberFormat="1" applyFont="1" applyFill="1" applyBorder="1" applyAlignment="1">
      <alignment horizontal="center" vertical="center"/>
    </xf>
    <xf numFmtId="164" fontId="5" fillId="0" borderId="17" xfId="1" applyNumberFormat="1" applyFont="1" applyFill="1" applyBorder="1" applyAlignment="1">
      <alignment vertical="center"/>
    </xf>
    <xf numFmtId="164" fontId="0" fillId="0" borderId="45" xfId="1" applyNumberFormat="1" applyFont="1" applyFill="1" applyBorder="1" applyAlignment="1">
      <alignment horizontal="center"/>
    </xf>
    <xf numFmtId="164" fontId="4" fillId="0" borderId="4" xfId="1" applyNumberFormat="1" applyFont="1" applyFill="1" applyBorder="1" applyAlignment="1">
      <alignment horizontal="center" vertical="center" wrapText="1"/>
    </xf>
    <xf numFmtId="164" fontId="4" fillId="0" borderId="54" xfId="1" applyNumberFormat="1" applyFont="1" applyFill="1" applyBorder="1" applyAlignment="1">
      <alignment horizontal="center" vertical="center" wrapText="1"/>
    </xf>
    <xf numFmtId="164" fontId="3" fillId="0" borderId="19" xfId="1" applyNumberFormat="1" applyFont="1" applyFill="1" applyBorder="1" applyAlignment="1">
      <alignment horizontal="left" vertical="center" wrapText="1"/>
    </xf>
    <xf numFmtId="164" fontId="4" fillId="0" borderId="60" xfId="1" applyNumberFormat="1" applyFont="1" applyFill="1" applyBorder="1" applyAlignment="1">
      <alignment horizontal="center" vertical="center" wrapText="1"/>
    </xf>
    <xf numFmtId="164" fontId="4" fillId="3" borderId="28" xfId="1" applyNumberFormat="1" applyFont="1" applyFill="1" applyBorder="1" applyAlignment="1">
      <alignment horizontal="center" vertical="center" wrapText="1"/>
    </xf>
    <xf numFmtId="164" fontId="4" fillId="5" borderId="28" xfId="1" applyNumberFormat="1" applyFont="1" applyFill="1" applyBorder="1" applyAlignment="1">
      <alignment horizontal="center" vertical="center" wrapText="1"/>
    </xf>
    <xf numFmtId="164" fontId="5" fillId="0" borderId="48" xfId="1" applyNumberFormat="1" applyFont="1" applyFill="1" applyBorder="1" applyAlignment="1">
      <alignment horizontal="left" vertical="center" wrapText="1"/>
    </xf>
    <xf numFmtId="164" fontId="2" fillId="0" borderId="56" xfId="1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>
      <alignment horizontal="center" vertical="center" wrapText="1"/>
    </xf>
    <xf numFmtId="164" fontId="2" fillId="0" borderId="55" xfId="1" applyNumberFormat="1" applyFont="1" applyFill="1" applyBorder="1" applyAlignment="1">
      <alignment horizontal="center" vertical="center"/>
    </xf>
    <xf numFmtId="164" fontId="4" fillId="5" borderId="1" xfId="1" applyNumberFormat="1" applyFont="1" applyFill="1" applyBorder="1" applyAlignment="1">
      <alignment horizontal="center" vertical="center" wrapText="1"/>
    </xf>
    <xf numFmtId="164" fontId="0" fillId="0" borderId="57" xfId="1" applyNumberFormat="1" applyFont="1" applyFill="1" applyBorder="1" applyAlignment="1">
      <alignment horizontal="center"/>
    </xf>
    <xf numFmtId="164" fontId="5" fillId="0" borderId="6" xfId="1" applyNumberFormat="1" applyFont="1" applyFill="1" applyBorder="1" applyAlignment="1">
      <alignment horizontal="left" vertical="center" wrapText="1"/>
    </xf>
    <xf numFmtId="164" fontId="2" fillId="0" borderId="2" xfId="1" applyNumberFormat="1" applyFont="1" applyFill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4" fontId="5" fillId="0" borderId="6" xfId="1" applyNumberFormat="1" applyFont="1" applyFill="1" applyBorder="1" applyAlignment="1">
      <alignment horizontal="left" vertical="center"/>
    </xf>
    <xf numFmtId="164" fontId="5" fillId="0" borderId="51" xfId="1" applyNumberFormat="1" applyFont="1" applyFill="1" applyBorder="1" applyAlignment="1">
      <alignment vertical="center"/>
    </xf>
    <xf numFmtId="164" fontId="0" fillId="0" borderId="52" xfId="1" applyNumberFormat="1" applyFont="1" applyFill="1" applyBorder="1" applyAlignment="1">
      <alignment horizontal="center"/>
    </xf>
    <xf numFmtId="164" fontId="4" fillId="0" borderId="61" xfId="1" applyNumberFormat="1" applyFont="1" applyFill="1" applyBorder="1" applyAlignment="1">
      <alignment horizontal="center" vertical="center" wrapText="1"/>
    </xf>
    <xf numFmtId="164" fontId="4" fillId="0" borderId="62" xfId="1" applyNumberFormat="1" applyFont="1" applyFill="1" applyBorder="1" applyAlignment="1">
      <alignment horizontal="center" vertical="center" wrapText="1"/>
    </xf>
    <xf numFmtId="164" fontId="4" fillId="3" borderId="55" xfId="1" applyNumberFormat="1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horizontal="center"/>
    </xf>
    <xf numFmtId="164" fontId="2" fillId="0" borderId="2" xfId="1" applyNumberFormat="1" applyFont="1" applyFill="1" applyBorder="1" applyAlignment="1">
      <alignment horizontal="center"/>
    </xf>
    <xf numFmtId="164" fontId="2" fillId="0" borderId="3" xfId="1" applyNumberFormat="1" applyFont="1" applyFill="1" applyBorder="1" applyAlignment="1">
      <alignment horizontal="center"/>
    </xf>
    <xf numFmtId="164" fontId="5" fillId="0" borderId="17" xfId="1" applyNumberFormat="1" applyFont="1" applyFill="1" applyBorder="1" applyAlignment="1">
      <alignment horizontal="left" vertical="center"/>
    </xf>
    <xf numFmtId="164" fontId="2" fillId="0" borderId="4" xfId="1" applyNumberFormat="1" applyFont="1" applyFill="1" applyBorder="1" applyAlignment="1">
      <alignment horizontal="center"/>
    </xf>
    <xf numFmtId="164" fontId="2" fillId="0" borderId="34" xfId="1" applyNumberFormat="1" applyFont="1" applyFill="1" applyBorder="1" applyAlignment="1">
      <alignment horizontal="center"/>
    </xf>
    <xf numFmtId="164" fontId="2" fillId="0" borderId="54" xfId="1" applyNumberFormat="1" applyFont="1" applyFill="1" applyBorder="1" applyAlignment="1">
      <alignment horizontal="center"/>
    </xf>
    <xf numFmtId="164" fontId="3" fillId="0" borderId="60" xfId="1" applyNumberFormat="1" applyFont="1" applyFill="1" applyBorder="1" applyAlignment="1">
      <alignment horizontal="center" vertical="center" wrapText="1"/>
    </xf>
    <xf numFmtId="164" fontId="3" fillId="0" borderId="61" xfId="1" applyNumberFormat="1" applyFont="1" applyFill="1" applyBorder="1" applyAlignment="1">
      <alignment horizontal="center" vertical="center" wrapText="1"/>
    </xf>
    <xf numFmtId="164" fontId="2" fillId="0" borderId="60" xfId="1" applyNumberFormat="1" applyFont="1" applyFill="1" applyBorder="1" applyAlignment="1">
      <alignment horizontal="center" vertical="center"/>
    </xf>
    <xf numFmtId="164" fontId="0" fillId="0" borderId="63" xfId="1" applyNumberFormat="1" applyFont="1" applyFill="1" applyBorder="1" applyAlignment="1">
      <alignment horizontal="center"/>
    </xf>
    <xf numFmtId="164" fontId="5" fillId="0" borderId="21" xfId="1" applyNumberFormat="1" applyFont="1" applyFill="1" applyBorder="1" applyAlignment="1">
      <alignment horizontal="center" vertical="center"/>
    </xf>
    <xf numFmtId="164" fontId="5" fillId="0" borderId="43" xfId="1" applyNumberFormat="1" applyFont="1" applyFill="1" applyBorder="1" applyAlignment="1">
      <alignment horizontal="center" vertical="center"/>
    </xf>
    <xf numFmtId="164" fontId="5" fillId="0" borderId="2" xfId="1" applyNumberFormat="1" applyFont="1" applyFill="1" applyBorder="1" applyAlignment="1">
      <alignment horizontal="center" vertical="center"/>
    </xf>
    <xf numFmtId="164" fontId="5" fillId="0" borderId="42" xfId="1" applyNumberFormat="1" applyFont="1" applyFill="1" applyBorder="1" applyAlignment="1">
      <alignment horizontal="center" vertical="center"/>
    </xf>
    <xf numFmtId="164" fontId="5" fillId="0" borderId="3" xfId="1" applyNumberFormat="1" applyFont="1" applyFill="1" applyBorder="1" applyAlignment="1">
      <alignment horizontal="center" vertical="center"/>
    </xf>
    <xf numFmtId="164" fontId="23" fillId="0" borderId="2" xfId="1" applyNumberFormat="1" applyFont="1" applyFill="1" applyBorder="1" applyAlignment="1">
      <alignment horizontal="center" vertical="center"/>
    </xf>
    <xf numFmtId="164" fontId="5" fillId="0" borderId="34" xfId="1" applyNumberFormat="1" applyFont="1" applyFill="1" applyBorder="1" applyAlignment="1">
      <alignment horizontal="center" vertical="center"/>
    </xf>
    <xf numFmtId="164" fontId="5" fillId="0" borderId="64" xfId="1" applyNumberFormat="1" applyFont="1" applyFill="1" applyBorder="1" applyAlignment="1">
      <alignment horizontal="center" vertical="center"/>
    </xf>
    <xf numFmtId="164" fontId="5" fillId="0" borderId="59" xfId="1" applyNumberFormat="1" applyFont="1" applyFill="1" applyBorder="1" applyAlignment="1">
      <alignment horizontal="center" vertical="center"/>
    </xf>
    <xf numFmtId="164" fontId="23" fillId="0" borderId="3" xfId="1" applyNumberFormat="1" applyFont="1" applyFill="1" applyBorder="1" applyAlignment="1">
      <alignment horizontal="center" vertical="center"/>
    </xf>
    <xf numFmtId="164" fontId="23" fillId="0" borderId="59" xfId="1" applyNumberFormat="1" applyFont="1" applyFill="1" applyBorder="1" applyAlignment="1">
      <alignment horizontal="center" vertical="center"/>
    </xf>
    <xf numFmtId="164" fontId="5" fillId="0" borderId="54" xfId="1" applyNumberFormat="1" applyFont="1" applyFill="1" applyBorder="1" applyAlignment="1">
      <alignment horizontal="center" vertical="center"/>
    </xf>
    <xf numFmtId="164" fontId="5" fillId="0" borderId="45" xfId="1" applyNumberFormat="1" applyFont="1" applyFill="1" applyBorder="1" applyAlignment="1">
      <alignment horizontal="center" vertical="center"/>
    </xf>
    <xf numFmtId="164" fontId="2" fillId="0" borderId="55" xfId="1" applyNumberFormat="1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center" vertical="center" wrapText="1"/>
    </xf>
    <xf numFmtId="164" fontId="5" fillId="0" borderId="65" xfId="1" applyNumberFormat="1" applyFont="1" applyFill="1" applyBorder="1" applyAlignment="1">
      <alignment horizontal="center" vertical="center"/>
    </xf>
    <xf numFmtId="164" fontId="5" fillId="0" borderId="66" xfId="1" applyNumberFormat="1" applyFont="1" applyFill="1" applyBorder="1" applyAlignment="1">
      <alignment horizontal="center" vertical="center"/>
    </xf>
    <xf numFmtId="164" fontId="5" fillId="0" borderId="67" xfId="1" applyNumberFormat="1" applyFont="1" applyFill="1" applyBorder="1" applyAlignment="1">
      <alignment horizontal="center" vertical="center"/>
    </xf>
    <xf numFmtId="164" fontId="2" fillId="0" borderId="64" xfId="1" applyNumberFormat="1" applyFont="1" applyFill="1" applyBorder="1" applyAlignment="1">
      <alignment horizontal="center" vertical="center" wrapText="1"/>
    </xf>
    <xf numFmtId="164" fontId="2" fillId="0" borderId="3" xfId="1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1" fillId="0" borderId="0" xfId="0" applyFont="1"/>
    <xf numFmtId="165" fontId="38" fillId="0" borderId="0" xfId="1" applyNumberFormat="1" applyFont="1"/>
    <xf numFmtId="165" fontId="31" fillId="0" borderId="0" xfId="1" applyNumberFormat="1" applyFont="1"/>
    <xf numFmtId="164" fontId="38" fillId="0" borderId="0" xfId="1" applyNumberFormat="1" applyFont="1"/>
    <xf numFmtId="43" fontId="26" fillId="0" borderId="0" xfId="1" applyFont="1" applyFill="1" applyBorder="1"/>
    <xf numFmtId="43" fontId="2" fillId="0" borderId="0" xfId="1" applyFont="1" applyFill="1" applyBorder="1"/>
    <xf numFmtId="43" fontId="0" fillId="0" borderId="0" xfId="1" applyFont="1" applyFill="1"/>
    <xf numFmtId="43" fontId="0" fillId="0" borderId="0" xfId="1" applyFont="1" applyFill="1" applyBorder="1"/>
    <xf numFmtId="43" fontId="7" fillId="0" borderId="0" xfId="1" applyFont="1" applyFill="1" applyBorder="1"/>
    <xf numFmtId="43" fontId="26" fillId="0" borderId="0" xfId="1" applyFont="1" applyFill="1"/>
    <xf numFmtId="43" fontId="0" fillId="0" borderId="0" xfId="1" applyFont="1" applyFill="1" applyBorder="1" applyAlignment="1">
      <alignment horizontal="left" indent="2"/>
    </xf>
    <xf numFmtId="43" fontId="18" fillId="0" borderId="0" xfId="1" applyFont="1" applyFill="1" applyBorder="1"/>
    <xf numFmtId="43" fontId="26" fillId="0" borderId="0" xfId="1" applyFont="1"/>
    <xf numFmtId="164" fontId="3" fillId="0" borderId="34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vertical="center"/>
    </xf>
    <xf numFmtId="164" fontId="5" fillId="0" borderId="26" xfId="1" applyNumberFormat="1" applyFont="1" applyFill="1" applyBorder="1" applyAlignment="1">
      <alignment horizontal="right" vertical="center" wrapText="1"/>
    </xf>
    <xf numFmtId="164" fontId="5" fillId="2" borderId="26" xfId="1" applyNumberFormat="1" applyFont="1" applyFill="1" applyBorder="1" applyAlignment="1">
      <alignment horizontal="right" vertical="center" wrapText="1"/>
    </xf>
    <xf numFmtId="164" fontId="5" fillId="8" borderId="26" xfId="1" applyNumberFormat="1" applyFont="1" applyFill="1" applyBorder="1" applyAlignment="1">
      <alignment horizontal="right" vertical="center" wrapText="1"/>
    </xf>
    <xf numFmtId="164" fontId="5" fillId="5" borderId="26" xfId="1" applyNumberFormat="1" applyFont="1" applyFill="1" applyBorder="1" applyAlignment="1">
      <alignment horizontal="right" vertical="center" wrapText="1"/>
    </xf>
    <xf numFmtId="164" fontId="5" fillId="6" borderId="26" xfId="1" applyNumberFormat="1" applyFont="1" applyFill="1" applyBorder="1" applyAlignment="1">
      <alignment horizontal="right" vertical="center" wrapText="1"/>
    </xf>
    <xf numFmtId="0" fontId="41" fillId="0" borderId="28" xfId="0" applyFont="1" applyFill="1" applyBorder="1" applyAlignment="1">
      <alignment vertical="center"/>
    </xf>
    <xf numFmtId="0" fontId="2" fillId="0" borderId="0" xfId="0" applyFont="1" applyFill="1"/>
    <xf numFmtId="3" fontId="2" fillId="0" borderId="0" xfId="0" applyNumberFormat="1" applyFont="1" applyFill="1"/>
    <xf numFmtId="164" fontId="2" fillId="0" borderId="0" xfId="0" applyNumberFormat="1" applyFont="1" applyFill="1"/>
    <xf numFmtId="0" fontId="4" fillId="0" borderId="13" xfId="0" applyFont="1" applyFill="1" applyBorder="1" applyAlignment="1">
      <alignment vertical="center" wrapText="1"/>
    </xf>
    <xf numFmtId="0" fontId="3" fillId="0" borderId="38" xfId="0" applyFont="1" applyFill="1" applyBorder="1" applyAlignment="1">
      <alignment horizontal="center" vertical="center" wrapText="1"/>
    </xf>
    <xf numFmtId="164" fontId="7" fillId="0" borderId="26" xfId="1" applyNumberFormat="1" applyFont="1" applyFill="1" applyBorder="1" applyAlignment="1">
      <alignment horizontal="right" vertical="center" wrapText="1"/>
    </xf>
    <xf numFmtId="164" fontId="7" fillId="2" borderId="26" xfId="1" applyNumberFormat="1" applyFont="1" applyFill="1" applyBorder="1" applyAlignment="1">
      <alignment horizontal="right" vertical="center" wrapText="1"/>
    </xf>
    <xf numFmtId="164" fontId="7" fillId="8" borderId="26" xfId="1" applyNumberFormat="1" applyFont="1" applyFill="1" applyBorder="1" applyAlignment="1">
      <alignment horizontal="right" vertical="center" wrapText="1"/>
    </xf>
    <xf numFmtId="164" fontId="7" fillId="6" borderId="26" xfId="1" applyNumberFormat="1" applyFont="1" applyFill="1" applyBorder="1" applyAlignment="1">
      <alignment horizontal="right" vertical="center" wrapText="1"/>
    </xf>
    <xf numFmtId="0" fontId="5" fillId="0" borderId="11" xfId="0" applyFont="1" applyFill="1" applyBorder="1" applyAlignment="1">
      <alignment vertical="center"/>
    </xf>
    <xf numFmtId="164" fontId="7" fillId="5" borderId="26" xfId="1" applyNumberFormat="1" applyFont="1" applyFill="1" applyBorder="1" applyAlignment="1">
      <alignment horizontal="right" vertical="center" wrapText="1"/>
    </xf>
    <xf numFmtId="0" fontId="5" fillId="0" borderId="9" xfId="0" applyFont="1" applyFill="1" applyBorder="1" applyAlignment="1">
      <alignment vertical="center" wrapText="1"/>
    </xf>
    <xf numFmtId="0" fontId="5" fillId="0" borderId="10" xfId="0" applyFont="1" applyFill="1" applyBorder="1" applyAlignment="1">
      <alignment vertical="center" wrapText="1"/>
    </xf>
    <xf numFmtId="0" fontId="42" fillId="0" borderId="10" xfId="0" applyFont="1" applyFill="1" applyBorder="1" applyAlignment="1">
      <alignment horizontal="left" vertical="center" wrapText="1"/>
    </xf>
    <xf numFmtId="0" fontId="42" fillId="0" borderId="10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vertical="center" wrapText="1"/>
    </xf>
    <xf numFmtId="0" fontId="41" fillId="0" borderId="28" xfId="0" applyFont="1" applyFill="1" applyBorder="1" applyAlignment="1">
      <alignment vertical="center" wrapText="1"/>
    </xf>
    <xf numFmtId="164" fontId="4" fillId="0" borderId="13" xfId="1" applyNumberFormat="1" applyFont="1" applyFill="1" applyBorder="1" applyAlignment="1">
      <alignment vertical="center" wrapText="1"/>
    </xf>
    <xf numFmtId="164" fontId="3" fillId="0" borderId="38" xfId="1" applyNumberFormat="1" applyFont="1" applyFill="1" applyBorder="1" applyAlignment="1">
      <alignment horizontal="center" vertical="center" wrapText="1"/>
    </xf>
    <xf numFmtId="164" fontId="5" fillId="0" borderId="9" xfId="1" applyNumberFormat="1" applyFont="1" applyFill="1" applyBorder="1" applyAlignment="1">
      <alignment vertical="center"/>
    </xf>
    <xf numFmtId="164" fontId="42" fillId="0" borderId="10" xfId="1" applyNumberFormat="1" applyFont="1" applyFill="1" applyBorder="1" applyAlignment="1">
      <alignment horizontal="left" vertical="center" indent="2"/>
    </xf>
    <xf numFmtId="164" fontId="42" fillId="0" borderId="10" xfId="1" applyNumberFormat="1" applyFont="1" applyFill="1" applyBorder="1" applyAlignment="1">
      <alignment vertical="center"/>
    </xf>
    <xf numFmtId="164" fontId="5" fillId="0" borderId="11" xfId="1" applyNumberFormat="1" applyFont="1" applyFill="1" applyBorder="1" applyAlignment="1">
      <alignment vertical="center"/>
    </xf>
    <xf numFmtId="164" fontId="41" fillId="0" borderId="18" xfId="1" applyNumberFormat="1" applyFont="1" applyFill="1" applyBorder="1" applyAlignment="1">
      <alignment vertical="center"/>
    </xf>
    <xf numFmtId="164" fontId="41" fillId="0" borderId="13" xfId="1" applyNumberFormat="1" applyFont="1" applyFill="1" applyBorder="1" applyAlignment="1">
      <alignment vertical="center"/>
    </xf>
    <xf numFmtId="164" fontId="4" fillId="0" borderId="17" xfId="1" applyNumberFormat="1" applyFont="1" applyFill="1" applyBorder="1" applyAlignment="1">
      <alignment vertical="center" wrapText="1"/>
    </xf>
    <xf numFmtId="164" fontId="5" fillId="0" borderId="22" xfId="1" applyNumberFormat="1" applyFont="1" applyFill="1" applyBorder="1" applyAlignment="1">
      <alignment vertical="center"/>
    </xf>
    <xf numFmtId="164" fontId="5" fillId="0" borderId="24" xfId="1" applyNumberFormat="1" applyFont="1" applyFill="1" applyBorder="1" applyAlignment="1">
      <alignment vertical="center"/>
    </xf>
    <xf numFmtId="164" fontId="5" fillId="3" borderId="26" xfId="1" applyNumberFormat="1" applyFont="1" applyFill="1" applyBorder="1" applyAlignment="1">
      <alignment horizontal="right" vertical="center" wrapText="1"/>
    </xf>
    <xf numFmtId="164" fontId="4" fillId="0" borderId="13" xfId="0" applyNumberFormat="1" applyFont="1" applyFill="1" applyBorder="1" applyAlignment="1">
      <alignment horizontal="center" vertical="center" wrapText="1"/>
    </xf>
    <xf numFmtId="164" fontId="3" fillId="0" borderId="7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vertical="center"/>
    </xf>
    <xf numFmtId="164" fontId="5" fillId="0" borderId="10" xfId="0" applyNumberFormat="1" applyFont="1" applyFill="1" applyBorder="1" applyAlignment="1">
      <alignment vertical="center"/>
    </xf>
    <xf numFmtId="164" fontId="42" fillId="0" borderId="10" xfId="0" applyNumberFormat="1" applyFont="1" applyFill="1" applyBorder="1" applyAlignment="1">
      <alignment horizontal="left" vertical="center" indent="2"/>
    </xf>
    <xf numFmtId="164" fontId="42" fillId="0" borderId="10" xfId="0" applyNumberFormat="1" applyFont="1" applyFill="1" applyBorder="1" applyAlignment="1">
      <alignment vertical="center"/>
    </xf>
    <xf numFmtId="164" fontId="5" fillId="0" borderId="20" xfId="0" applyNumberFormat="1" applyFont="1" applyFill="1" applyBorder="1" applyAlignment="1">
      <alignment vertical="center"/>
    </xf>
    <xf numFmtId="164" fontId="41" fillId="0" borderId="28" xfId="0" applyNumberFormat="1" applyFont="1" applyFill="1" applyBorder="1" applyAlignment="1">
      <alignment vertical="center"/>
    </xf>
    <xf numFmtId="164" fontId="4" fillId="0" borderId="13" xfId="0" applyNumberFormat="1" applyFont="1" applyFill="1" applyBorder="1" applyAlignment="1">
      <alignment vertical="center" wrapText="1"/>
    </xf>
    <xf numFmtId="164" fontId="3" fillId="0" borderId="38" xfId="0" applyNumberFormat="1" applyFont="1" applyFill="1" applyBorder="1" applyAlignment="1">
      <alignment horizontal="center" vertical="center" wrapText="1"/>
    </xf>
    <xf numFmtId="164" fontId="5" fillId="0" borderId="11" xfId="0" applyNumberFormat="1" applyFont="1" applyFill="1" applyBorder="1" applyAlignment="1">
      <alignment vertical="center"/>
    </xf>
    <xf numFmtId="0" fontId="3" fillId="6" borderId="38" xfId="0" applyFont="1" applyFill="1" applyBorder="1" applyAlignment="1">
      <alignment horizontal="center" vertical="center" wrapText="1"/>
    </xf>
    <xf numFmtId="164" fontId="5" fillId="2" borderId="22" xfId="1" applyNumberFormat="1" applyFont="1" applyFill="1" applyBorder="1" applyAlignment="1">
      <alignment horizontal="right" vertical="center" wrapText="1"/>
    </xf>
    <xf numFmtId="164" fontId="41" fillId="8" borderId="9" xfId="1" applyNumberFormat="1" applyFont="1" applyFill="1" applyBorder="1" applyAlignment="1">
      <alignment horizontal="right" vertical="center" wrapText="1"/>
    </xf>
    <xf numFmtId="164" fontId="2" fillId="0" borderId="27" xfId="1" applyNumberFormat="1" applyFont="1" applyFill="1" applyBorder="1"/>
    <xf numFmtId="164" fontId="2" fillId="3" borderId="27" xfId="1" applyNumberFormat="1" applyFont="1" applyFill="1" applyBorder="1"/>
    <xf numFmtId="0" fontId="5" fillId="0" borderId="10" xfId="0" applyFont="1" applyFill="1" applyBorder="1" applyAlignment="1">
      <alignment vertical="center"/>
    </xf>
    <xf numFmtId="164" fontId="5" fillId="2" borderId="23" xfId="1" applyNumberFormat="1" applyFont="1" applyFill="1" applyBorder="1" applyAlignment="1">
      <alignment horizontal="right" vertical="center" wrapText="1"/>
    </xf>
    <xf numFmtId="164" fontId="41" fillId="8" borderId="10" xfId="1" applyNumberFormat="1" applyFont="1" applyFill="1" applyBorder="1" applyAlignment="1">
      <alignment horizontal="right" vertical="center" wrapText="1"/>
    </xf>
    <xf numFmtId="0" fontId="42" fillId="0" borderId="10" xfId="0" applyFont="1" applyFill="1" applyBorder="1" applyAlignment="1">
      <alignment horizontal="left" vertical="center" indent="2"/>
    </xf>
    <xf numFmtId="164" fontId="42" fillId="2" borderId="23" xfId="1" applyNumberFormat="1" applyFont="1" applyFill="1" applyBorder="1" applyAlignment="1">
      <alignment horizontal="right" vertical="center" wrapText="1"/>
    </xf>
    <xf numFmtId="164" fontId="42" fillId="8" borderId="10" xfId="1" applyNumberFormat="1" applyFont="1" applyFill="1" applyBorder="1" applyAlignment="1">
      <alignment horizontal="right" vertical="center" wrapText="1"/>
    </xf>
    <xf numFmtId="164" fontId="42" fillId="3" borderId="27" xfId="1" applyNumberFormat="1" applyFont="1" applyFill="1" applyBorder="1"/>
    <xf numFmtId="0" fontId="42" fillId="0" borderId="10" xfId="0" applyFont="1" applyFill="1" applyBorder="1" applyAlignment="1">
      <alignment vertical="center"/>
    </xf>
    <xf numFmtId="164" fontId="5" fillId="6" borderId="24" xfId="1" applyNumberFormat="1" applyFont="1" applyFill="1" applyBorder="1" applyAlignment="1">
      <alignment horizontal="right" vertical="center" wrapText="1"/>
    </xf>
    <xf numFmtId="164" fontId="5" fillId="2" borderId="24" xfId="1" applyNumberFormat="1" applyFont="1" applyFill="1" applyBorder="1" applyAlignment="1">
      <alignment horizontal="right" vertical="center" wrapText="1"/>
    </xf>
    <xf numFmtId="164" fontId="2" fillId="6" borderId="27" xfId="1" applyNumberFormat="1" applyFont="1" applyFill="1" applyBorder="1"/>
    <xf numFmtId="164" fontId="41" fillId="6" borderId="10" xfId="1" applyNumberFormat="1" applyFont="1" applyFill="1" applyBorder="1" applyAlignment="1">
      <alignment horizontal="right" vertical="center" wrapText="1"/>
    </xf>
    <xf numFmtId="164" fontId="2" fillId="6" borderId="35" xfId="1" applyNumberFormat="1" applyFont="1" applyFill="1" applyBorder="1"/>
    <xf numFmtId="0" fontId="41" fillId="0" borderId="18" xfId="0" applyFont="1" applyFill="1" applyBorder="1" applyAlignment="1">
      <alignment vertical="center"/>
    </xf>
    <xf numFmtId="164" fontId="41" fillId="0" borderId="26" xfId="1" applyNumberFormat="1" applyFont="1" applyFill="1" applyBorder="1" applyAlignment="1">
      <alignment horizontal="right" vertical="center" wrapText="1"/>
    </xf>
    <xf numFmtId="164" fontId="41" fillId="6" borderId="26" xfId="1" applyNumberFormat="1" applyFont="1" applyFill="1" applyBorder="1" applyAlignment="1">
      <alignment horizontal="right" vertical="center" wrapText="1"/>
    </xf>
    <xf numFmtId="164" fontId="41" fillId="6" borderId="22" xfId="1" applyNumberFormat="1" applyFont="1" applyFill="1" applyBorder="1" applyAlignment="1">
      <alignment horizontal="right" vertical="center" wrapText="1"/>
    </xf>
    <xf numFmtId="164" fontId="41" fillId="2" borderId="22" xfId="1" applyNumberFormat="1" applyFont="1" applyFill="1" applyBorder="1" applyAlignment="1">
      <alignment horizontal="right" vertical="center" wrapText="1"/>
    </xf>
    <xf numFmtId="164" fontId="41" fillId="8" borderId="28" xfId="1" applyNumberFormat="1" applyFont="1" applyFill="1" applyBorder="1" applyAlignment="1">
      <alignment horizontal="right" vertical="center" wrapText="1"/>
    </xf>
    <xf numFmtId="164" fontId="43" fillId="6" borderId="28" xfId="1" applyNumberFormat="1" applyFont="1" applyFill="1" applyBorder="1"/>
    <xf numFmtId="164" fontId="43" fillId="0" borderId="28" xfId="1" applyNumberFormat="1" applyFont="1" applyFill="1" applyBorder="1"/>
    <xf numFmtId="164" fontId="41" fillId="6" borderId="28" xfId="1" applyNumberFormat="1" applyFont="1" applyFill="1" applyBorder="1" applyAlignment="1">
      <alignment horizontal="right" vertical="center" wrapText="1"/>
    </xf>
    <xf numFmtId="164" fontId="43" fillId="3" borderId="28" xfId="1" applyNumberFormat="1" applyFont="1" applyFill="1" applyBorder="1"/>
    <xf numFmtId="0" fontId="41" fillId="0" borderId="13" xfId="0" applyFont="1" applyFill="1" applyBorder="1" applyAlignment="1">
      <alignment vertical="center"/>
    </xf>
    <xf numFmtId="164" fontId="41" fillId="0" borderId="19" xfId="1" applyNumberFormat="1" applyFont="1" applyFill="1" applyBorder="1" applyAlignment="1">
      <alignment horizontal="right" vertical="center" wrapText="1"/>
    </xf>
    <xf numFmtId="164" fontId="41" fillId="6" borderId="19" xfId="1" applyNumberFormat="1" applyFont="1" applyFill="1" applyBorder="1" applyAlignment="1">
      <alignment horizontal="right" vertical="center" wrapText="1"/>
    </xf>
    <xf numFmtId="164" fontId="41" fillId="2" borderId="28" xfId="1" applyNumberFormat="1" applyFont="1" applyFill="1" applyBorder="1" applyAlignment="1">
      <alignment horizontal="right" vertical="center" wrapText="1"/>
    </xf>
    <xf numFmtId="164" fontId="40" fillId="6" borderId="22" xfId="1" applyNumberFormat="1" applyFont="1" applyFill="1" applyBorder="1"/>
    <xf numFmtId="0" fontId="4" fillId="0" borderId="17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6" borderId="34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vertical="center"/>
    </xf>
    <xf numFmtId="164" fontId="7" fillId="6" borderId="22" xfId="1" applyNumberFormat="1" applyFont="1" applyFill="1" applyBorder="1" applyAlignment="1">
      <alignment horizontal="right" vertical="center" wrapText="1"/>
    </xf>
    <xf numFmtId="164" fontId="7" fillId="2" borderId="22" xfId="1" applyNumberFormat="1" applyFont="1" applyFill="1" applyBorder="1" applyAlignment="1">
      <alignment horizontal="right" vertical="center" wrapText="1"/>
    </xf>
    <xf numFmtId="164" fontId="7" fillId="8" borderId="22" xfId="1" applyNumberFormat="1" applyFont="1" applyFill="1" applyBorder="1" applyAlignment="1">
      <alignment horizontal="right" vertical="center" wrapText="1"/>
    </xf>
    <xf numFmtId="164" fontId="7" fillId="6" borderId="22" xfId="1" applyNumberFormat="1" applyFont="1" applyFill="1" applyBorder="1"/>
    <xf numFmtId="164" fontId="7" fillId="0" borderId="22" xfId="1" applyNumberFormat="1" applyFont="1" applyFill="1" applyBorder="1"/>
    <xf numFmtId="0" fontId="5" fillId="0" borderId="24" xfId="0" applyFont="1" applyFill="1" applyBorder="1" applyAlignment="1">
      <alignment vertical="center"/>
    </xf>
    <xf numFmtId="164" fontId="7" fillId="2" borderId="24" xfId="1" applyNumberFormat="1" applyFont="1" applyFill="1" applyBorder="1" applyAlignment="1">
      <alignment horizontal="right" vertical="center" wrapText="1"/>
    </xf>
    <xf numFmtId="164" fontId="7" fillId="8" borderId="24" xfId="1" applyNumberFormat="1" applyFont="1" applyFill="1" applyBorder="1" applyAlignment="1">
      <alignment horizontal="right" vertical="center" wrapText="1"/>
    </xf>
    <xf numFmtId="164" fontId="7" fillId="3" borderId="24" xfId="1" applyNumberFormat="1" applyFont="1" applyFill="1" applyBorder="1"/>
    <xf numFmtId="164" fontId="40" fillId="0" borderId="26" xfId="1" applyNumberFormat="1" applyFont="1" applyFill="1" applyBorder="1" applyAlignment="1">
      <alignment horizontal="right" vertical="center" wrapText="1"/>
    </xf>
    <xf numFmtId="164" fontId="40" fillId="6" borderId="26" xfId="1" applyNumberFormat="1" applyFont="1" applyFill="1" applyBorder="1" applyAlignment="1">
      <alignment horizontal="right" vertical="center" wrapText="1"/>
    </xf>
    <xf numFmtId="164" fontId="40" fillId="6" borderId="22" xfId="1" applyNumberFormat="1" applyFont="1" applyFill="1" applyBorder="1" applyAlignment="1">
      <alignment horizontal="right" vertical="center" wrapText="1"/>
    </xf>
    <xf numFmtId="164" fontId="40" fillId="2" borderId="22" xfId="1" applyNumberFormat="1" applyFont="1" applyFill="1" applyBorder="1" applyAlignment="1">
      <alignment horizontal="right" vertical="center" wrapText="1"/>
    </xf>
    <xf numFmtId="164" fontId="40" fillId="8" borderId="22" xfId="1" applyNumberFormat="1" applyFont="1" applyFill="1" applyBorder="1" applyAlignment="1">
      <alignment horizontal="right" vertical="center" wrapText="1"/>
    </xf>
    <xf numFmtId="164" fontId="40" fillId="0" borderId="22" xfId="1" applyNumberFormat="1" applyFont="1" applyFill="1" applyBorder="1"/>
    <xf numFmtId="164" fontId="40" fillId="3" borderId="22" xfId="1" applyNumberFormat="1" applyFont="1" applyFill="1" applyBorder="1"/>
    <xf numFmtId="164" fontId="40" fillId="0" borderId="19" xfId="1" applyNumberFormat="1" applyFont="1" applyFill="1" applyBorder="1" applyAlignment="1">
      <alignment horizontal="right" vertical="center" wrapText="1"/>
    </xf>
    <xf numFmtId="164" fontId="40" fillId="6" borderId="19" xfId="1" applyNumberFormat="1" applyFont="1" applyFill="1" applyBorder="1" applyAlignment="1">
      <alignment horizontal="right" vertical="center" wrapText="1"/>
    </xf>
    <xf numFmtId="164" fontId="40" fillId="6" borderId="28" xfId="1" applyNumberFormat="1" applyFont="1" applyFill="1" applyBorder="1" applyAlignment="1">
      <alignment horizontal="right" vertical="center" wrapText="1"/>
    </xf>
    <xf numFmtId="164" fontId="40" fillId="2" borderId="28" xfId="1" applyNumberFormat="1" applyFont="1" applyFill="1" applyBorder="1" applyAlignment="1">
      <alignment horizontal="right" vertical="center" wrapText="1"/>
    </xf>
    <xf numFmtId="164" fontId="40" fillId="8" borderId="28" xfId="1" applyNumberFormat="1" applyFont="1" applyFill="1" applyBorder="1" applyAlignment="1">
      <alignment horizontal="right" vertical="center" wrapText="1"/>
    </xf>
    <xf numFmtId="164" fontId="40" fillId="6" borderId="28" xfId="1" applyNumberFormat="1" applyFont="1" applyFill="1" applyBorder="1"/>
    <xf numFmtId="164" fontId="40" fillId="0" borderId="28" xfId="1" applyNumberFormat="1" applyFont="1" applyFill="1" applyBorder="1"/>
    <xf numFmtId="164" fontId="41" fillId="2" borderId="26" xfId="1" applyNumberFormat="1" applyFont="1" applyFill="1" applyBorder="1" applyAlignment="1">
      <alignment horizontal="right" vertical="center" wrapText="1"/>
    </xf>
    <xf numFmtId="164" fontId="41" fillId="8" borderId="26" xfId="1" applyNumberFormat="1" applyFont="1" applyFill="1" applyBorder="1" applyAlignment="1">
      <alignment horizontal="right" vertical="center" wrapText="1"/>
    </xf>
    <xf numFmtId="164" fontId="44" fillId="0" borderId="0" xfId="1" applyNumberFormat="1" applyFont="1"/>
    <xf numFmtId="164" fontId="41" fillId="3" borderId="26" xfId="1" applyNumberFormat="1" applyFont="1" applyFill="1" applyBorder="1" applyAlignment="1">
      <alignment horizontal="right" vertical="center" wrapText="1"/>
    </xf>
    <xf numFmtId="164" fontId="40" fillId="2" borderId="26" xfId="1" applyNumberFormat="1" applyFont="1" applyFill="1" applyBorder="1" applyAlignment="1">
      <alignment horizontal="right" vertical="center" wrapText="1"/>
    </xf>
    <xf numFmtId="164" fontId="40" fillId="8" borderId="26" xfId="1" applyNumberFormat="1" applyFont="1" applyFill="1" applyBorder="1" applyAlignment="1">
      <alignment horizontal="right" vertical="center" wrapText="1"/>
    </xf>
    <xf numFmtId="164" fontId="40" fillId="3" borderId="26" xfId="1" applyNumberFormat="1" applyFont="1" applyFill="1" applyBorder="1" applyAlignment="1">
      <alignment horizontal="right" vertical="center" wrapText="1"/>
    </xf>
    <xf numFmtId="0" fontId="44" fillId="0" borderId="0" xfId="0" applyFont="1"/>
    <xf numFmtId="164" fontId="44" fillId="0" borderId="0" xfId="0" applyNumberFormat="1" applyFont="1"/>
    <xf numFmtId="164" fontId="41" fillId="5" borderId="26" xfId="1" applyNumberFormat="1" applyFont="1" applyFill="1" applyBorder="1" applyAlignment="1">
      <alignment horizontal="right" vertical="center" wrapText="1"/>
    </xf>
    <xf numFmtId="164" fontId="40" fillId="5" borderId="26" xfId="1" applyNumberFormat="1" applyFont="1" applyFill="1" applyBorder="1" applyAlignment="1">
      <alignment horizontal="right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38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vertical="center" wrapText="1"/>
    </xf>
    <xf numFmtId="164" fontId="13" fillId="0" borderId="4" xfId="1" applyNumberFormat="1" applyFont="1" applyFill="1" applyBorder="1" applyAlignment="1">
      <alignment horizontal="center" vertical="center" wrapText="1"/>
    </xf>
    <xf numFmtId="164" fontId="5" fillId="6" borderId="22" xfId="1" applyNumberFormat="1" applyFont="1" applyFill="1" applyBorder="1" applyAlignment="1">
      <alignment horizontal="right" vertical="center" wrapText="1"/>
    </xf>
    <xf numFmtId="164" fontId="41" fillId="6" borderId="9" xfId="1" applyNumberFormat="1" applyFont="1" applyFill="1" applyBorder="1" applyAlignment="1">
      <alignment horizontal="right" vertical="center" wrapText="1"/>
    </xf>
    <xf numFmtId="0" fontId="4" fillId="6" borderId="17" xfId="0" applyFont="1" applyFill="1" applyBorder="1" applyAlignment="1">
      <alignment vertical="center" wrapText="1"/>
    </xf>
    <xf numFmtId="164" fontId="7" fillId="6" borderId="24" xfId="1" applyNumberFormat="1" applyFont="1" applyFill="1" applyBorder="1" applyAlignment="1">
      <alignment horizontal="right" vertical="center" wrapText="1"/>
    </xf>
    <xf numFmtId="164" fontId="7" fillId="6" borderId="24" xfId="1" applyNumberFormat="1" applyFont="1" applyFill="1" applyBorder="1"/>
    <xf numFmtId="164" fontId="13" fillId="0" borderId="47" xfId="1" applyNumberFormat="1" applyFont="1" applyFill="1" applyBorder="1" applyAlignment="1">
      <alignment vertical="center"/>
    </xf>
    <xf numFmtId="164" fontId="15" fillId="2" borderId="48" xfId="1" applyNumberFormat="1" applyFont="1" applyFill="1" applyBorder="1" applyAlignment="1">
      <alignment horizontal="right" vertical="center"/>
    </xf>
    <xf numFmtId="164" fontId="15" fillId="8" borderId="48" xfId="1" applyNumberFormat="1" applyFont="1" applyFill="1" applyBorder="1" applyAlignment="1">
      <alignment horizontal="right" vertical="center"/>
    </xf>
    <xf numFmtId="164" fontId="13" fillId="0" borderId="10" xfId="1" applyNumberFormat="1" applyFont="1" applyFill="1" applyBorder="1" applyAlignment="1">
      <alignment vertical="center"/>
    </xf>
    <xf numFmtId="164" fontId="13" fillId="0" borderId="20" xfId="1" applyNumberFormat="1" applyFont="1" applyFill="1" applyBorder="1" applyAlignment="1">
      <alignment vertical="center"/>
    </xf>
    <xf numFmtId="164" fontId="15" fillId="6" borderId="48" xfId="1" applyNumberFormat="1" applyFont="1" applyFill="1" applyBorder="1" applyAlignment="1">
      <alignment horizontal="right" vertical="center"/>
    </xf>
    <xf numFmtId="164" fontId="13" fillId="0" borderId="18" xfId="1" applyNumberFormat="1" applyFont="1" applyFill="1" applyBorder="1" applyAlignment="1">
      <alignment vertical="center"/>
    </xf>
    <xf numFmtId="164" fontId="13" fillId="0" borderId="48" xfId="1" applyNumberFormat="1" applyFont="1" applyFill="1" applyBorder="1" applyAlignment="1">
      <alignment horizontal="right" vertical="center"/>
    </xf>
    <xf numFmtId="164" fontId="13" fillId="2" borderId="48" xfId="1" applyNumberFormat="1" applyFont="1" applyFill="1" applyBorder="1" applyAlignment="1">
      <alignment horizontal="right" vertical="center"/>
    </xf>
    <xf numFmtId="164" fontId="15" fillId="0" borderId="17" xfId="1" applyNumberFormat="1" applyFont="1" applyFill="1" applyBorder="1" applyAlignment="1">
      <alignment vertical="center"/>
    </xf>
    <xf numFmtId="164" fontId="13" fillId="8" borderId="48" xfId="1" applyNumberFormat="1" applyFont="1" applyFill="1" applyBorder="1" applyAlignment="1">
      <alignment horizontal="right" vertical="center"/>
    </xf>
    <xf numFmtId="164" fontId="15" fillId="0" borderId="0" xfId="1" applyNumberFormat="1" applyFont="1" applyFill="1" applyAlignment="1">
      <alignment horizontal="right" vertical="center"/>
    </xf>
    <xf numFmtId="164" fontId="15" fillId="0" borderId="20" xfId="1" applyNumberFormat="1" applyFont="1" applyFill="1" applyBorder="1" applyAlignment="1">
      <alignment vertical="center"/>
    </xf>
    <xf numFmtId="164" fontId="13" fillId="0" borderId="28" xfId="1" applyNumberFormat="1" applyFont="1" applyFill="1" applyBorder="1" applyAlignment="1">
      <alignment vertical="center"/>
    </xf>
    <xf numFmtId="164" fontId="13" fillId="0" borderId="0" xfId="1" applyNumberFormat="1" applyFont="1" applyFill="1" applyBorder="1" applyAlignment="1">
      <alignment vertical="center"/>
    </xf>
    <xf numFmtId="164" fontId="13" fillId="0" borderId="0" xfId="1" applyNumberFormat="1" applyFont="1" applyFill="1" applyBorder="1" applyAlignment="1">
      <alignment horizontal="center" vertical="center"/>
    </xf>
    <xf numFmtId="164" fontId="33" fillId="0" borderId="0" xfId="1" applyNumberFormat="1" applyFont="1" applyFill="1"/>
    <xf numFmtId="164" fontId="15" fillId="2" borderId="48" xfId="1" applyNumberFormat="1" applyFont="1" applyFill="1" applyBorder="1" applyAlignment="1">
      <alignment horizontal="center" vertical="center" wrapText="1"/>
    </xf>
    <xf numFmtId="164" fontId="15" fillId="8" borderId="48" xfId="1" applyNumberFormat="1" applyFont="1" applyFill="1" applyBorder="1" applyAlignment="1">
      <alignment horizontal="center" vertical="center" wrapText="1"/>
    </xf>
    <xf numFmtId="164" fontId="13" fillId="2" borderId="48" xfId="1" applyNumberFormat="1" applyFont="1" applyFill="1" applyBorder="1" applyAlignment="1">
      <alignment horizontal="center" vertical="center" wrapText="1"/>
    </xf>
    <xf numFmtId="164" fontId="13" fillId="8" borderId="48" xfId="1" applyNumberFormat="1" applyFont="1" applyFill="1" applyBorder="1" applyAlignment="1">
      <alignment horizontal="center" vertical="center" wrapText="1"/>
    </xf>
    <xf numFmtId="164" fontId="13" fillId="0" borderId="54" xfId="1" applyNumberFormat="1" applyFont="1" applyFill="1" applyBorder="1" applyAlignment="1">
      <alignment horizontal="center" vertical="center" wrapText="1"/>
    </xf>
    <xf numFmtId="164" fontId="13" fillId="0" borderId="60" xfId="1" applyNumberFormat="1" applyFont="1" applyFill="1" applyBorder="1" applyAlignment="1">
      <alignment horizontal="center" vertical="center" wrapText="1"/>
    </xf>
    <xf numFmtId="164" fontId="13" fillId="2" borderId="60" xfId="1" applyNumberFormat="1" applyFont="1" applyFill="1" applyBorder="1" applyAlignment="1">
      <alignment horizontal="center" vertical="center" wrapText="1"/>
    </xf>
    <xf numFmtId="164" fontId="13" fillId="8" borderId="60" xfId="1" applyNumberFormat="1" applyFont="1" applyFill="1" applyBorder="1" applyAlignment="1">
      <alignment horizontal="center" vertical="center" wrapText="1"/>
    </xf>
    <xf numFmtId="164" fontId="15" fillId="0" borderId="47" xfId="1" applyNumberFormat="1" applyFont="1" applyFill="1" applyBorder="1" applyAlignment="1">
      <alignment horizontal="left" vertical="center" wrapText="1"/>
    </xf>
    <xf numFmtId="164" fontId="15" fillId="0" borderId="60" xfId="1" applyNumberFormat="1" applyFont="1" applyFill="1" applyBorder="1" applyAlignment="1">
      <alignment horizontal="center" vertical="center" wrapText="1"/>
    </xf>
    <xf numFmtId="164" fontId="15" fillId="2" borderId="60" xfId="1" applyNumberFormat="1" applyFont="1" applyFill="1" applyBorder="1" applyAlignment="1">
      <alignment horizontal="center" vertical="center" wrapText="1"/>
    </xf>
    <xf numFmtId="164" fontId="15" fillId="8" borderId="60" xfId="1" applyNumberFormat="1" applyFont="1" applyFill="1" applyBorder="1" applyAlignment="1">
      <alignment horizontal="center" vertical="center" wrapText="1"/>
    </xf>
    <xf numFmtId="164" fontId="15" fillId="0" borderId="11" xfId="1" applyNumberFormat="1" applyFont="1" applyFill="1" applyBorder="1" applyAlignment="1">
      <alignment horizontal="left" vertical="center"/>
    </xf>
    <xf numFmtId="164" fontId="13" fillId="0" borderId="18" xfId="1" applyNumberFormat="1" applyFont="1" applyFill="1" applyBorder="1" applyAlignment="1">
      <alignment vertical="center" wrapText="1"/>
    </xf>
    <xf numFmtId="164" fontId="45" fillId="0" borderId="47" xfId="1" applyNumberFormat="1" applyFont="1" applyFill="1" applyBorder="1" applyAlignment="1">
      <alignment vertical="center"/>
    </xf>
    <xf numFmtId="164" fontId="45" fillId="0" borderId="10" xfId="1" applyNumberFormat="1" applyFont="1" applyFill="1" applyBorder="1" applyAlignment="1">
      <alignment vertical="center"/>
    </xf>
    <xf numFmtId="164" fontId="17" fillId="0" borderId="10" xfId="1" applyNumberFormat="1" applyFont="1" applyFill="1" applyBorder="1" applyAlignment="1">
      <alignment horizontal="left" vertical="center" indent="2"/>
    </xf>
    <xf numFmtId="164" fontId="45" fillId="0" borderId="20" xfId="1" applyNumberFormat="1" applyFont="1" applyFill="1" applyBorder="1" applyAlignment="1">
      <alignment vertical="center"/>
    </xf>
    <xf numFmtId="164" fontId="15" fillId="6" borderId="48" xfId="1" applyNumberFormat="1" applyFont="1" applyFill="1" applyBorder="1" applyAlignment="1">
      <alignment horizontal="center" vertical="center" wrapText="1"/>
    </xf>
    <xf numFmtId="164" fontId="12" fillId="0" borderId="18" xfId="1" applyNumberFormat="1" applyFont="1" applyFill="1" applyBorder="1" applyAlignment="1">
      <alignment vertical="center"/>
    </xf>
    <xf numFmtId="164" fontId="17" fillId="0" borderId="48" xfId="1" applyNumberFormat="1" applyFont="1" applyFill="1" applyBorder="1" applyAlignment="1">
      <alignment vertical="center"/>
    </xf>
    <xf numFmtId="164" fontId="17" fillId="0" borderId="6" xfId="1" applyNumberFormat="1" applyFont="1" applyFill="1" applyBorder="1" applyAlignment="1">
      <alignment vertical="center"/>
    </xf>
    <xf numFmtId="164" fontId="17" fillId="0" borderId="48" xfId="1" applyNumberFormat="1" applyFont="1" applyFill="1" applyBorder="1" applyAlignment="1">
      <alignment horizontal="center" vertical="center" wrapText="1"/>
    </xf>
    <xf numFmtId="164" fontId="17" fillId="6" borderId="48" xfId="1" applyNumberFormat="1" applyFont="1" applyFill="1" applyBorder="1" applyAlignment="1">
      <alignment horizontal="center" vertical="center" wrapText="1"/>
    </xf>
    <xf numFmtId="164" fontId="17" fillId="2" borderId="48" xfId="1" applyNumberFormat="1" applyFont="1" applyFill="1" applyBorder="1" applyAlignment="1">
      <alignment horizontal="center" vertical="center" wrapText="1"/>
    </xf>
    <xf numFmtId="164" fontId="17" fillId="8" borderId="48" xfId="1" applyNumberFormat="1" applyFont="1" applyFill="1" applyBorder="1" applyAlignment="1">
      <alignment horizontal="center" vertical="center" wrapText="1"/>
    </xf>
    <xf numFmtId="164" fontId="12" fillId="0" borderId="48" xfId="1" applyNumberFormat="1" applyFont="1" applyFill="1" applyBorder="1" applyAlignment="1">
      <alignment horizontal="center" vertical="center" wrapText="1"/>
    </xf>
    <xf numFmtId="164" fontId="12" fillId="6" borderId="48" xfId="1" applyNumberFormat="1" applyFont="1" applyFill="1" applyBorder="1" applyAlignment="1">
      <alignment horizontal="center" vertical="center" wrapText="1"/>
    </xf>
    <xf numFmtId="164" fontId="12" fillId="2" borderId="48" xfId="1" applyNumberFormat="1" applyFont="1" applyFill="1" applyBorder="1" applyAlignment="1">
      <alignment horizontal="center" vertical="center" wrapText="1"/>
    </xf>
    <xf numFmtId="164" fontId="12" fillId="8" borderId="48" xfId="1" applyNumberFormat="1" applyFont="1" applyFill="1" applyBorder="1" applyAlignment="1">
      <alignment horizontal="center" vertical="center" wrapText="1"/>
    </xf>
    <xf numFmtId="0" fontId="16" fillId="5" borderId="0" xfId="0" applyFont="1" applyFill="1"/>
    <xf numFmtId="164" fontId="12" fillId="0" borderId="18" xfId="1" applyNumberFormat="1" applyFont="1" applyFill="1" applyBorder="1" applyAlignment="1">
      <alignment vertical="center" wrapText="1"/>
    </xf>
    <xf numFmtId="164" fontId="17" fillId="0" borderId="26" xfId="1" applyNumberFormat="1" applyFont="1" applyFill="1" applyBorder="1" applyAlignment="1">
      <alignment vertical="center"/>
    </xf>
    <xf numFmtId="43" fontId="16" fillId="5" borderId="0" xfId="0" applyNumberFormat="1" applyFont="1" applyFill="1"/>
    <xf numFmtId="0" fontId="13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64" fontId="13" fillId="0" borderId="19" xfId="1" applyNumberFormat="1" applyFont="1" applyFill="1" applyBorder="1" applyAlignment="1">
      <alignment horizontal="center" vertical="center" wrapText="1"/>
    </xf>
    <xf numFmtId="164" fontId="13" fillId="2" borderId="19" xfId="1" applyNumberFormat="1" applyFont="1" applyFill="1" applyBorder="1" applyAlignment="1">
      <alignment horizontal="center" vertical="center" wrapText="1"/>
    </xf>
    <xf numFmtId="164" fontId="13" fillId="8" borderId="19" xfId="1" applyNumberFormat="1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left" vertical="center" wrapText="1"/>
    </xf>
    <xf numFmtId="164" fontId="15" fillId="0" borderId="19" xfId="1" applyNumberFormat="1" applyFont="1" applyFill="1" applyBorder="1" applyAlignment="1">
      <alignment horizontal="center" vertical="center" wrapText="1"/>
    </xf>
    <xf numFmtId="164" fontId="15" fillId="2" borderId="19" xfId="1" applyNumberFormat="1" applyFont="1" applyFill="1" applyBorder="1" applyAlignment="1">
      <alignment horizontal="center" vertical="center" wrapText="1"/>
    </xf>
    <xf numFmtId="164" fontId="15" fillId="8" borderId="19" xfId="1" applyNumberFormat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left" vertical="center" wrapText="1"/>
    </xf>
    <xf numFmtId="0" fontId="15" fillId="0" borderId="10" xfId="0" applyFont="1" applyFill="1" applyBorder="1" applyAlignment="1">
      <alignment horizontal="left" vertical="center"/>
    </xf>
    <xf numFmtId="0" fontId="15" fillId="0" borderId="11" xfId="0" applyFont="1" applyFill="1" applyBorder="1" applyAlignment="1">
      <alignment vertical="center"/>
    </xf>
    <xf numFmtId="43" fontId="15" fillId="0" borderId="48" xfId="1" applyFont="1" applyFill="1" applyBorder="1" applyAlignment="1">
      <alignment horizontal="center" vertical="center" wrapText="1"/>
    </xf>
    <xf numFmtId="43" fontId="15" fillId="6" borderId="48" xfId="1" applyFont="1" applyFill="1" applyBorder="1" applyAlignment="1">
      <alignment horizontal="center" vertical="center" wrapText="1"/>
    </xf>
    <xf numFmtId="43" fontId="13" fillId="6" borderId="48" xfId="1" applyFont="1" applyFill="1" applyBorder="1" applyAlignment="1">
      <alignment horizontal="center" vertical="center" wrapText="1"/>
    </xf>
    <xf numFmtId="43" fontId="17" fillId="6" borderId="48" xfId="1" applyFont="1" applyFill="1" applyBorder="1" applyAlignment="1">
      <alignment horizontal="center" vertical="center" wrapText="1"/>
    </xf>
    <xf numFmtId="43" fontId="17" fillId="0" borderId="48" xfId="1" applyFont="1" applyFill="1" applyBorder="1" applyAlignment="1">
      <alignment horizontal="center" vertical="center" wrapText="1"/>
    </xf>
    <xf numFmtId="43" fontId="12" fillId="6" borderId="48" xfId="1" applyFont="1" applyFill="1" applyBorder="1" applyAlignment="1">
      <alignment horizontal="center" vertical="center" wrapText="1"/>
    </xf>
    <xf numFmtId="43" fontId="16" fillId="5" borderId="0" xfId="1" applyFont="1" applyFill="1"/>
    <xf numFmtId="43" fontId="13" fillId="0" borderId="69" xfId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vertical="center"/>
    </xf>
    <xf numFmtId="0" fontId="14" fillId="0" borderId="10" xfId="0" applyFont="1" applyFill="1" applyBorder="1" applyAlignment="1">
      <alignment vertical="center"/>
    </xf>
    <xf numFmtId="0" fontId="15" fillId="0" borderId="10" xfId="0" applyFont="1" applyFill="1" applyBorder="1" applyAlignment="1">
      <alignment horizontal="left" vertical="center" indent="2"/>
    </xf>
    <xf numFmtId="0" fontId="15" fillId="0" borderId="10" xfId="0" applyFont="1" applyFill="1" applyBorder="1" applyAlignment="1">
      <alignment vertical="center"/>
    </xf>
    <xf numFmtId="0" fontId="14" fillId="0" borderId="20" xfId="0" applyFont="1" applyFill="1" applyBorder="1" applyAlignment="1">
      <alignment vertical="center"/>
    </xf>
    <xf numFmtId="0" fontId="13" fillId="0" borderId="18" xfId="0" applyFont="1" applyFill="1" applyBorder="1" applyAlignment="1">
      <alignment vertical="center"/>
    </xf>
    <xf numFmtId="0" fontId="15" fillId="0" borderId="48" xfId="0" applyFont="1" applyFill="1" applyBorder="1" applyAlignment="1">
      <alignment vertical="center"/>
    </xf>
    <xf numFmtId="0" fontId="15" fillId="0" borderId="6" xfId="0" applyFont="1" applyFill="1" applyBorder="1" applyAlignment="1">
      <alignment vertical="center"/>
    </xf>
    <xf numFmtId="0" fontId="15" fillId="0" borderId="17" xfId="0" applyFont="1" applyFill="1" applyBorder="1" applyAlignment="1">
      <alignment vertical="center"/>
    </xf>
    <xf numFmtId="164" fontId="16" fillId="0" borderId="0" xfId="0" applyNumberFormat="1" applyFont="1" applyFill="1"/>
    <xf numFmtId="164" fontId="11" fillId="0" borderId="13" xfId="0" applyNumberFormat="1" applyFont="1" applyFill="1" applyBorder="1" applyAlignment="1">
      <alignment horizontal="center" vertical="center" wrapText="1"/>
    </xf>
    <xf numFmtId="164" fontId="12" fillId="0" borderId="7" xfId="0" applyNumberFormat="1" applyFont="1" applyFill="1" applyBorder="1" applyAlignment="1">
      <alignment horizontal="center" vertical="center" wrapText="1"/>
    </xf>
    <xf numFmtId="164" fontId="17" fillId="0" borderId="47" xfId="0" applyNumberFormat="1" applyFont="1" applyFill="1" applyBorder="1" applyAlignment="1">
      <alignment vertical="center"/>
    </xf>
    <xf numFmtId="164" fontId="17" fillId="0" borderId="2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4" fontId="12" fillId="0" borderId="0" xfId="1" applyNumberFormat="1" applyFont="1" applyFill="1" applyBorder="1" applyAlignment="1">
      <alignment horizontal="center" vertical="center"/>
    </xf>
    <xf numFmtId="4" fontId="16" fillId="0" borderId="0" xfId="0" applyNumberFormat="1" applyFont="1" applyFill="1"/>
    <xf numFmtId="0" fontId="11" fillId="0" borderId="25" xfId="0" applyFont="1" applyFill="1" applyBorder="1" applyAlignment="1">
      <alignment horizontal="center" vertical="center" wrapText="1"/>
    </xf>
    <xf numFmtId="164" fontId="13" fillId="0" borderId="18" xfId="0" applyNumberFormat="1" applyFont="1" applyFill="1" applyBorder="1" applyAlignment="1">
      <alignment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54" xfId="0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horizontal="left" vertical="center"/>
    </xf>
    <xf numFmtId="0" fontId="15" fillId="0" borderId="24" xfId="0" applyFont="1" applyFill="1" applyBorder="1" applyAlignment="1">
      <alignment vertical="center"/>
    </xf>
    <xf numFmtId="0" fontId="15" fillId="0" borderId="24" xfId="0" applyFont="1" applyFill="1" applyBorder="1" applyAlignment="1">
      <alignment horizontal="left" vertical="center"/>
    </xf>
    <xf numFmtId="166" fontId="27" fillId="0" borderId="0" xfId="4" applyNumberFormat="1" applyFont="1"/>
    <xf numFmtId="164" fontId="12" fillId="0" borderId="4" xfId="1" applyNumberFormat="1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vertical="center"/>
    </xf>
    <xf numFmtId="0" fontId="15" fillId="0" borderId="20" xfId="0" applyFont="1" applyFill="1" applyBorder="1" applyAlignment="1">
      <alignment vertical="center"/>
    </xf>
    <xf numFmtId="0" fontId="15" fillId="0" borderId="26" xfId="0" applyFont="1" applyFill="1" applyBorder="1" applyAlignment="1">
      <alignment vertical="center"/>
    </xf>
    <xf numFmtId="43" fontId="15" fillId="0" borderId="0" xfId="0" applyNumberFormat="1" applyFont="1" applyFill="1"/>
    <xf numFmtId="0" fontId="13" fillId="0" borderId="25" xfId="0" applyFont="1" applyFill="1" applyBorder="1" applyAlignment="1">
      <alignment horizontal="center" vertical="center" wrapText="1"/>
    </xf>
    <xf numFmtId="164" fontId="14" fillId="0" borderId="0" xfId="4" applyNumberFormat="1" applyFont="1" applyFill="1" applyAlignment="1">
      <alignment horizontal="right" vertical="center"/>
    </xf>
    <xf numFmtId="164" fontId="17" fillId="0" borderId="20" xfId="1" applyNumberFormat="1" applyFont="1" applyFill="1" applyBorder="1" applyAlignment="1">
      <alignment vertical="center"/>
    </xf>
    <xf numFmtId="164" fontId="12" fillId="0" borderId="0" xfId="1" applyNumberFormat="1" applyFont="1" applyFill="1" applyBorder="1" applyAlignment="1">
      <alignment vertical="center"/>
    </xf>
    <xf numFmtId="164" fontId="34" fillId="0" borderId="0" xfId="1" applyNumberFormat="1" applyFont="1" applyFill="1"/>
    <xf numFmtId="164" fontId="11" fillId="0" borderId="25" xfId="1" applyNumberFormat="1" applyFont="1" applyFill="1" applyBorder="1" applyAlignment="1">
      <alignment horizontal="center" vertical="center" wrapText="1"/>
    </xf>
    <xf numFmtId="164" fontId="11" fillId="0" borderId="4" xfId="1" applyNumberFormat="1" applyFont="1" applyFill="1" applyBorder="1" applyAlignment="1">
      <alignment horizontal="center" vertical="center" wrapText="1"/>
    </xf>
    <xf numFmtId="164" fontId="11" fillId="0" borderId="54" xfId="1" applyNumberFormat="1" applyFont="1" applyFill="1" applyBorder="1" applyAlignment="1">
      <alignment horizontal="center" vertical="center" wrapText="1"/>
    </xf>
    <xf numFmtId="164" fontId="15" fillId="0" borderId="22" xfId="1" applyNumberFormat="1" applyFont="1" applyFill="1" applyBorder="1" applyAlignment="1">
      <alignment horizontal="left" vertical="center" wrapText="1"/>
    </xf>
    <xf numFmtId="164" fontId="15" fillId="0" borderId="23" xfId="1" applyNumberFormat="1" applyFont="1" applyFill="1" applyBorder="1" applyAlignment="1">
      <alignment horizontal="left" vertical="center" wrapText="1"/>
    </xf>
    <xf numFmtId="164" fontId="15" fillId="0" borderId="24" xfId="1" applyNumberFormat="1" applyFont="1" applyFill="1" applyBorder="1" applyAlignment="1">
      <alignment horizontal="left" vertical="center"/>
    </xf>
    <xf numFmtId="164" fontId="13" fillId="0" borderId="0" xfId="1" applyNumberFormat="1" applyFont="1" applyFill="1" applyBorder="1" applyAlignment="1">
      <alignment horizontal="center" vertical="center" wrapText="1"/>
    </xf>
    <xf numFmtId="164" fontId="13" fillId="2" borderId="0" xfId="1" applyNumberFormat="1" applyFont="1" applyFill="1" applyBorder="1" applyAlignment="1">
      <alignment horizontal="center" vertical="center" wrapText="1"/>
    </xf>
    <xf numFmtId="164" fontId="13" fillId="8" borderId="0" xfId="1" applyNumberFormat="1" applyFont="1" applyFill="1" applyBorder="1" applyAlignment="1">
      <alignment horizontal="center" vertical="center" wrapText="1"/>
    </xf>
    <xf numFmtId="164" fontId="15" fillId="0" borderId="0" xfId="4" applyNumberFormat="1" applyFont="1" applyFill="1"/>
    <xf numFmtId="164" fontId="12" fillId="6" borderId="7" xfId="1" applyNumberFormat="1" applyFont="1" applyFill="1" applyBorder="1" applyAlignment="1">
      <alignment horizontal="center" vertical="center" wrapText="1"/>
    </xf>
    <xf numFmtId="164" fontId="11" fillId="0" borderId="70" xfId="1" applyNumberFormat="1" applyFont="1" applyFill="1" applyBorder="1" applyAlignment="1">
      <alignment horizontal="center" vertical="center" wrapText="1"/>
    </xf>
    <xf numFmtId="164" fontId="11" fillId="0" borderId="71" xfId="1" applyNumberFormat="1" applyFont="1" applyFill="1" applyBorder="1" applyAlignment="1">
      <alignment horizontal="center" vertical="center" wrapText="1"/>
    </xf>
    <xf numFmtId="164" fontId="12" fillId="0" borderId="4" xfId="1" applyNumberFormat="1" applyFont="1" applyFill="1" applyBorder="1" applyAlignment="1">
      <alignment horizontal="center" vertical="center" wrapText="1"/>
    </xf>
    <xf numFmtId="164" fontId="13" fillId="0" borderId="13" xfId="1" applyNumberFormat="1" applyFont="1" applyFill="1" applyBorder="1" applyAlignment="1">
      <alignment vertical="center" wrapText="1"/>
    </xf>
    <xf numFmtId="164" fontId="17" fillId="0" borderId="23" xfId="1" applyNumberFormat="1" applyFont="1" applyFill="1" applyBorder="1" applyAlignment="1">
      <alignment horizontal="left" vertical="center"/>
    </xf>
    <xf numFmtId="164" fontId="17" fillId="0" borderId="24" xfId="1" applyNumberFormat="1" applyFont="1" applyFill="1" applyBorder="1" applyAlignment="1">
      <alignment vertical="center"/>
    </xf>
    <xf numFmtId="164" fontId="17" fillId="0" borderId="24" xfId="1" applyNumberFormat="1" applyFont="1" applyFill="1" applyBorder="1" applyAlignment="1">
      <alignment horizontal="left" vertical="center"/>
    </xf>
    <xf numFmtId="164" fontId="12" fillId="0" borderId="4" xfId="1" applyNumberFormat="1" applyFont="1" applyFill="1" applyBorder="1" applyAlignment="1">
      <alignment horizontal="center" vertical="center" wrapText="1"/>
    </xf>
    <xf numFmtId="164" fontId="47" fillId="0" borderId="13" xfId="1" applyNumberFormat="1" applyFont="1" applyFill="1" applyBorder="1" applyAlignment="1">
      <alignment vertical="center" wrapText="1"/>
    </xf>
    <xf numFmtId="164" fontId="47" fillId="0" borderId="7" xfId="1" applyNumberFormat="1" applyFont="1" applyFill="1" applyBorder="1" applyAlignment="1">
      <alignment horizontal="center" vertical="center" wrapText="1"/>
    </xf>
    <xf numFmtId="164" fontId="47" fillId="0" borderId="13" xfId="1" applyNumberFormat="1" applyFont="1" applyFill="1" applyBorder="1" applyAlignment="1">
      <alignment horizontal="center" vertical="center" wrapText="1"/>
    </xf>
    <xf numFmtId="164" fontId="49" fillId="0" borderId="47" xfId="1" applyNumberFormat="1" applyFont="1" applyFill="1" applyBorder="1" applyAlignment="1">
      <alignment vertical="center"/>
    </xf>
    <xf numFmtId="164" fontId="49" fillId="0" borderId="48" xfId="1" applyNumberFormat="1" applyFont="1" applyFill="1" applyBorder="1" applyAlignment="1">
      <alignment horizontal="center" vertical="center" wrapText="1"/>
    </xf>
    <xf numFmtId="164" fontId="49" fillId="6" borderId="48" xfId="1" applyNumberFormat="1" applyFont="1" applyFill="1" applyBorder="1" applyAlignment="1">
      <alignment horizontal="center" vertical="center" wrapText="1"/>
    </xf>
    <xf numFmtId="164" fontId="49" fillId="0" borderId="10" xfId="1" applyNumberFormat="1" applyFont="1" applyFill="1" applyBorder="1" applyAlignment="1">
      <alignment vertical="center"/>
    </xf>
    <xf numFmtId="164" fontId="49" fillId="0" borderId="10" xfId="1" applyNumberFormat="1" applyFont="1" applyFill="1" applyBorder="1" applyAlignment="1">
      <alignment horizontal="left" vertical="center" indent="2"/>
    </xf>
    <xf numFmtId="164" fontId="49" fillId="0" borderId="20" xfId="1" applyNumberFormat="1" applyFont="1" applyFill="1" applyBorder="1" applyAlignment="1">
      <alignment vertical="center"/>
    </xf>
    <xf numFmtId="164" fontId="47" fillId="0" borderId="18" xfId="1" applyNumberFormat="1" applyFont="1" applyFill="1" applyBorder="1" applyAlignment="1">
      <alignment vertical="center"/>
    </xf>
    <xf numFmtId="164" fontId="47" fillId="0" borderId="48" xfId="1" applyNumberFormat="1" applyFont="1" applyFill="1" applyBorder="1" applyAlignment="1">
      <alignment horizontal="center" vertical="center" wrapText="1"/>
    </xf>
    <xf numFmtId="164" fontId="47" fillId="6" borderId="48" xfId="1" applyNumberFormat="1" applyFont="1" applyFill="1" applyBorder="1" applyAlignment="1">
      <alignment horizontal="center" vertical="center" wrapText="1"/>
    </xf>
    <xf numFmtId="164" fontId="49" fillId="0" borderId="48" xfId="1" applyNumberFormat="1" applyFont="1" applyFill="1" applyBorder="1" applyAlignment="1">
      <alignment vertical="center"/>
    </xf>
    <xf numFmtId="164" fontId="49" fillId="0" borderId="6" xfId="1" applyNumberFormat="1" applyFont="1" applyFill="1" applyBorder="1" applyAlignment="1">
      <alignment vertical="center"/>
    </xf>
    <xf numFmtId="164" fontId="49" fillId="0" borderId="0" xfId="1" applyNumberFormat="1" applyFont="1" applyFill="1"/>
    <xf numFmtId="164" fontId="49" fillId="0" borderId="0" xfId="4" applyNumberFormat="1" applyFont="1" applyFill="1"/>
    <xf numFmtId="164" fontId="49" fillId="0" borderId="26" xfId="1" applyNumberFormat="1" applyFont="1" applyFill="1" applyBorder="1" applyAlignment="1">
      <alignment vertical="center"/>
    </xf>
    <xf numFmtId="164" fontId="47" fillId="0" borderId="25" xfId="1" applyNumberFormat="1" applyFont="1" applyFill="1" applyBorder="1" applyAlignment="1">
      <alignment horizontal="center" vertical="center" wrapText="1"/>
    </xf>
    <xf numFmtId="164" fontId="49" fillId="0" borderId="22" xfId="1" applyNumberFormat="1" applyFont="1" applyFill="1" applyBorder="1" applyAlignment="1">
      <alignment horizontal="left" vertical="center" wrapText="1"/>
    </xf>
    <xf numFmtId="164" fontId="49" fillId="0" borderId="23" xfId="1" applyNumberFormat="1" applyFont="1" applyFill="1" applyBorder="1" applyAlignment="1">
      <alignment horizontal="left" vertical="center" wrapText="1"/>
    </xf>
    <xf numFmtId="164" fontId="49" fillId="0" borderId="23" xfId="1" applyNumberFormat="1" applyFont="1" applyFill="1" applyBorder="1" applyAlignment="1">
      <alignment horizontal="left" vertical="center"/>
    </xf>
    <xf numFmtId="164" fontId="49" fillId="0" borderId="24" xfId="1" applyNumberFormat="1" applyFont="1" applyFill="1" applyBorder="1" applyAlignment="1">
      <alignment vertical="center"/>
    </xf>
    <xf numFmtId="164" fontId="49" fillId="2" borderId="48" xfId="1" applyNumberFormat="1" applyFont="1" applyFill="1" applyBorder="1" applyAlignment="1">
      <alignment horizontal="center" vertical="center" wrapText="1"/>
    </xf>
    <xf numFmtId="164" fontId="49" fillId="8" borderId="48" xfId="1" applyNumberFormat="1" applyFont="1" applyFill="1" applyBorder="1" applyAlignment="1">
      <alignment horizontal="center" vertical="center" wrapText="1"/>
    </xf>
    <xf numFmtId="164" fontId="47" fillId="2" borderId="48" xfId="1" applyNumberFormat="1" applyFont="1" applyFill="1" applyBorder="1" applyAlignment="1">
      <alignment horizontal="center" vertical="center" wrapText="1"/>
    </xf>
    <xf numFmtId="164" fontId="47" fillId="8" borderId="48" xfId="1" applyNumberFormat="1" applyFont="1" applyFill="1" applyBorder="1" applyAlignment="1">
      <alignment horizontal="center" vertical="center" wrapText="1"/>
    </xf>
    <xf numFmtId="164" fontId="15" fillId="6" borderId="48" xfId="1" applyNumberFormat="1" applyFont="1" applyFill="1" applyBorder="1" applyAlignment="1">
      <alignment horizontal="right" vertical="center" wrapText="1"/>
    </xf>
    <xf numFmtId="164" fontId="15" fillId="0" borderId="48" xfId="1" applyNumberFormat="1" applyFont="1" applyFill="1" applyBorder="1" applyAlignment="1">
      <alignment horizontal="right" vertical="center" wrapText="1"/>
    </xf>
    <xf numFmtId="164" fontId="14" fillId="0" borderId="0" xfId="4" applyNumberFormat="1" applyFont="1" applyFill="1" applyAlignment="1">
      <alignment horizontal="right" vertical="center" wrapText="1"/>
    </xf>
    <xf numFmtId="164" fontId="13" fillId="6" borderId="48" xfId="1" applyNumberFormat="1" applyFont="1" applyFill="1" applyBorder="1" applyAlignment="1">
      <alignment horizontal="right" vertical="center" wrapText="1"/>
    </xf>
    <xf numFmtId="164" fontId="12" fillId="0" borderId="0" xfId="1" applyNumberFormat="1" applyFont="1" applyFill="1" applyBorder="1" applyAlignment="1">
      <alignment horizontal="center" vertical="center" wrapText="1"/>
    </xf>
    <xf numFmtId="164" fontId="34" fillId="0" borderId="0" xfId="1" applyNumberFormat="1" applyFont="1" applyFill="1" applyAlignment="1">
      <alignment wrapText="1"/>
    </xf>
    <xf numFmtId="164" fontId="12" fillId="0" borderId="4" xfId="1" applyNumberFormat="1" applyFont="1" applyFill="1" applyBorder="1" applyAlignment="1">
      <alignment horizontal="center" vertical="center" wrapText="1"/>
    </xf>
    <xf numFmtId="164" fontId="15" fillId="0" borderId="0" xfId="4" applyNumberFormat="1" applyFont="1" applyFill="1" applyAlignment="1">
      <alignment horizontal="center" wrapText="1"/>
    </xf>
    <xf numFmtId="164" fontId="15" fillId="0" borderId="0" xfId="1" applyNumberFormat="1" applyFont="1" applyFill="1" applyAlignment="1">
      <alignment horizontal="center" wrapText="1"/>
    </xf>
    <xf numFmtId="164" fontId="13" fillId="0" borderId="29" xfId="1" applyNumberFormat="1" applyFont="1" applyFill="1" applyBorder="1" applyAlignment="1">
      <alignment horizontal="center" vertical="center" wrapText="1"/>
    </xf>
    <xf numFmtId="164" fontId="13" fillId="0" borderId="53" xfId="1" applyNumberFormat="1" applyFont="1" applyFill="1" applyBorder="1" applyAlignment="1">
      <alignment horizontal="center" vertical="center" wrapText="1"/>
    </xf>
    <xf numFmtId="164" fontId="12" fillId="0" borderId="4" xfId="1" applyNumberFormat="1" applyFont="1" applyFill="1" applyBorder="1" applyAlignment="1">
      <alignment horizontal="center" vertical="center" wrapText="1"/>
    </xf>
    <xf numFmtId="164" fontId="15" fillId="0" borderId="0" xfId="1" applyNumberFormat="1" applyFont="1" applyFill="1" applyAlignment="1">
      <alignment horizontal="center" vertical="center"/>
    </xf>
    <xf numFmtId="164" fontId="15" fillId="0" borderId="0" xfId="4" applyNumberFormat="1" applyFont="1" applyFill="1" applyAlignment="1">
      <alignment horizontal="center" vertical="center"/>
    </xf>
    <xf numFmtId="164" fontId="15" fillId="0" borderId="0" xfId="4" applyNumberFormat="1" applyFont="1" applyFill="1" applyAlignment="1">
      <alignment horizontal="center" vertical="center" wrapText="1"/>
    </xf>
    <xf numFmtId="164" fontId="15" fillId="0" borderId="0" xfId="1" applyNumberFormat="1" applyFont="1" applyFill="1" applyAlignment="1">
      <alignment horizontal="center" vertical="center" wrapText="1"/>
    </xf>
    <xf numFmtId="164" fontId="52" fillId="0" borderId="22" xfId="1" applyNumberFormat="1" applyFont="1" applyFill="1" applyBorder="1" applyAlignment="1">
      <alignment horizontal="left" vertical="center" wrapText="1"/>
    </xf>
    <xf numFmtId="164" fontId="52" fillId="0" borderId="23" xfId="1" applyNumberFormat="1" applyFont="1" applyFill="1" applyBorder="1" applyAlignment="1">
      <alignment horizontal="left" vertical="center" wrapText="1"/>
    </xf>
    <xf numFmtId="43" fontId="50" fillId="0" borderId="0" xfId="1" applyFont="1" applyAlignment="1">
      <alignment horizontal="left" wrapText="1"/>
    </xf>
    <xf numFmtId="164" fontId="52" fillId="0" borderId="47" xfId="1" applyNumberFormat="1" applyFont="1" applyFill="1" applyBorder="1" applyAlignment="1">
      <alignment horizontal="left" vertical="center" wrapText="1"/>
    </xf>
    <xf numFmtId="164" fontId="52" fillId="0" borderId="10" xfId="1" applyNumberFormat="1" applyFont="1" applyFill="1" applyBorder="1" applyAlignment="1">
      <alignment horizontal="left" vertical="center" wrapText="1"/>
    </xf>
    <xf numFmtId="164" fontId="52" fillId="0" borderId="20" xfId="1" applyNumberFormat="1" applyFont="1" applyFill="1" applyBorder="1" applyAlignment="1">
      <alignment horizontal="left" vertical="center" wrapText="1"/>
    </xf>
    <xf numFmtId="164" fontId="51" fillId="0" borderId="18" xfId="1" applyNumberFormat="1" applyFont="1" applyFill="1" applyBorder="1" applyAlignment="1">
      <alignment horizontal="left" vertical="center" wrapText="1"/>
    </xf>
    <xf numFmtId="164" fontId="52" fillId="0" borderId="48" xfId="1" applyNumberFormat="1" applyFont="1" applyFill="1" applyBorder="1" applyAlignment="1">
      <alignment horizontal="left" vertical="center" wrapText="1"/>
    </xf>
    <xf numFmtId="164" fontId="52" fillId="0" borderId="6" xfId="1" applyNumberFormat="1" applyFont="1" applyFill="1" applyBorder="1" applyAlignment="1">
      <alignment horizontal="left" vertical="center" wrapText="1"/>
    </xf>
    <xf numFmtId="164" fontId="52" fillId="0" borderId="0" xfId="1" applyNumberFormat="1" applyFont="1" applyFill="1" applyAlignment="1">
      <alignment horizontal="left" vertical="center" wrapText="1"/>
    </xf>
    <xf numFmtId="164" fontId="52" fillId="0" borderId="26" xfId="1" applyNumberFormat="1" applyFont="1" applyFill="1" applyBorder="1" applyAlignment="1">
      <alignment horizontal="left" vertical="center" wrapText="1"/>
    </xf>
    <xf numFmtId="164" fontId="52" fillId="0" borderId="24" xfId="1" applyNumberFormat="1" applyFont="1" applyFill="1" applyBorder="1" applyAlignment="1">
      <alignment horizontal="left" vertical="center" wrapText="1"/>
    </xf>
    <xf numFmtId="43" fontId="53" fillId="0" borderId="0" xfId="1" applyFont="1" applyFill="1" applyAlignment="1">
      <alignment horizontal="left" wrapText="1"/>
    </xf>
    <xf numFmtId="43" fontId="54" fillId="0" borderId="18" xfId="1" applyFont="1" applyFill="1" applyBorder="1" applyAlignment="1">
      <alignment horizontal="left" wrapText="1"/>
    </xf>
    <xf numFmtId="43" fontId="54" fillId="0" borderId="0" xfId="1" applyFont="1" applyFill="1" applyBorder="1" applyAlignment="1">
      <alignment horizontal="left" wrapText="1"/>
    </xf>
    <xf numFmtId="43" fontId="55" fillId="0" borderId="0" xfId="1" applyFont="1" applyFill="1" applyBorder="1" applyAlignment="1">
      <alignment horizontal="left" wrapText="1"/>
    </xf>
    <xf numFmtId="43" fontId="55" fillId="0" borderId="0" xfId="1" applyFont="1" applyFill="1" applyAlignment="1">
      <alignment horizontal="left" wrapText="1"/>
    </xf>
    <xf numFmtId="43" fontId="55" fillId="0" borderId="18" xfId="1" applyFont="1" applyFill="1" applyBorder="1" applyAlignment="1">
      <alignment horizontal="left" wrapText="1"/>
    </xf>
    <xf numFmtId="43" fontId="55" fillId="0" borderId="0" xfId="1" applyFont="1" applyAlignment="1">
      <alignment horizontal="left" wrapText="1"/>
    </xf>
    <xf numFmtId="164" fontId="13" fillId="0" borderId="29" xfId="1" applyNumberFormat="1" applyFont="1" applyFill="1" applyBorder="1" applyAlignment="1">
      <alignment horizontal="center" vertical="center" wrapText="1"/>
    </xf>
    <xf numFmtId="164" fontId="13" fillId="6" borderId="32" xfId="1" applyNumberFormat="1" applyFont="1" applyFill="1" applyBorder="1" applyAlignment="1">
      <alignment horizontal="center" vertical="center" wrapText="1"/>
    </xf>
    <xf numFmtId="164" fontId="13" fillId="6" borderId="29" xfId="1" applyNumberFormat="1" applyFont="1" applyFill="1" applyBorder="1" applyAlignment="1">
      <alignment horizontal="center" vertical="center" wrapText="1"/>
    </xf>
    <xf numFmtId="164" fontId="13" fillId="0" borderId="49" xfId="1" applyNumberFormat="1" applyFont="1" applyFill="1" applyBorder="1" applyAlignment="1">
      <alignment horizontal="center" vertical="center" wrapText="1"/>
    </xf>
    <xf numFmtId="164" fontId="13" fillId="0" borderId="53" xfId="1" applyNumberFormat="1" applyFont="1" applyFill="1" applyBorder="1" applyAlignment="1">
      <alignment horizontal="center" vertical="center" wrapText="1"/>
    </xf>
    <xf numFmtId="164" fontId="13" fillId="0" borderId="18" xfId="1" applyNumberFormat="1" applyFont="1" applyFill="1" applyBorder="1" applyAlignment="1">
      <alignment horizontal="center" vertical="center"/>
    </xf>
    <xf numFmtId="164" fontId="28" fillId="0" borderId="49" xfId="1" applyNumberFormat="1" applyFont="1" applyFill="1" applyBorder="1" applyAlignment="1">
      <alignment horizontal="center" vertical="center"/>
    </xf>
    <xf numFmtId="164" fontId="3" fillId="0" borderId="4" xfId="1" applyNumberFormat="1" applyFont="1" applyFill="1" applyBorder="1" applyAlignment="1">
      <alignment horizontal="center" vertical="center" wrapText="1"/>
    </xf>
    <xf numFmtId="164" fontId="15" fillId="0" borderId="51" xfId="1" applyNumberFormat="1" applyFont="1" applyFill="1" applyBorder="1" applyAlignment="1">
      <alignment horizontal="right" vertical="center"/>
    </xf>
    <xf numFmtId="164" fontId="15" fillId="2" borderId="51" xfId="1" applyNumberFormat="1" applyFont="1" applyFill="1" applyBorder="1" applyAlignment="1">
      <alignment horizontal="right" vertical="center"/>
    </xf>
    <xf numFmtId="164" fontId="15" fillId="8" borderId="51" xfId="1" applyNumberFormat="1" applyFont="1" applyFill="1" applyBorder="1" applyAlignment="1">
      <alignment horizontal="right" vertical="center"/>
    </xf>
    <xf numFmtId="164" fontId="13" fillId="0" borderId="49" xfId="1" applyNumberFormat="1" applyFont="1" applyFill="1" applyBorder="1" applyAlignment="1">
      <alignment horizontal="right" vertical="center"/>
    </xf>
    <xf numFmtId="164" fontId="13" fillId="6" borderId="49" xfId="1" applyNumberFormat="1" applyFont="1" applyFill="1" applyBorder="1" applyAlignment="1">
      <alignment horizontal="right" vertical="center"/>
    </xf>
    <xf numFmtId="164" fontId="13" fillId="2" borderId="49" xfId="1" applyNumberFormat="1" applyFont="1" applyFill="1" applyBorder="1" applyAlignment="1">
      <alignment horizontal="right" vertical="center"/>
    </xf>
    <xf numFmtId="164" fontId="13" fillId="6" borderId="32" xfId="1" applyNumberFormat="1" applyFont="1" applyFill="1" applyBorder="1" applyAlignment="1">
      <alignment horizontal="right" vertical="center"/>
    </xf>
    <xf numFmtId="164" fontId="13" fillId="0" borderId="19" xfId="1" applyNumberFormat="1" applyFont="1" applyFill="1" applyBorder="1" applyAlignment="1">
      <alignment horizontal="right" vertical="center"/>
    </xf>
    <xf numFmtId="164" fontId="13" fillId="6" borderId="19" xfId="1" applyNumberFormat="1" applyFont="1" applyFill="1" applyBorder="1" applyAlignment="1">
      <alignment horizontal="right" vertical="center"/>
    </xf>
    <xf numFmtId="164" fontId="13" fillId="2" borderId="19" xfId="1" applyNumberFormat="1" applyFont="1" applyFill="1" applyBorder="1" applyAlignment="1">
      <alignment horizontal="right" vertical="center"/>
    </xf>
    <xf numFmtId="164" fontId="13" fillId="6" borderId="28" xfId="1" applyNumberFormat="1" applyFont="1" applyFill="1" applyBorder="1" applyAlignment="1">
      <alignment horizontal="right" vertical="center"/>
    </xf>
    <xf numFmtId="164" fontId="13" fillId="0" borderId="53" xfId="1" applyNumberFormat="1" applyFont="1" applyFill="1" applyBorder="1" applyAlignment="1">
      <alignment horizontal="right" vertical="center"/>
    </xf>
    <xf numFmtId="164" fontId="13" fillId="6" borderId="53" xfId="1" applyNumberFormat="1" applyFont="1" applyFill="1" applyBorder="1" applyAlignment="1">
      <alignment horizontal="right" vertical="center"/>
    </xf>
    <xf numFmtId="164" fontId="13" fillId="2" borderId="53" xfId="1" applyNumberFormat="1" applyFont="1" applyFill="1" applyBorder="1" applyAlignment="1">
      <alignment horizontal="right" vertical="center"/>
    </xf>
    <xf numFmtId="164" fontId="13" fillId="6" borderId="29" xfId="1" applyNumberFormat="1" applyFont="1" applyFill="1" applyBorder="1" applyAlignment="1">
      <alignment horizontal="right" vertical="center"/>
    </xf>
    <xf numFmtId="164" fontId="15" fillId="0" borderId="51" xfId="1" applyNumberFormat="1" applyFont="1" applyFill="1" applyBorder="1" applyAlignment="1">
      <alignment horizontal="center" vertical="center" wrapText="1"/>
    </xf>
    <xf numFmtId="164" fontId="15" fillId="2" borderId="51" xfId="1" applyNumberFormat="1" applyFont="1" applyFill="1" applyBorder="1" applyAlignment="1">
      <alignment horizontal="center" vertical="center" wrapText="1"/>
    </xf>
    <xf numFmtId="164" fontId="15" fillId="8" borderId="51" xfId="1" applyNumberFormat="1" applyFont="1" applyFill="1" applyBorder="1" applyAlignment="1">
      <alignment horizontal="center" vertical="center" wrapText="1"/>
    </xf>
    <xf numFmtId="164" fontId="13" fillId="0" borderId="28" xfId="1" applyNumberFormat="1" applyFont="1" applyFill="1" applyBorder="1" applyAlignment="1">
      <alignment horizontal="center" vertical="center" wrapText="1"/>
    </xf>
    <xf numFmtId="164" fontId="13" fillId="2" borderId="53" xfId="1" applyNumberFormat="1" applyFont="1" applyFill="1" applyBorder="1" applyAlignment="1">
      <alignment horizontal="center" vertical="center" wrapText="1"/>
    </xf>
    <xf numFmtId="164" fontId="13" fillId="8" borderId="53" xfId="1" applyNumberFormat="1" applyFont="1" applyFill="1" applyBorder="1" applyAlignment="1">
      <alignment horizontal="center" vertical="center" wrapText="1"/>
    </xf>
    <xf numFmtId="164" fontId="15" fillId="0" borderId="47" xfId="1" applyNumberFormat="1" applyFont="1" applyFill="1" applyBorder="1" applyAlignment="1">
      <alignment horizontal="center" vertical="center"/>
    </xf>
    <xf numFmtId="164" fontId="15" fillId="0" borderId="10" xfId="1" applyNumberFormat="1" applyFont="1" applyFill="1" applyBorder="1" applyAlignment="1">
      <alignment horizontal="center" vertical="center"/>
    </xf>
    <xf numFmtId="164" fontId="15" fillId="0" borderId="20" xfId="1" applyNumberFormat="1" applyFont="1" applyFill="1" applyBorder="1" applyAlignment="1">
      <alignment horizontal="center" vertical="center"/>
    </xf>
    <xf numFmtId="164" fontId="13" fillId="6" borderId="19" xfId="1" applyNumberFormat="1" applyFont="1" applyFill="1" applyBorder="1" applyAlignment="1">
      <alignment horizontal="center" vertical="center" wrapText="1"/>
    </xf>
    <xf numFmtId="164" fontId="13" fillId="6" borderId="28" xfId="1" applyNumberFormat="1" applyFont="1" applyFill="1" applyBorder="1" applyAlignment="1">
      <alignment horizontal="center" vertical="center" wrapText="1"/>
    </xf>
    <xf numFmtId="164" fontId="15" fillId="0" borderId="48" xfId="1" applyNumberFormat="1" applyFont="1" applyFill="1" applyBorder="1" applyAlignment="1">
      <alignment horizontal="center" vertical="center"/>
    </xf>
    <xf numFmtId="164" fontId="15" fillId="0" borderId="6" xfId="1" applyNumberFormat="1" applyFont="1" applyFill="1" applyBorder="1" applyAlignment="1">
      <alignment horizontal="center" vertical="center"/>
    </xf>
    <xf numFmtId="164" fontId="13" fillId="6" borderId="53" xfId="1" applyNumberFormat="1" applyFont="1" applyFill="1" applyBorder="1" applyAlignment="1">
      <alignment horizontal="center" vertical="center" wrapText="1"/>
    </xf>
    <xf numFmtId="164" fontId="15" fillId="0" borderId="0" xfId="1" applyNumberFormat="1" applyFont="1" applyFill="1" applyAlignment="1">
      <alignment horizontal="center"/>
    </xf>
    <xf numFmtId="9" fontId="15" fillId="0" borderId="0" xfId="4" applyFont="1" applyFill="1" applyAlignment="1">
      <alignment horizontal="center"/>
    </xf>
    <xf numFmtId="164" fontId="13" fillId="6" borderId="49" xfId="1" applyNumberFormat="1" applyFont="1" applyFill="1" applyBorder="1" applyAlignment="1">
      <alignment horizontal="center" vertical="center" wrapText="1"/>
    </xf>
    <xf numFmtId="164" fontId="13" fillId="2" borderId="49" xfId="1" applyNumberFormat="1" applyFont="1" applyFill="1" applyBorder="1" applyAlignment="1">
      <alignment horizontal="center" vertical="center" wrapText="1"/>
    </xf>
    <xf numFmtId="164" fontId="15" fillId="0" borderId="26" xfId="1" applyNumberFormat="1" applyFont="1" applyFill="1" applyBorder="1" applyAlignment="1">
      <alignment horizontal="center" vertical="center"/>
    </xf>
    <xf numFmtId="164" fontId="15" fillId="0" borderId="22" xfId="1" applyNumberFormat="1" applyFont="1" applyFill="1" applyBorder="1" applyAlignment="1">
      <alignment horizontal="center" vertical="center" wrapText="1"/>
    </xf>
    <xf numFmtId="164" fontId="15" fillId="0" borderId="23" xfId="1" applyNumberFormat="1" applyFont="1" applyFill="1" applyBorder="1" applyAlignment="1">
      <alignment horizontal="center" vertical="center" wrapText="1"/>
    </xf>
    <xf numFmtId="164" fontId="15" fillId="0" borderId="23" xfId="1" applyNumberFormat="1" applyFont="1" applyFill="1" applyBorder="1" applyAlignment="1">
      <alignment horizontal="center" vertical="center"/>
    </xf>
    <xf numFmtId="164" fontId="15" fillId="0" borderId="24" xfId="1" applyNumberFormat="1" applyFont="1" applyFill="1" applyBorder="1" applyAlignment="1">
      <alignment horizontal="center" vertical="center"/>
    </xf>
    <xf numFmtId="164" fontId="41" fillId="0" borderId="28" xfId="1" applyNumberFormat="1" applyFont="1" applyFill="1" applyBorder="1" applyAlignment="1">
      <alignment horizontal="right" vertical="center" wrapText="1"/>
    </xf>
    <xf numFmtId="43" fontId="41" fillId="8" borderId="28" xfId="1" applyNumberFormat="1" applyFont="1" applyFill="1" applyBorder="1" applyAlignment="1">
      <alignment horizontal="right" vertical="center" wrapText="1"/>
    </xf>
    <xf numFmtId="164" fontId="41" fillId="5" borderId="28" xfId="1" applyNumberFormat="1" applyFont="1" applyFill="1" applyBorder="1" applyAlignment="1">
      <alignment horizontal="right" vertical="center" wrapText="1"/>
    </xf>
    <xf numFmtId="164" fontId="40" fillId="0" borderId="28" xfId="1" applyNumberFormat="1" applyFont="1" applyFill="1" applyBorder="1" applyAlignment="1">
      <alignment horizontal="right" vertical="center" wrapText="1"/>
    </xf>
    <xf numFmtId="43" fontId="40" fillId="8" borderId="28" xfId="1" applyNumberFormat="1" applyFont="1" applyFill="1" applyBorder="1" applyAlignment="1">
      <alignment horizontal="right" vertical="center" wrapText="1"/>
    </xf>
    <xf numFmtId="164" fontId="40" fillId="5" borderId="28" xfId="1" applyNumberFormat="1" applyFont="1" applyFill="1" applyBorder="1" applyAlignment="1">
      <alignment horizontal="right" vertical="center" wrapText="1"/>
    </xf>
    <xf numFmtId="164" fontId="3" fillId="0" borderId="3" xfId="1" applyNumberFormat="1" applyFont="1" applyFill="1" applyBorder="1" applyAlignment="1">
      <alignment horizontal="center" vertical="center"/>
    </xf>
    <xf numFmtId="164" fontId="3" fillId="0" borderId="1" xfId="1" applyNumberFormat="1" applyFont="1" applyFill="1" applyBorder="1" applyAlignment="1">
      <alignment horizontal="center" vertical="center"/>
    </xf>
    <xf numFmtId="164" fontId="3" fillId="0" borderId="67" xfId="1" applyNumberFormat="1" applyFont="1" applyFill="1" applyBorder="1" applyAlignment="1">
      <alignment horizontal="center" vertical="center"/>
    </xf>
    <xf numFmtId="164" fontId="3" fillId="0" borderId="65" xfId="1" applyNumberFormat="1" applyFont="1" applyFill="1" applyBorder="1" applyAlignment="1">
      <alignment horizontal="center" vertical="center"/>
    </xf>
    <xf numFmtId="164" fontId="3" fillId="0" borderId="4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/>
    <xf numFmtId="167" fontId="3" fillId="0" borderId="19" xfId="1" applyNumberFormat="1" applyFont="1" applyFill="1" applyBorder="1" applyAlignment="1">
      <alignment horizontal="center" vertical="center"/>
    </xf>
    <xf numFmtId="167" fontId="3" fillId="0" borderId="60" xfId="1" applyNumberFormat="1" applyFont="1" applyFill="1" applyBorder="1" applyAlignment="1">
      <alignment horizontal="center" vertical="center"/>
    </xf>
    <xf numFmtId="164" fontId="5" fillId="6" borderId="56" xfId="1" applyNumberFormat="1" applyFont="1" applyFill="1" applyBorder="1" applyAlignment="1">
      <alignment horizontal="center" vertical="center"/>
    </xf>
    <xf numFmtId="164" fontId="3" fillId="6" borderId="27" xfId="1" applyNumberFormat="1" applyFont="1" applyFill="1" applyBorder="1" applyAlignment="1">
      <alignment horizontal="center" vertical="center"/>
    </xf>
    <xf numFmtId="164" fontId="3" fillId="6" borderId="18" xfId="1" applyNumberFormat="1" applyFont="1" applyFill="1" applyBorder="1" applyAlignment="1">
      <alignment horizontal="center" vertical="center"/>
    </xf>
    <xf numFmtId="164" fontId="3" fillId="6" borderId="28" xfId="1" applyNumberFormat="1" applyFont="1" applyFill="1" applyBorder="1" applyAlignment="1">
      <alignment horizontal="center" vertical="center"/>
    </xf>
    <xf numFmtId="164" fontId="3" fillId="6" borderId="61" xfId="1" applyNumberFormat="1" applyFont="1" applyFill="1" applyBorder="1" applyAlignment="1">
      <alignment horizontal="center" vertical="center"/>
    </xf>
    <xf numFmtId="164" fontId="3" fillId="6" borderId="13" xfId="1" applyNumberFormat="1" applyFont="1" applyFill="1" applyBorder="1" applyAlignment="1">
      <alignment horizontal="center" vertical="center"/>
    </xf>
    <xf numFmtId="164" fontId="3" fillId="6" borderId="29" xfId="1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wrapText="1"/>
    </xf>
    <xf numFmtId="164" fontId="5" fillId="0" borderId="47" xfId="1" applyNumberFormat="1" applyFont="1" applyFill="1" applyBorder="1" applyAlignment="1">
      <alignment vertical="center" wrapText="1"/>
    </xf>
    <xf numFmtId="164" fontId="5" fillId="0" borderId="10" xfId="1" applyNumberFormat="1" applyFont="1" applyFill="1" applyBorder="1" applyAlignment="1">
      <alignment vertical="center" wrapText="1"/>
    </xf>
    <xf numFmtId="164" fontId="23" fillId="0" borderId="10" xfId="1" applyNumberFormat="1" applyFont="1" applyFill="1" applyBorder="1" applyAlignment="1">
      <alignment horizontal="left" vertical="center" wrapText="1"/>
    </xf>
    <xf numFmtId="164" fontId="23" fillId="0" borderId="10" xfId="1" applyNumberFormat="1" applyFont="1" applyFill="1" applyBorder="1" applyAlignment="1">
      <alignment vertical="center" wrapText="1"/>
    </xf>
    <xf numFmtId="164" fontId="5" fillId="0" borderId="20" xfId="1" applyNumberFormat="1" applyFont="1" applyFill="1" applyBorder="1" applyAlignment="1">
      <alignment vertical="center" wrapText="1"/>
    </xf>
    <xf numFmtId="164" fontId="3" fillId="0" borderId="18" xfId="1" applyNumberFormat="1" applyFont="1" applyFill="1" applyBorder="1" applyAlignment="1">
      <alignment vertical="center" wrapText="1"/>
    </xf>
    <xf numFmtId="164" fontId="5" fillId="0" borderId="26" xfId="1" applyNumberFormat="1" applyFont="1" applyFill="1" applyBorder="1" applyAlignment="1">
      <alignment vertical="center" wrapText="1"/>
    </xf>
    <xf numFmtId="164" fontId="5" fillId="0" borderId="6" xfId="1" applyNumberFormat="1" applyFont="1" applyFill="1" applyBorder="1" applyAlignment="1">
      <alignment vertical="center" wrapText="1"/>
    </xf>
    <xf numFmtId="164" fontId="28" fillId="0" borderId="41" xfId="1" applyNumberFormat="1" applyFont="1" applyFill="1" applyBorder="1" applyAlignment="1">
      <alignment vertical="center" wrapText="1"/>
    </xf>
    <xf numFmtId="164" fontId="3" fillId="0" borderId="19" xfId="1" applyNumberFormat="1" applyFont="1" applyFill="1" applyBorder="1" applyAlignment="1">
      <alignment vertical="center" wrapText="1"/>
    </xf>
    <xf numFmtId="164" fontId="2" fillId="0" borderId="0" xfId="1" applyNumberFormat="1" applyFont="1" applyFill="1" applyAlignment="1">
      <alignment wrapText="1"/>
    </xf>
    <xf numFmtId="164" fontId="3" fillId="0" borderId="13" xfId="1" applyNumberFormat="1" applyFont="1" applyFill="1" applyBorder="1" applyAlignment="1">
      <alignment vertical="center" wrapText="1"/>
    </xf>
    <xf numFmtId="164" fontId="5" fillId="0" borderId="17" xfId="1" applyNumberFormat="1" applyFont="1" applyFill="1" applyBorder="1" applyAlignment="1">
      <alignment vertical="center" wrapText="1"/>
    </xf>
    <xf numFmtId="164" fontId="5" fillId="0" borderId="51" xfId="1" applyNumberFormat="1" applyFont="1" applyFill="1" applyBorder="1" applyAlignment="1">
      <alignment vertical="center" wrapText="1"/>
    </xf>
    <xf numFmtId="164" fontId="5" fillId="0" borderId="17" xfId="1" applyNumberFormat="1" applyFont="1" applyFill="1" applyBorder="1" applyAlignment="1">
      <alignment horizontal="left" vertical="center" wrapText="1"/>
    </xf>
    <xf numFmtId="164" fontId="4" fillId="0" borderId="60" xfId="1" applyNumberFormat="1" applyFont="1" applyFill="1" applyBorder="1" applyAlignment="1">
      <alignment horizontal="center" vertical="center"/>
    </xf>
    <xf numFmtId="164" fontId="4" fillId="3" borderId="28" xfId="1" applyNumberFormat="1" applyFont="1" applyFill="1" applyBorder="1" applyAlignment="1">
      <alignment horizontal="center" vertical="center"/>
    </xf>
    <xf numFmtId="164" fontId="4" fillId="5" borderId="28" xfId="1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>
      <alignment horizontal="center" vertical="center"/>
    </xf>
    <xf numFmtId="164" fontId="4" fillId="0" borderId="64" xfId="1" applyNumberFormat="1" applyFont="1" applyFill="1" applyBorder="1" applyAlignment="1">
      <alignment horizontal="center" vertical="center"/>
    </xf>
    <xf numFmtId="164" fontId="3" fillId="0" borderId="55" xfId="1" applyNumberFormat="1" applyFont="1" applyFill="1" applyBorder="1" applyAlignment="1">
      <alignment horizontal="center" vertical="center"/>
    </xf>
    <xf numFmtId="164" fontId="4" fillId="5" borderId="1" xfId="1" applyNumberFormat="1" applyFont="1" applyFill="1" applyBorder="1" applyAlignment="1">
      <alignment horizontal="center" vertical="center"/>
    </xf>
    <xf numFmtId="164" fontId="4" fillId="0" borderId="3" xfId="1" applyNumberFormat="1" applyFont="1" applyFill="1" applyBorder="1" applyAlignment="1">
      <alignment horizontal="center" vertical="center"/>
    </xf>
    <xf numFmtId="164" fontId="4" fillId="0" borderId="61" xfId="1" applyNumberFormat="1" applyFont="1" applyFill="1" applyBorder="1" applyAlignment="1">
      <alignment horizontal="center" vertical="center"/>
    </xf>
    <xf numFmtId="164" fontId="4" fillId="0" borderId="62" xfId="1" applyNumberFormat="1" applyFont="1" applyFill="1" applyBorder="1" applyAlignment="1">
      <alignment horizontal="center" vertical="center"/>
    </xf>
    <xf numFmtId="164" fontId="4" fillId="3" borderId="55" xfId="1" applyNumberFormat="1" applyFont="1" applyFill="1" applyBorder="1" applyAlignment="1">
      <alignment horizontal="center" vertical="center"/>
    </xf>
    <xf numFmtId="164" fontId="0" fillId="6" borderId="27" xfId="1" applyNumberFormat="1" applyFont="1" applyFill="1" applyBorder="1" applyAlignment="1">
      <alignment horizontal="center"/>
    </xf>
    <xf numFmtId="164" fontId="0" fillId="6" borderId="23" xfId="1" applyNumberFormat="1" applyFont="1" applyFill="1" applyBorder="1" applyAlignment="1">
      <alignment horizontal="center"/>
    </xf>
    <xf numFmtId="164" fontId="23" fillId="6" borderId="56" xfId="1" applyNumberFormat="1" applyFont="1" applyFill="1" applyBorder="1" applyAlignment="1">
      <alignment horizontal="center" vertical="center"/>
    </xf>
    <xf numFmtId="164" fontId="37" fillId="6" borderId="27" xfId="1" applyNumberFormat="1" applyFont="1" applyFill="1" applyBorder="1" applyAlignment="1">
      <alignment horizontal="center" vertical="center"/>
    </xf>
    <xf numFmtId="164" fontId="22" fillId="6" borderId="23" xfId="1" applyNumberFormat="1" applyFont="1" applyFill="1" applyBorder="1" applyAlignment="1">
      <alignment horizontal="center"/>
    </xf>
    <xf numFmtId="164" fontId="0" fillId="6" borderId="31" xfId="1" applyNumberFormat="1" applyFont="1" applyFill="1" applyBorder="1" applyAlignment="1">
      <alignment horizontal="center"/>
    </xf>
    <xf numFmtId="164" fontId="3" fillId="6" borderId="53" xfId="1" applyNumberFormat="1" applyFont="1" applyFill="1" applyBorder="1" applyAlignment="1">
      <alignment horizontal="center" vertical="center"/>
    </xf>
    <xf numFmtId="164" fontId="5" fillId="6" borderId="2" xfId="1" applyNumberFormat="1" applyFont="1" applyFill="1" applyBorder="1" applyAlignment="1">
      <alignment horizontal="center" vertical="center"/>
    </xf>
    <xf numFmtId="164" fontId="3" fillId="6" borderId="23" xfId="1" applyNumberFormat="1" applyFont="1" applyFill="1" applyBorder="1" applyAlignment="1">
      <alignment horizontal="center" vertical="center"/>
    </xf>
    <xf numFmtId="164" fontId="28" fillId="6" borderId="49" xfId="1" applyNumberFormat="1" applyFont="1" applyFill="1" applyBorder="1" applyAlignment="1">
      <alignment horizontal="center" vertical="center"/>
    </xf>
    <xf numFmtId="164" fontId="28" fillId="6" borderId="28" xfId="1" applyNumberFormat="1" applyFont="1" applyFill="1" applyBorder="1" applyAlignment="1">
      <alignment horizontal="center" vertical="center"/>
    </xf>
    <xf numFmtId="164" fontId="0" fillId="6" borderId="59" xfId="1" applyNumberFormat="1" applyFont="1" applyFill="1" applyBorder="1" applyAlignment="1">
      <alignment horizontal="center"/>
    </xf>
    <xf numFmtId="164" fontId="3" fillId="6" borderId="63" xfId="1" applyNumberFormat="1" applyFont="1" applyFill="1" applyBorder="1" applyAlignment="1">
      <alignment horizontal="center" vertical="center"/>
    </xf>
    <xf numFmtId="164" fontId="28" fillId="9" borderId="49" xfId="1" applyNumberFormat="1" applyFont="1" applyFill="1" applyBorder="1" applyAlignment="1">
      <alignment horizontal="center" vertical="center"/>
    </xf>
    <xf numFmtId="164" fontId="28" fillId="10" borderId="49" xfId="1" applyNumberFormat="1" applyFont="1" applyFill="1" applyBorder="1" applyAlignment="1">
      <alignment horizontal="center" vertical="center"/>
    </xf>
    <xf numFmtId="164" fontId="28" fillId="11" borderId="49" xfId="1" applyNumberFormat="1" applyFont="1" applyFill="1" applyBorder="1" applyAlignment="1">
      <alignment horizontal="center" vertical="center"/>
    </xf>
    <xf numFmtId="164" fontId="28" fillId="7" borderId="49" xfId="1" applyNumberFormat="1" applyFont="1" applyFill="1" applyBorder="1" applyAlignment="1">
      <alignment horizontal="center" vertical="center"/>
    </xf>
    <xf numFmtId="164" fontId="28" fillId="3" borderId="49" xfId="1" applyNumberFormat="1" applyFont="1" applyFill="1" applyBorder="1" applyAlignment="1">
      <alignment horizontal="center" vertical="center"/>
    </xf>
    <xf numFmtId="164" fontId="28" fillId="12" borderId="28" xfId="1" applyNumberFormat="1" applyFont="1" applyFill="1" applyBorder="1" applyAlignment="1">
      <alignment horizontal="center" vertical="center"/>
    </xf>
    <xf numFmtId="164" fontId="15" fillId="9" borderId="48" xfId="1" applyNumberFormat="1" applyFont="1" applyFill="1" applyBorder="1" applyAlignment="1">
      <alignment horizontal="right" vertical="center"/>
    </xf>
    <xf numFmtId="164" fontId="13" fillId="9" borderId="48" xfId="1" applyNumberFormat="1" applyFont="1" applyFill="1" applyBorder="1" applyAlignment="1">
      <alignment horizontal="center" vertical="center" wrapText="1"/>
    </xf>
    <xf numFmtId="164" fontId="13" fillId="9" borderId="48" xfId="1" applyNumberFormat="1" applyFont="1" applyFill="1" applyBorder="1" applyAlignment="1">
      <alignment horizontal="right" vertical="center"/>
    </xf>
    <xf numFmtId="164" fontId="13" fillId="9" borderId="19" xfId="1" applyNumberFormat="1" applyFont="1" applyFill="1" applyBorder="1" applyAlignment="1">
      <alignment horizontal="center" vertical="center" wrapText="1"/>
    </xf>
    <xf numFmtId="164" fontId="2" fillId="0" borderId="56" xfId="1" applyNumberFormat="1" applyFont="1" applyFill="1" applyBorder="1" applyAlignment="1">
      <alignment vertical="center"/>
    </xf>
    <xf numFmtId="164" fontId="5" fillId="0" borderId="22" xfId="1" applyNumberFormat="1" applyFont="1" applyFill="1" applyBorder="1" applyAlignment="1">
      <alignment horizontal="center" vertical="center"/>
    </xf>
    <xf numFmtId="164" fontId="5" fillId="0" borderId="27" xfId="1" applyNumberFormat="1" applyFont="1" applyFill="1" applyBorder="1" applyAlignment="1">
      <alignment horizontal="center" vertical="center"/>
    </xf>
    <xf numFmtId="164" fontId="23" fillId="0" borderId="27" xfId="1" applyNumberFormat="1" applyFont="1" applyFill="1" applyBorder="1" applyAlignment="1">
      <alignment horizontal="center" vertical="center"/>
    </xf>
    <xf numFmtId="164" fontId="0" fillId="0" borderId="22" xfId="1" applyNumberFormat="1" applyFont="1" applyFill="1" applyBorder="1" applyAlignment="1">
      <alignment horizontal="center"/>
    </xf>
    <xf numFmtId="164" fontId="28" fillId="0" borderId="32" xfId="1" applyNumberFormat="1" applyFont="1" applyFill="1" applyBorder="1" applyAlignment="1">
      <alignment horizontal="center" vertical="center"/>
    </xf>
    <xf numFmtId="164" fontId="3" fillId="0" borderId="29" xfId="1" applyNumberFormat="1" applyFont="1" applyFill="1" applyBorder="1" applyAlignment="1">
      <alignment horizontal="center" vertical="center"/>
    </xf>
    <xf numFmtId="164" fontId="2" fillId="0" borderId="27" xfId="1" applyNumberFormat="1" applyFont="1" applyFill="1" applyBorder="1" applyAlignment="1">
      <alignment horizontal="center"/>
    </xf>
    <xf numFmtId="164" fontId="2" fillId="0" borderId="23" xfId="1" applyNumberFormat="1" applyFont="1" applyFill="1" applyBorder="1" applyAlignment="1">
      <alignment horizontal="center"/>
    </xf>
    <xf numFmtId="164" fontId="23" fillId="0" borderId="23" xfId="1" applyNumberFormat="1" applyFont="1" applyFill="1" applyBorder="1" applyAlignment="1">
      <alignment horizontal="center"/>
    </xf>
    <xf numFmtId="164" fontId="2" fillId="0" borderId="31" xfId="1" applyNumberFormat="1" applyFont="1" applyFill="1" applyBorder="1" applyAlignment="1">
      <alignment horizontal="center"/>
    </xf>
    <xf numFmtId="164" fontId="2" fillId="0" borderId="58" xfId="1" applyNumberFormat="1" applyFont="1" applyFill="1" applyBorder="1" applyAlignment="1">
      <alignment horizontal="center"/>
    </xf>
    <xf numFmtId="164" fontId="2" fillId="0" borderId="59" xfId="1" applyNumberFormat="1" applyFont="1" applyFill="1" applyBorder="1" applyAlignment="1">
      <alignment horizontal="center"/>
    </xf>
    <xf numFmtId="164" fontId="2" fillId="0" borderId="45" xfId="1" applyNumberFormat="1" applyFont="1" applyFill="1" applyBorder="1" applyAlignment="1">
      <alignment horizontal="center"/>
    </xf>
    <xf numFmtId="164" fontId="28" fillId="0" borderId="28" xfId="1" applyNumberFormat="1" applyFont="1" applyFill="1" applyBorder="1" applyAlignment="1">
      <alignment horizontal="center" vertical="center"/>
    </xf>
    <xf numFmtId="164" fontId="4" fillId="5" borderId="18" xfId="1" applyNumberFormat="1" applyFont="1" applyFill="1" applyBorder="1" applyAlignment="1">
      <alignment horizontal="center" vertical="center"/>
    </xf>
    <xf numFmtId="164" fontId="4" fillId="5" borderId="2" xfId="1" applyNumberFormat="1" applyFont="1" applyFill="1" applyBorder="1" applyAlignment="1">
      <alignment horizontal="center" vertical="center"/>
    </xf>
    <xf numFmtId="164" fontId="4" fillId="0" borderId="28" xfId="1" applyNumberFormat="1" applyFont="1" applyFill="1" applyBorder="1" applyAlignment="1">
      <alignment horizontal="center" vertical="center"/>
    </xf>
    <xf numFmtId="164" fontId="2" fillId="0" borderId="35" xfId="1" applyNumberFormat="1" applyFont="1" applyFill="1" applyBorder="1" applyAlignment="1">
      <alignment horizontal="center"/>
    </xf>
    <xf numFmtId="164" fontId="2" fillId="0" borderId="28" xfId="1" applyNumberFormat="1" applyFont="1" applyFill="1" applyBorder="1" applyAlignment="1">
      <alignment horizontal="center"/>
    </xf>
    <xf numFmtId="164" fontId="2" fillId="0" borderId="22" xfId="1" applyNumberFormat="1" applyFont="1" applyFill="1" applyBorder="1" applyAlignment="1">
      <alignment horizontal="center"/>
    </xf>
    <xf numFmtId="0" fontId="4" fillId="0" borderId="0" xfId="5" applyFont="1" applyFill="1" applyBorder="1" applyAlignment="1">
      <alignment vertical="top"/>
    </xf>
    <xf numFmtId="0" fontId="28" fillId="13" borderId="72" xfId="5" applyFont="1" applyFill="1" applyBorder="1" applyAlignment="1">
      <alignment horizontal="center" vertical="top"/>
    </xf>
    <xf numFmtId="0" fontId="2" fillId="0" borderId="74" xfId="5" applyFont="1" applyFill="1" applyBorder="1" applyAlignment="1">
      <alignment horizontal="left" vertical="top" wrapText="1"/>
    </xf>
    <xf numFmtId="0" fontId="5" fillId="0" borderId="0" xfId="5" applyFont="1" applyBorder="1"/>
    <xf numFmtId="0" fontId="5" fillId="0" borderId="74" xfId="5" applyFont="1" applyBorder="1"/>
    <xf numFmtId="0" fontId="5" fillId="0" borderId="0" xfId="5" applyFont="1"/>
    <xf numFmtId="0" fontId="2" fillId="0" borderId="0" xfId="5" applyFont="1" applyFill="1" applyBorder="1" applyAlignment="1">
      <alignment horizontal="left" vertical="top" wrapText="1"/>
    </xf>
    <xf numFmtId="0" fontId="2" fillId="0" borderId="0" xfId="5" applyFont="1" applyFill="1"/>
    <xf numFmtId="0" fontId="2" fillId="0" borderId="73" xfId="5" applyFont="1" applyFill="1" applyBorder="1" applyAlignment="1">
      <alignment horizontal="left" vertical="top" wrapText="1"/>
    </xf>
    <xf numFmtId="0" fontId="5" fillId="0" borderId="74" xfId="5" applyFont="1" applyBorder="1" applyAlignment="1">
      <alignment wrapText="1"/>
    </xf>
    <xf numFmtId="0" fontId="7" fillId="0" borderId="74" xfId="5" applyFont="1" applyFill="1" applyBorder="1" applyAlignment="1">
      <alignment wrapText="1"/>
    </xf>
    <xf numFmtId="0" fontId="2" fillId="0" borderId="74" xfId="5" applyFont="1" applyFill="1" applyBorder="1" applyAlignment="1">
      <alignment horizontal="left" wrapText="1"/>
    </xf>
    <xf numFmtId="0" fontId="5" fillId="0" borderId="74" xfId="5" applyFont="1" applyBorder="1" applyAlignment="1"/>
    <xf numFmtId="0" fontId="7" fillId="0" borderId="74" xfId="5" applyFont="1" applyFill="1" applyBorder="1" applyAlignment="1"/>
    <xf numFmtId="0" fontId="5" fillId="0" borderId="74" xfId="5" applyFont="1" applyFill="1" applyBorder="1" applyAlignment="1">
      <alignment horizontal="left" wrapText="1"/>
    </xf>
    <xf numFmtId="0" fontId="2" fillId="0" borderId="0" xfId="5" applyFont="1" applyFill="1" applyAlignment="1"/>
    <xf numFmtId="0" fontId="5" fillId="0" borderId="0" xfId="5" applyFont="1" applyAlignment="1"/>
    <xf numFmtId="0" fontId="2" fillId="0" borderId="73" xfId="5" applyFont="1" applyFill="1" applyBorder="1" applyAlignment="1">
      <alignment horizontal="left" wrapText="1"/>
    </xf>
    <xf numFmtId="0" fontId="5" fillId="0" borderId="76" xfId="5" applyFont="1" applyBorder="1" applyAlignment="1"/>
    <xf numFmtId="0" fontId="2" fillId="0" borderId="83" xfId="5" applyFont="1" applyFill="1" applyBorder="1" applyAlignment="1">
      <alignment horizontal="left" wrapText="1"/>
    </xf>
    <xf numFmtId="0" fontId="5" fillId="0" borderId="84" xfId="5" applyFont="1" applyBorder="1" applyAlignment="1">
      <alignment horizontal="left" wrapText="1"/>
    </xf>
    <xf numFmtId="0" fontId="5" fillId="0" borderId="84" xfId="5" applyFont="1" applyBorder="1" applyAlignment="1">
      <alignment horizontal="left"/>
    </xf>
    <xf numFmtId="0" fontId="5" fillId="0" borderId="83" xfId="5" applyFont="1" applyBorder="1" applyAlignment="1">
      <alignment horizontal="left"/>
    </xf>
    <xf numFmtId="0" fontId="2" fillId="0" borderId="83" xfId="0" applyFont="1" applyBorder="1" applyAlignment="1">
      <alignment horizontal="left"/>
    </xf>
    <xf numFmtId="0" fontId="5" fillId="0" borderId="83" xfId="5" applyFont="1" applyBorder="1" applyAlignment="1">
      <alignment horizontal="left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5" fillId="0" borderId="48" xfId="1" applyNumberFormat="1" applyFont="1" applyFill="1" applyBorder="1" applyAlignment="1">
      <alignment horizontal="right" vertical="center"/>
    </xf>
    <xf numFmtId="164" fontId="5" fillId="0" borderId="55" xfId="1" applyNumberFormat="1" applyFont="1" applyFill="1" applyBorder="1" applyAlignment="1">
      <alignment horizontal="right" vertical="center"/>
    </xf>
    <xf numFmtId="164" fontId="5" fillId="0" borderId="56" xfId="1" applyNumberFormat="1" applyFont="1" applyFill="1" applyBorder="1" applyAlignment="1">
      <alignment horizontal="right" vertical="center"/>
    </xf>
    <xf numFmtId="164" fontId="3" fillId="3" borderId="27" xfId="1" applyNumberFormat="1" applyFont="1" applyFill="1" applyBorder="1" applyAlignment="1">
      <alignment horizontal="right" vertical="center"/>
    </xf>
    <xf numFmtId="164" fontId="5" fillId="0" borderId="57" xfId="1" applyNumberFormat="1" applyFont="1" applyFill="1" applyBorder="1" applyAlignment="1">
      <alignment horizontal="right" vertical="center"/>
    </xf>
    <xf numFmtId="164" fontId="3" fillId="5" borderId="27" xfId="1" applyNumberFormat="1" applyFont="1" applyFill="1" applyBorder="1" applyAlignment="1">
      <alignment horizontal="right" vertical="center"/>
    </xf>
    <xf numFmtId="164" fontId="2" fillId="0" borderId="27" xfId="1" applyNumberFormat="1" applyFont="1" applyFill="1" applyBorder="1" applyAlignment="1">
      <alignment horizontal="right"/>
    </xf>
    <xf numFmtId="164" fontId="5" fillId="0" borderId="6" xfId="1" applyNumberFormat="1" applyFont="1" applyFill="1" applyBorder="1" applyAlignment="1">
      <alignment horizontal="right" vertical="center"/>
    </xf>
    <xf numFmtId="164" fontId="5" fillId="0" borderId="1" xfId="1" applyNumberFormat="1" applyFont="1" applyFill="1" applyBorder="1" applyAlignment="1">
      <alignment horizontal="right" vertical="center"/>
    </xf>
    <xf numFmtId="164" fontId="2" fillId="0" borderId="23" xfId="1" applyNumberFormat="1" applyFont="1" applyFill="1" applyBorder="1" applyAlignment="1">
      <alignment horizontal="right"/>
    </xf>
    <xf numFmtId="164" fontId="23" fillId="0" borderId="10" xfId="1" applyNumberFormat="1" applyFont="1" applyFill="1" applyBorder="1" applyAlignment="1">
      <alignment horizontal="left" vertical="center" wrapText="1" indent="3"/>
    </xf>
    <xf numFmtId="164" fontId="23" fillId="0" borderId="6" xfId="1" applyNumberFormat="1" applyFont="1" applyFill="1" applyBorder="1" applyAlignment="1">
      <alignment horizontal="right" vertical="center"/>
    </xf>
    <xf numFmtId="164" fontId="23" fillId="0" borderId="1" xfId="1" applyNumberFormat="1" applyFont="1" applyFill="1" applyBorder="1" applyAlignment="1">
      <alignment horizontal="right" vertical="center"/>
    </xf>
    <xf numFmtId="164" fontId="23" fillId="0" borderId="56" xfId="1" applyNumberFormat="1" applyFont="1" applyFill="1" applyBorder="1" applyAlignment="1">
      <alignment horizontal="right" vertical="center"/>
    </xf>
    <xf numFmtId="164" fontId="37" fillId="3" borderId="27" xfId="1" applyNumberFormat="1" applyFont="1" applyFill="1" applyBorder="1" applyAlignment="1">
      <alignment horizontal="right" vertical="center"/>
    </xf>
    <xf numFmtId="164" fontId="23" fillId="0" borderId="57" xfId="1" applyNumberFormat="1" applyFont="1" applyFill="1" applyBorder="1" applyAlignment="1">
      <alignment horizontal="right" vertical="center"/>
    </xf>
    <xf numFmtId="164" fontId="37" fillId="5" borderId="27" xfId="1" applyNumberFormat="1" applyFont="1" applyFill="1" applyBorder="1" applyAlignment="1">
      <alignment horizontal="right" vertical="center"/>
    </xf>
    <xf numFmtId="164" fontId="23" fillId="0" borderId="23" xfId="1" applyNumberFormat="1" applyFont="1" applyFill="1" applyBorder="1" applyAlignment="1">
      <alignment horizontal="right"/>
    </xf>
    <xf numFmtId="164" fontId="5" fillId="0" borderId="17" xfId="1" applyNumberFormat="1" applyFont="1" applyFill="1" applyBorder="1" applyAlignment="1">
      <alignment horizontal="right" vertical="center"/>
    </xf>
    <xf numFmtId="164" fontId="5" fillId="0" borderId="4" xfId="1" applyNumberFormat="1" applyFont="1" applyFill="1" applyBorder="1" applyAlignment="1">
      <alignment horizontal="right" vertical="center"/>
    </xf>
    <xf numFmtId="164" fontId="2" fillId="0" borderId="31" xfId="1" applyNumberFormat="1" applyFont="1" applyFill="1" applyBorder="1" applyAlignment="1">
      <alignment horizontal="right"/>
    </xf>
    <xf numFmtId="164" fontId="3" fillId="0" borderId="19" xfId="1" applyNumberFormat="1" applyFont="1" applyFill="1" applyBorder="1" applyAlignment="1">
      <alignment horizontal="right" vertical="center"/>
    </xf>
    <xf numFmtId="164" fontId="3" fillId="0" borderId="18" xfId="1" applyNumberFormat="1" applyFont="1" applyFill="1" applyBorder="1" applyAlignment="1">
      <alignment horizontal="right" vertical="center"/>
    </xf>
    <xf numFmtId="164" fontId="3" fillId="3" borderId="28" xfId="1" applyNumberFormat="1" applyFont="1" applyFill="1" applyBorder="1" applyAlignment="1">
      <alignment horizontal="right" vertical="center"/>
    </xf>
    <xf numFmtId="164" fontId="3" fillId="5" borderId="28" xfId="1" applyNumberFormat="1" applyFont="1" applyFill="1" applyBorder="1" applyAlignment="1">
      <alignment horizontal="right" vertical="center"/>
    </xf>
    <xf numFmtId="164" fontId="3" fillId="0" borderId="28" xfId="1" applyNumberFormat="1" applyFont="1" applyFill="1" applyBorder="1" applyAlignment="1">
      <alignment horizontal="right" vertical="center"/>
    </xf>
    <xf numFmtId="164" fontId="5" fillId="0" borderId="21" xfId="1" applyNumberFormat="1" applyFont="1" applyFill="1" applyBorder="1" applyAlignment="1">
      <alignment horizontal="right" vertical="center"/>
    </xf>
    <xf numFmtId="164" fontId="5" fillId="0" borderId="43" xfId="1" applyNumberFormat="1" applyFont="1" applyFill="1" applyBorder="1" applyAlignment="1">
      <alignment horizontal="right" vertical="center"/>
    </xf>
    <xf numFmtId="164" fontId="3" fillId="3" borderId="22" xfId="1" applyNumberFormat="1" applyFont="1" applyFill="1" applyBorder="1" applyAlignment="1">
      <alignment horizontal="right" vertical="center"/>
    </xf>
    <xf numFmtId="164" fontId="5" fillId="0" borderId="42" xfId="1" applyNumberFormat="1" applyFont="1" applyFill="1" applyBorder="1" applyAlignment="1">
      <alignment horizontal="right" vertical="center"/>
    </xf>
    <xf numFmtId="164" fontId="3" fillId="5" borderId="22" xfId="1" applyNumberFormat="1" applyFont="1" applyFill="1" applyBorder="1" applyAlignment="1">
      <alignment horizontal="right" vertical="center"/>
    </xf>
    <xf numFmtId="164" fontId="2" fillId="0" borderId="22" xfId="1" applyNumberFormat="1" applyFont="1" applyFill="1" applyBorder="1" applyAlignment="1">
      <alignment horizontal="right" vertical="center"/>
    </xf>
    <xf numFmtId="164" fontId="5" fillId="0" borderId="2" xfId="1" applyNumberFormat="1" applyFont="1" applyFill="1" applyBorder="1" applyAlignment="1">
      <alignment horizontal="right" vertical="center"/>
    </xf>
    <xf numFmtId="164" fontId="3" fillId="3" borderId="23" xfId="1" applyNumberFormat="1" applyFont="1" applyFill="1" applyBorder="1" applyAlignment="1">
      <alignment horizontal="right" vertical="center"/>
    </xf>
    <xf numFmtId="164" fontId="5" fillId="0" borderId="3" xfId="1" applyNumberFormat="1" applyFont="1" applyFill="1" applyBorder="1" applyAlignment="1">
      <alignment horizontal="right" vertical="center"/>
    </xf>
    <xf numFmtId="164" fontId="3" fillId="5" borderId="23" xfId="1" applyNumberFormat="1" applyFont="1" applyFill="1" applyBorder="1" applyAlignment="1">
      <alignment horizontal="right" vertical="center"/>
    </xf>
    <xf numFmtId="164" fontId="2" fillId="0" borderId="23" xfId="1" applyNumberFormat="1" applyFont="1" applyFill="1" applyBorder="1" applyAlignment="1">
      <alignment horizontal="right" vertical="center"/>
    </xf>
    <xf numFmtId="164" fontId="28" fillId="0" borderId="49" xfId="1" applyNumberFormat="1" applyFont="1" applyFill="1" applyBorder="1" applyAlignment="1">
      <alignment horizontal="right" vertical="center"/>
    </xf>
    <xf numFmtId="164" fontId="28" fillId="3" borderId="28" xfId="1" applyNumberFormat="1" applyFont="1" applyFill="1" applyBorder="1" applyAlignment="1">
      <alignment horizontal="right" vertical="center"/>
    </xf>
    <xf numFmtId="164" fontId="28" fillId="5" borderId="28" xfId="1" applyNumberFormat="1" applyFont="1" applyFill="1" applyBorder="1" applyAlignment="1">
      <alignment horizontal="right" vertical="center"/>
    </xf>
    <xf numFmtId="164" fontId="28" fillId="0" borderId="32" xfId="1" applyNumberFormat="1" applyFont="1" applyFill="1" applyBorder="1" applyAlignment="1">
      <alignment horizontal="right" vertical="center"/>
    </xf>
    <xf numFmtId="164" fontId="3" fillId="0" borderId="60" xfId="1" applyNumberFormat="1" applyFont="1" applyFill="1" applyBorder="1" applyAlignment="1">
      <alignment horizontal="right" vertical="center"/>
    </xf>
    <xf numFmtId="164" fontId="3" fillId="0" borderId="61" xfId="1" applyNumberFormat="1" applyFont="1" applyFill="1" applyBorder="1" applyAlignment="1">
      <alignment horizontal="right" vertical="center"/>
    </xf>
    <xf numFmtId="164" fontId="3" fillId="0" borderId="62" xfId="1" applyNumberFormat="1" applyFont="1" applyFill="1" applyBorder="1" applyAlignment="1">
      <alignment horizontal="right" vertical="center"/>
    </xf>
    <xf numFmtId="164" fontId="5" fillId="0" borderId="64" xfId="1" applyNumberFormat="1" applyFont="1" applyFill="1" applyBorder="1" applyAlignment="1">
      <alignment horizontal="right" vertical="center"/>
    </xf>
    <xf numFmtId="164" fontId="5" fillId="0" borderId="59" xfId="1" applyNumberFormat="1" applyFont="1" applyFill="1" applyBorder="1" applyAlignment="1">
      <alignment horizontal="right" vertical="center"/>
    </xf>
    <xf numFmtId="164" fontId="23" fillId="0" borderId="2" xfId="1" applyNumberFormat="1" applyFont="1" applyFill="1" applyBorder="1" applyAlignment="1">
      <alignment horizontal="right" vertical="center"/>
    </xf>
    <xf numFmtId="164" fontId="37" fillId="3" borderId="23" xfId="1" applyNumberFormat="1" applyFont="1" applyFill="1" applyBorder="1" applyAlignment="1">
      <alignment horizontal="right" vertical="center"/>
    </xf>
    <xf numFmtId="164" fontId="23" fillId="0" borderId="3" xfId="1" applyNumberFormat="1" applyFont="1" applyFill="1" applyBorder="1" applyAlignment="1">
      <alignment horizontal="right" vertical="center"/>
    </xf>
    <xf numFmtId="164" fontId="23" fillId="0" borderId="59" xfId="1" applyNumberFormat="1" applyFont="1" applyFill="1" applyBorder="1" applyAlignment="1">
      <alignment horizontal="right" vertical="center"/>
    </xf>
    <xf numFmtId="164" fontId="37" fillId="5" borderId="23" xfId="1" applyNumberFormat="1" applyFont="1" applyFill="1" applyBorder="1" applyAlignment="1">
      <alignment horizontal="right" vertical="center"/>
    </xf>
    <xf numFmtId="164" fontId="5" fillId="0" borderId="34" xfId="1" applyNumberFormat="1" applyFont="1" applyFill="1" applyBorder="1" applyAlignment="1">
      <alignment horizontal="right" vertical="center"/>
    </xf>
    <xf numFmtId="164" fontId="3" fillId="3" borderId="31" xfId="1" applyNumberFormat="1" applyFont="1" applyFill="1" applyBorder="1" applyAlignment="1">
      <alignment horizontal="right" vertical="center"/>
    </xf>
    <xf numFmtId="164" fontId="5" fillId="0" borderId="54" xfId="1" applyNumberFormat="1" applyFont="1" applyFill="1" applyBorder="1" applyAlignment="1">
      <alignment horizontal="right" vertical="center"/>
    </xf>
    <xf numFmtId="164" fontId="5" fillId="0" borderId="45" xfId="1" applyNumberFormat="1" applyFont="1" applyFill="1" applyBorder="1" applyAlignment="1">
      <alignment horizontal="right" vertical="center"/>
    </xf>
    <xf numFmtId="164" fontId="3" fillId="5" borderId="31" xfId="1" applyNumberFormat="1" applyFont="1" applyFill="1" applyBorder="1" applyAlignment="1">
      <alignment horizontal="right" vertical="center"/>
    </xf>
    <xf numFmtId="164" fontId="28" fillId="0" borderId="28" xfId="1" applyNumberFormat="1" applyFont="1" applyFill="1" applyBorder="1" applyAlignment="1">
      <alignment horizontal="right" vertical="center"/>
    </xf>
    <xf numFmtId="164" fontId="3" fillId="0" borderId="63" xfId="1" applyNumberFormat="1" applyFont="1" applyFill="1" applyBorder="1" applyAlignment="1">
      <alignment horizontal="right" vertical="center"/>
    </xf>
    <xf numFmtId="164" fontId="4" fillId="0" borderId="60" xfId="1" applyNumberFormat="1" applyFont="1" applyFill="1" applyBorder="1" applyAlignment="1">
      <alignment horizontal="right" vertical="center"/>
    </xf>
    <xf numFmtId="164" fontId="4" fillId="3" borderId="28" xfId="1" applyNumberFormat="1" applyFont="1" applyFill="1" applyBorder="1" applyAlignment="1">
      <alignment horizontal="right" vertical="center"/>
    </xf>
    <xf numFmtId="164" fontId="4" fillId="5" borderId="18" xfId="1" applyNumberFormat="1" applyFont="1" applyFill="1" applyBorder="1" applyAlignment="1">
      <alignment horizontal="right" vertical="center"/>
    </xf>
    <xf numFmtId="164" fontId="4" fillId="0" borderId="28" xfId="1" applyNumberFormat="1" applyFont="1" applyFill="1" applyBorder="1" applyAlignment="1">
      <alignment horizontal="right" vertical="center"/>
    </xf>
    <xf numFmtId="164" fontId="2" fillId="0" borderId="55" xfId="1" applyNumberFormat="1" applyFont="1" applyFill="1" applyBorder="1" applyAlignment="1">
      <alignment horizontal="right" vertical="center"/>
    </xf>
    <xf numFmtId="164" fontId="2" fillId="0" borderId="56" xfId="1" applyNumberFormat="1" applyFont="1" applyFill="1" applyBorder="1" applyAlignment="1">
      <alignment horizontal="right" vertical="center"/>
    </xf>
    <xf numFmtId="164" fontId="4" fillId="3" borderId="1" xfId="1" applyNumberFormat="1" applyFont="1" applyFill="1" applyBorder="1" applyAlignment="1">
      <alignment horizontal="right" vertical="center"/>
    </xf>
    <xf numFmtId="164" fontId="4" fillId="0" borderId="64" xfId="1" applyNumberFormat="1" applyFont="1" applyFill="1" applyBorder="1" applyAlignment="1">
      <alignment horizontal="right" vertical="center"/>
    </xf>
    <xf numFmtId="164" fontId="3" fillId="0" borderId="55" xfId="1" applyNumberFormat="1" applyFont="1" applyFill="1" applyBorder="1" applyAlignment="1">
      <alignment horizontal="right" vertical="center"/>
    </xf>
    <xf numFmtId="164" fontId="4" fillId="5" borderId="2" xfId="1" applyNumberFormat="1" applyFont="1" applyFill="1" applyBorder="1" applyAlignment="1">
      <alignment horizontal="right" vertical="center"/>
    </xf>
    <xf numFmtId="164" fontId="2" fillId="0" borderId="1" xfId="1" applyNumberFormat="1" applyFont="1" applyFill="1" applyBorder="1" applyAlignment="1">
      <alignment horizontal="right" vertical="center"/>
    </xf>
    <xf numFmtId="164" fontId="2" fillId="0" borderId="2" xfId="1" applyNumberFormat="1" applyFont="1" applyFill="1" applyBorder="1" applyAlignment="1">
      <alignment horizontal="right" vertical="center"/>
    </xf>
    <xf numFmtId="164" fontId="4" fillId="0" borderId="3" xfId="1" applyNumberFormat="1" applyFont="1" applyFill="1" applyBorder="1" applyAlignment="1">
      <alignment horizontal="right" vertical="center"/>
    </xf>
    <xf numFmtId="164" fontId="3" fillId="0" borderId="1" xfId="1" applyNumberFormat="1" applyFont="1" applyFill="1" applyBorder="1" applyAlignment="1">
      <alignment horizontal="right" vertical="center"/>
    </xf>
    <xf numFmtId="164" fontId="3" fillId="0" borderId="3" xfId="1" applyNumberFormat="1" applyFont="1" applyFill="1" applyBorder="1" applyAlignment="1">
      <alignment horizontal="right" vertical="center"/>
    </xf>
    <xf numFmtId="164" fontId="5" fillId="0" borderId="65" xfId="1" applyNumberFormat="1" applyFont="1" applyFill="1" applyBorder="1" applyAlignment="1">
      <alignment horizontal="right" vertical="center"/>
    </xf>
    <xf numFmtId="164" fontId="5" fillId="0" borderId="66" xfId="1" applyNumberFormat="1" applyFont="1" applyFill="1" applyBorder="1" applyAlignment="1">
      <alignment horizontal="right" vertical="center"/>
    </xf>
    <xf numFmtId="164" fontId="3" fillId="0" borderId="67" xfId="1" applyNumberFormat="1" applyFont="1" applyFill="1" applyBorder="1" applyAlignment="1">
      <alignment horizontal="right" vertical="center"/>
    </xf>
    <xf numFmtId="164" fontId="3" fillId="0" borderId="65" xfId="1" applyNumberFormat="1" applyFont="1" applyFill="1" applyBorder="1" applyAlignment="1">
      <alignment horizontal="right" vertical="center"/>
    </xf>
    <xf numFmtId="164" fontId="2" fillId="0" borderId="35" xfId="1" applyNumberFormat="1" applyFont="1" applyFill="1" applyBorder="1" applyAlignment="1">
      <alignment horizontal="right"/>
    </xf>
    <xf numFmtId="164" fontId="4" fillId="0" borderId="61" xfId="1" applyNumberFormat="1" applyFont="1" applyFill="1" applyBorder="1" applyAlignment="1">
      <alignment horizontal="right" vertical="center"/>
    </xf>
    <xf numFmtId="164" fontId="4" fillId="0" borderId="62" xfId="1" applyNumberFormat="1" applyFont="1" applyFill="1" applyBorder="1" applyAlignment="1">
      <alignment horizontal="right" vertical="center"/>
    </xf>
    <xf numFmtId="164" fontId="4" fillId="3" borderId="55" xfId="1" applyNumberFormat="1" applyFont="1" applyFill="1" applyBorder="1" applyAlignment="1">
      <alignment horizontal="right" vertical="center"/>
    </xf>
    <xf numFmtId="164" fontId="2" fillId="0" borderId="1" xfId="1" applyNumberFormat="1" applyFont="1" applyFill="1" applyBorder="1" applyAlignment="1">
      <alignment horizontal="right"/>
    </xf>
    <xf numFmtId="164" fontId="2" fillId="0" borderId="2" xfId="1" applyNumberFormat="1" applyFont="1" applyFill="1" applyBorder="1" applyAlignment="1">
      <alignment horizontal="right"/>
    </xf>
    <xf numFmtId="164" fontId="2" fillId="0" borderId="3" xfId="1" applyNumberFormat="1" applyFont="1" applyFill="1" applyBorder="1" applyAlignment="1">
      <alignment horizontal="right"/>
    </xf>
    <xf numFmtId="164" fontId="2" fillId="0" borderId="4" xfId="1" applyNumberFormat="1" applyFont="1" applyFill="1" applyBorder="1" applyAlignment="1">
      <alignment horizontal="right"/>
    </xf>
    <xf numFmtId="164" fontId="2" fillId="0" borderId="34" xfId="1" applyNumberFormat="1" applyFont="1" applyFill="1" applyBorder="1" applyAlignment="1">
      <alignment horizontal="right"/>
    </xf>
    <xf numFmtId="164" fontId="2" fillId="0" borderId="54" xfId="1" applyNumberFormat="1" applyFont="1" applyFill="1" applyBorder="1" applyAlignment="1">
      <alignment horizontal="right"/>
    </xf>
    <xf numFmtId="164" fontId="2" fillId="0" borderId="60" xfId="1" applyNumberFormat="1" applyFont="1" applyFill="1" applyBorder="1" applyAlignment="1">
      <alignment horizontal="right" vertical="center"/>
    </xf>
    <xf numFmtId="164" fontId="2" fillId="0" borderId="28" xfId="1" applyNumberFormat="1" applyFont="1" applyFill="1" applyBorder="1" applyAlignment="1">
      <alignment horizontal="right"/>
    </xf>
    <xf numFmtId="164" fontId="3" fillId="0" borderId="53" xfId="1" applyNumberFormat="1" applyFont="1" applyFill="1" applyBorder="1" applyAlignment="1">
      <alignment horizontal="right" vertical="center"/>
    </xf>
    <xf numFmtId="164" fontId="5" fillId="0" borderId="22" xfId="1" applyNumberFormat="1" applyFont="1" applyFill="1" applyBorder="1" applyAlignment="1">
      <alignment horizontal="right" vertical="center"/>
    </xf>
    <xf numFmtId="164" fontId="5" fillId="0" borderId="27" xfId="1" applyNumberFormat="1" applyFont="1" applyFill="1" applyBorder="1" applyAlignment="1">
      <alignment horizontal="right" vertical="center"/>
    </xf>
    <xf numFmtId="164" fontId="23" fillId="0" borderId="27" xfId="1" applyNumberFormat="1" applyFont="1" applyFill="1" applyBorder="1" applyAlignment="1">
      <alignment horizontal="right" vertical="center"/>
    </xf>
    <xf numFmtId="164" fontId="0" fillId="0" borderId="22" xfId="1" applyNumberFormat="1" applyFont="1" applyFill="1" applyBorder="1" applyAlignment="1">
      <alignment horizontal="right"/>
    </xf>
    <xf numFmtId="164" fontId="0" fillId="0" borderId="23" xfId="1" applyNumberFormat="1" applyFont="1" applyFill="1" applyBorder="1" applyAlignment="1">
      <alignment horizontal="right"/>
    </xf>
    <xf numFmtId="164" fontId="3" fillId="3" borderId="53" xfId="1" applyNumberFormat="1" applyFont="1" applyFill="1" applyBorder="1" applyAlignment="1">
      <alignment horizontal="right" vertical="center"/>
    </xf>
    <xf numFmtId="164" fontId="3" fillId="5" borderId="53" xfId="1" applyNumberFormat="1" applyFont="1" applyFill="1" applyBorder="1" applyAlignment="1">
      <alignment horizontal="right" vertical="center"/>
    </xf>
    <xf numFmtId="164" fontId="3" fillId="0" borderId="29" xfId="1" applyNumberFormat="1" applyFont="1" applyFill="1" applyBorder="1" applyAlignment="1">
      <alignment horizontal="right" vertical="center"/>
    </xf>
    <xf numFmtId="164" fontId="3" fillId="0" borderId="13" xfId="1" applyNumberFormat="1" applyFont="1" applyFill="1" applyBorder="1" applyAlignment="1">
      <alignment horizontal="right" vertical="center"/>
    </xf>
    <xf numFmtId="164" fontId="3" fillId="3" borderId="29" xfId="1" applyNumberFormat="1" applyFont="1" applyFill="1" applyBorder="1" applyAlignment="1">
      <alignment horizontal="right" vertical="center"/>
    </xf>
    <xf numFmtId="164" fontId="3" fillId="5" borderId="29" xfId="1" applyNumberFormat="1" applyFont="1" applyFill="1" applyBorder="1" applyAlignment="1">
      <alignment horizontal="right" vertical="center"/>
    </xf>
    <xf numFmtId="164" fontId="2" fillId="0" borderId="58" xfId="1" applyNumberFormat="1" applyFont="1" applyFill="1" applyBorder="1" applyAlignment="1">
      <alignment horizontal="right"/>
    </xf>
    <xf numFmtId="164" fontId="2" fillId="0" borderId="59" xfId="1" applyNumberFormat="1" applyFont="1" applyFill="1" applyBorder="1" applyAlignment="1">
      <alignment horizontal="right"/>
    </xf>
    <xf numFmtId="164" fontId="2" fillId="0" borderId="45" xfId="1" applyNumberFormat="1" applyFont="1" applyFill="1" applyBorder="1" applyAlignment="1">
      <alignment horizontal="right"/>
    </xf>
    <xf numFmtId="168" fontId="28" fillId="3" borderId="28" xfId="1" applyNumberFormat="1" applyFont="1" applyFill="1" applyBorder="1" applyAlignment="1">
      <alignment horizontal="center" vertical="center"/>
    </xf>
    <xf numFmtId="168" fontId="3" fillId="3" borderId="28" xfId="1" applyNumberFormat="1" applyFont="1" applyFill="1" applyBorder="1" applyAlignment="1">
      <alignment horizontal="center" vertical="center"/>
    </xf>
    <xf numFmtId="3" fontId="0" fillId="0" borderId="0" xfId="0" applyNumberFormat="1"/>
    <xf numFmtId="168" fontId="0" fillId="0" borderId="0" xfId="0" applyNumberFormat="1"/>
    <xf numFmtId="169" fontId="0" fillId="0" borderId="0" xfId="0" applyNumberFormat="1"/>
    <xf numFmtId="0" fontId="14" fillId="0" borderId="10" xfId="0" applyFont="1" applyFill="1" applyBorder="1" applyAlignment="1">
      <alignment horizontal="left" vertical="center" indent="2"/>
    </xf>
    <xf numFmtId="164" fontId="2" fillId="0" borderId="0" xfId="0" applyNumberFormat="1" applyFont="1" applyFill="1" applyBorder="1"/>
    <xf numFmtId="0" fontId="0" fillId="6" borderId="28" xfId="0" applyFill="1" applyBorder="1" applyAlignment="1">
      <alignment horizontal="center"/>
    </xf>
    <xf numFmtId="3" fontId="0" fillId="0" borderId="6" xfId="0" applyNumberFormat="1" applyBorder="1"/>
    <xf numFmtId="3" fontId="0" fillId="0" borderId="1" xfId="0" applyNumberFormat="1" applyBorder="1"/>
    <xf numFmtId="3" fontId="0" fillId="0" borderId="59" xfId="0" applyNumberFormat="1" applyBorder="1"/>
    <xf numFmtId="0" fontId="0" fillId="6" borderId="26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6" borderId="58" xfId="0" applyFill="1" applyBorder="1" applyAlignment="1">
      <alignment horizontal="center"/>
    </xf>
    <xf numFmtId="3" fontId="0" fillId="14" borderId="1" xfId="0" applyNumberFormat="1" applyFill="1" applyBorder="1"/>
    <xf numFmtId="0" fontId="0" fillId="15" borderId="18" xfId="0" applyFill="1" applyBorder="1"/>
    <xf numFmtId="4" fontId="27" fillId="15" borderId="19" xfId="0" applyNumberFormat="1" applyFont="1" applyFill="1" applyBorder="1"/>
    <xf numFmtId="4" fontId="27" fillId="15" borderId="60" xfId="0" applyNumberFormat="1" applyFont="1" applyFill="1" applyBorder="1"/>
    <xf numFmtId="4" fontId="27" fillId="15" borderId="63" xfId="0" applyNumberFormat="1" applyFont="1" applyFill="1" applyBorder="1"/>
    <xf numFmtId="2" fontId="27" fillId="15" borderId="7" xfId="0" applyNumberFormat="1" applyFont="1" applyFill="1" applyBorder="1"/>
    <xf numFmtId="3" fontId="0" fillId="14" borderId="17" xfId="0" applyNumberFormat="1" applyFill="1" applyBorder="1"/>
    <xf numFmtId="3" fontId="0" fillId="14" borderId="31" xfId="0" applyNumberFormat="1" applyFill="1" applyBorder="1"/>
    <xf numFmtId="0" fontId="0" fillId="10" borderId="29" xfId="0" applyFill="1" applyBorder="1"/>
    <xf numFmtId="3" fontId="0" fillId="0" borderId="53" xfId="0" applyNumberFormat="1" applyBorder="1"/>
    <xf numFmtId="3" fontId="0" fillId="0" borderId="8" xfId="0" applyNumberFormat="1" applyBorder="1"/>
    <xf numFmtId="3" fontId="0" fillId="0" borderId="46" xfId="0" applyNumberFormat="1" applyBorder="1"/>
    <xf numFmtId="2" fontId="0" fillId="0" borderId="6" xfId="0" applyNumberFormat="1" applyBorder="1"/>
    <xf numFmtId="2" fontId="0" fillId="0" borderId="1" xfId="0" applyNumberFormat="1" applyBorder="1"/>
    <xf numFmtId="2" fontId="0" fillId="0" borderId="59" xfId="0" applyNumberFormat="1" applyBorder="1"/>
    <xf numFmtId="2" fontId="0" fillId="0" borderId="3" xfId="0" applyNumberFormat="1" applyBorder="1"/>
    <xf numFmtId="2" fontId="0" fillId="4" borderId="23" xfId="0" applyNumberFormat="1" applyFill="1" applyBorder="1"/>
    <xf numFmtId="0" fontId="0" fillId="6" borderId="42" xfId="0" applyFill="1" applyBorder="1" applyAlignment="1">
      <alignment horizontal="center"/>
    </xf>
    <xf numFmtId="3" fontId="0" fillId="0" borderId="3" xfId="0" applyNumberFormat="1" applyBorder="1"/>
    <xf numFmtId="3" fontId="0" fillId="14" borderId="3" xfId="0" applyNumberFormat="1" applyFill="1" applyBorder="1"/>
    <xf numFmtId="2" fontId="27" fillId="15" borderId="71" xfId="0" applyNumberFormat="1" applyFont="1" applyFill="1" applyBorder="1"/>
    <xf numFmtId="0" fontId="0" fillId="7" borderId="23" xfId="0" applyFill="1" applyBorder="1"/>
    <xf numFmtId="0" fontId="0" fillId="14" borderId="23" xfId="0" applyFill="1" applyBorder="1"/>
    <xf numFmtId="0" fontId="0" fillId="10" borderId="23" xfId="0" applyFill="1" applyBorder="1"/>
    <xf numFmtId="0" fontId="0" fillId="15" borderId="24" xfId="0" applyFill="1" applyBorder="1"/>
    <xf numFmtId="0" fontId="0" fillId="7" borderId="27" xfId="0" applyFill="1" applyBorder="1"/>
    <xf numFmtId="2" fontId="27" fillId="15" borderId="88" xfId="0" applyNumberFormat="1" applyFont="1" applyFill="1" applyBorder="1"/>
    <xf numFmtId="0" fontId="0" fillId="4" borderId="22" xfId="0" applyFill="1" applyBorder="1"/>
    <xf numFmtId="0" fontId="0" fillId="4" borderId="23" xfId="0" applyFill="1" applyBorder="1"/>
    <xf numFmtId="0" fontId="0" fillId="14" borderId="31" xfId="0" applyFill="1" applyBorder="1"/>
    <xf numFmtId="0" fontId="0" fillId="0" borderId="3" xfId="0" applyBorder="1" applyAlignment="1">
      <alignment horizontal="center"/>
    </xf>
    <xf numFmtId="2" fontId="0" fillId="0" borderId="0" xfId="0" applyNumberFormat="1"/>
    <xf numFmtId="3" fontId="0" fillId="14" borderId="59" xfId="0" applyNumberFormat="1" applyFill="1" applyBorder="1"/>
    <xf numFmtId="0" fontId="0" fillId="4" borderId="22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2" fontId="0" fillId="0" borderId="0" xfId="0" applyNumberFormat="1" applyFill="1" applyBorder="1"/>
    <xf numFmtId="170" fontId="0" fillId="0" borderId="6" xfId="0" applyNumberFormat="1" applyBorder="1"/>
    <xf numFmtId="170" fontId="0" fillId="0" borderId="1" xfId="0" applyNumberFormat="1" applyBorder="1"/>
    <xf numFmtId="170" fontId="0" fillId="0" borderId="59" xfId="0" applyNumberFormat="1" applyBorder="1"/>
    <xf numFmtId="164" fontId="47" fillId="0" borderId="32" xfId="1" applyNumberFormat="1" applyFont="1" applyFill="1" applyBorder="1" applyAlignment="1">
      <alignment horizontal="center" vertical="center" wrapText="1"/>
    </xf>
    <xf numFmtId="164" fontId="47" fillId="0" borderId="49" xfId="1" applyNumberFormat="1" applyFont="1" applyFill="1" applyBorder="1" applyAlignment="1">
      <alignment horizontal="center" vertical="center" wrapText="1"/>
    </xf>
    <xf numFmtId="168" fontId="3" fillId="0" borderId="19" xfId="1" applyNumberFormat="1" applyFont="1" applyFill="1" applyBorder="1" applyAlignment="1">
      <alignment horizontal="center" vertical="center"/>
    </xf>
    <xf numFmtId="3" fontId="2" fillId="0" borderId="0" xfId="4" applyNumberFormat="1" applyFont="1"/>
    <xf numFmtId="164" fontId="58" fillId="0" borderId="28" xfId="1" applyNumberFormat="1" applyFont="1" applyFill="1" applyBorder="1" applyAlignment="1">
      <alignment horizontal="center" wrapText="1"/>
    </xf>
    <xf numFmtId="164" fontId="46" fillId="5" borderId="18" xfId="1" applyNumberFormat="1" applyFont="1" applyFill="1" applyBorder="1" applyAlignment="1">
      <alignment horizontal="center" vertical="center" wrapText="1"/>
    </xf>
    <xf numFmtId="164" fontId="46" fillId="3" borderId="28" xfId="1" applyNumberFormat="1" applyFont="1" applyFill="1" applyBorder="1" applyAlignment="1">
      <alignment horizontal="center" vertical="center" wrapText="1"/>
    </xf>
    <xf numFmtId="164" fontId="58" fillId="0" borderId="60" xfId="1" applyNumberFormat="1" applyFont="1" applyFill="1" applyBorder="1" applyAlignment="1">
      <alignment horizontal="center" vertical="center" wrapText="1"/>
    </xf>
    <xf numFmtId="164" fontId="59" fillId="0" borderId="60" xfId="1" applyNumberFormat="1" applyFont="1" applyFill="1" applyBorder="1" applyAlignment="1">
      <alignment horizontal="center" vertical="center" wrapText="1"/>
    </xf>
    <xf numFmtId="164" fontId="46" fillId="0" borderId="62" xfId="1" applyNumberFormat="1" applyFont="1" applyFill="1" applyBorder="1" applyAlignment="1">
      <alignment horizontal="center" vertical="center" wrapText="1"/>
    </xf>
    <xf numFmtId="164" fontId="59" fillId="0" borderId="61" xfId="1" applyNumberFormat="1" applyFont="1" applyFill="1" applyBorder="1" applyAlignment="1">
      <alignment horizontal="center" vertical="center" wrapText="1"/>
    </xf>
    <xf numFmtId="164" fontId="60" fillId="0" borderId="28" xfId="1" applyNumberFormat="1" applyFont="1" applyFill="1" applyBorder="1" applyAlignment="1">
      <alignment horizontal="left" vertical="center" wrapText="1"/>
    </xf>
    <xf numFmtId="164" fontId="58" fillId="0" borderId="35" xfId="1" applyNumberFormat="1" applyFont="1" applyFill="1" applyBorder="1" applyAlignment="1">
      <alignment horizontal="center" wrapText="1"/>
    </xf>
    <xf numFmtId="164" fontId="46" fillId="5" borderId="37" xfId="1" applyNumberFormat="1" applyFont="1" applyFill="1" applyBorder="1" applyAlignment="1">
      <alignment horizontal="center" vertical="center" wrapText="1"/>
    </xf>
    <xf numFmtId="164" fontId="46" fillId="3" borderId="24" xfId="1" applyNumberFormat="1" applyFont="1" applyFill="1" applyBorder="1" applyAlignment="1">
      <alignment horizontal="center" vertical="center" wrapText="1"/>
    </xf>
    <xf numFmtId="164" fontId="59" fillId="0" borderId="38" xfId="1" applyNumberFormat="1" applyFont="1" applyFill="1" applyBorder="1" applyAlignment="1">
      <alignment horizontal="center" vertical="center" wrapText="1"/>
    </xf>
    <xf numFmtId="164" fontId="59" fillId="0" borderId="7" xfId="1" applyNumberFormat="1" applyFont="1" applyFill="1" applyBorder="1" applyAlignment="1">
      <alignment horizontal="center" vertical="center" wrapText="1"/>
    </xf>
    <xf numFmtId="164" fontId="59" fillId="0" borderId="70" xfId="1" applyNumberFormat="1" applyFont="1" applyFill="1" applyBorder="1" applyAlignment="1">
      <alignment horizontal="center" vertical="center" wrapText="1"/>
    </xf>
    <xf numFmtId="164" fontId="46" fillId="3" borderId="90" xfId="1" applyNumberFormat="1" applyFont="1" applyFill="1" applyBorder="1" applyAlignment="1">
      <alignment horizontal="center" vertical="center" wrapText="1"/>
    </xf>
    <xf numFmtId="164" fontId="61" fillId="0" borderId="88" xfId="1" applyNumberFormat="1" applyFont="1" applyFill="1" applyBorder="1" applyAlignment="1">
      <alignment horizontal="center" vertical="center" wrapText="1"/>
    </xf>
    <xf numFmtId="164" fontId="61" fillId="0" borderId="7" xfId="1" applyNumberFormat="1" applyFont="1" applyFill="1" applyBorder="1" applyAlignment="1">
      <alignment horizontal="center" vertical="center" wrapText="1"/>
    </xf>
    <xf numFmtId="164" fontId="61" fillId="0" borderId="71" xfId="1" applyNumberFormat="1" applyFont="1" applyFill="1" applyBorder="1" applyAlignment="1">
      <alignment horizontal="center" vertical="center" wrapText="1"/>
    </xf>
    <xf numFmtId="164" fontId="62" fillId="0" borderId="24" xfId="1" applyNumberFormat="1" applyFont="1" applyFill="1" applyBorder="1" applyAlignment="1">
      <alignment vertical="center" wrapText="1"/>
    </xf>
    <xf numFmtId="164" fontId="58" fillId="0" borderId="23" xfId="1" applyNumberFormat="1" applyFont="1" applyFill="1" applyBorder="1" applyAlignment="1">
      <alignment horizontal="center" wrapText="1"/>
    </xf>
    <xf numFmtId="164" fontId="46" fillId="3" borderId="23" xfId="1" applyNumberFormat="1" applyFont="1" applyFill="1" applyBorder="1" applyAlignment="1">
      <alignment horizontal="center" vertical="center" wrapText="1"/>
    </xf>
    <xf numFmtId="164" fontId="58" fillId="0" borderId="2" xfId="1" applyNumberFormat="1" applyFont="1" applyFill="1" applyBorder="1" applyAlignment="1">
      <alignment horizontal="center" wrapText="1"/>
    </xf>
    <xf numFmtId="164" fontId="58" fillId="0" borderId="1" xfId="1" applyNumberFormat="1" applyFont="1" applyFill="1" applyBorder="1" applyAlignment="1">
      <alignment horizontal="center" wrapText="1"/>
    </xf>
    <xf numFmtId="164" fontId="58" fillId="0" borderId="6" xfId="1" applyNumberFormat="1" applyFont="1" applyFill="1" applyBorder="1" applyAlignment="1">
      <alignment horizontal="center" wrapText="1"/>
    </xf>
    <xf numFmtId="164" fontId="46" fillId="3" borderId="37" xfId="1" applyNumberFormat="1" applyFont="1" applyFill="1" applyBorder="1" applyAlignment="1">
      <alignment horizontal="center" vertical="center" wrapText="1"/>
    </xf>
    <xf numFmtId="164" fontId="58" fillId="0" borderId="59" xfId="1" applyNumberFormat="1" applyFont="1" applyFill="1" applyBorder="1" applyAlignment="1">
      <alignment horizontal="center" wrapText="1"/>
    </xf>
    <xf numFmtId="164" fontId="58" fillId="0" borderId="3" xfId="1" applyNumberFormat="1" applyFont="1" applyFill="1" applyBorder="1" applyAlignment="1">
      <alignment horizontal="center" wrapText="1"/>
    </xf>
    <xf numFmtId="164" fontId="62" fillId="0" borderId="23" xfId="1" applyNumberFormat="1" applyFont="1" applyFill="1" applyBorder="1" applyAlignment="1">
      <alignment horizontal="left" vertical="center" wrapText="1"/>
    </xf>
    <xf numFmtId="164" fontId="46" fillId="3" borderId="91" xfId="1" applyNumberFormat="1" applyFont="1" applyFill="1" applyBorder="1" applyAlignment="1">
      <alignment horizontal="center" vertical="center" wrapText="1"/>
    </xf>
    <xf numFmtId="164" fontId="59" fillId="0" borderId="2" xfId="1" applyNumberFormat="1" applyFont="1" applyFill="1" applyBorder="1" applyAlignment="1">
      <alignment horizontal="center" vertical="center" wrapText="1"/>
    </xf>
    <xf numFmtId="164" fontId="59" fillId="0" borderId="1" xfId="1" applyNumberFormat="1" applyFont="1" applyFill="1" applyBorder="1" applyAlignment="1">
      <alignment horizontal="center" vertical="center" wrapText="1"/>
    </xf>
    <xf numFmtId="164" fontId="59" fillId="0" borderId="6" xfId="1" applyNumberFormat="1" applyFont="1" applyFill="1" applyBorder="1" applyAlignment="1">
      <alignment horizontal="center" vertical="center" wrapText="1"/>
    </xf>
    <xf numFmtId="164" fontId="61" fillId="0" borderId="59" xfId="1" applyNumberFormat="1" applyFont="1" applyFill="1" applyBorder="1" applyAlignment="1">
      <alignment horizontal="center" vertical="center" wrapText="1"/>
    </xf>
    <xf numFmtId="164" fontId="61" fillId="0" borderId="1" xfId="1" applyNumberFormat="1" applyFont="1" applyFill="1" applyBorder="1" applyAlignment="1">
      <alignment horizontal="center" vertical="center" wrapText="1"/>
    </xf>
    <xf numFmtId="164" fontId="61" fillId="0" borderId="3" xfId="1" applyNumberFormat="1" applyFont="1" applyFill="1" applyBorder="1" applyAlignment="1">
      <alignment horizontal="center" vertical="center" wrapText="1"/>
    </xf>
    <xf numFmtId="164" fontId="46" fillId="0" borderId="28" xfId="1" applyNumberFormat="1" applyFont="1" applyFill="1" applyBorder="1" applyAlignment="1">
      <alignment horizontal="center" vertical="center" wrapText="1"/>
    </xf>
    <xf numFmtId="164" fontId="46" fillId="5" borderId="39" xfId="1" applyNumberFormat="1" applyFont="1" applyFill="1" applyBorder="1" applyAlignment="1">
      <alignment horizontal="center" vertical="center" wrapText="1"/>
    </xf>
    <xf numFmtId="164" fontId="46" fillId="0" borderId="61" xfId="1" applyNumberFormat="1" applyFont="1" applyFill="1" applyBorder="1" applyAlignment="1">
      <alignment horizontal="center" vertical="center" wrapText="1"/>
    </xf>
    <xf numFmtId="164" fontId="46" fillId="0" borderId="60" xfId="1" applyNumberFormat="1" applyFont="1" applyFill="1" applyBorder="1" applyAlignment="1">
      <alignment horizontal="center" vertical="center" wrapText="1"/>
    </xf>
    <xf numFmtId="164" fontId="46" fillId="0" borderId="19" xfId="1" applyNumberFormat="1" applyFont="1" applyFill="1" applyBorder="1" applyAlignment="1">
      <alignment horizontal="center" vertical="center" wrapText="1"/>
    </xf>
    <xf numFmtId="164" fontId="46" fillId="3" borderId="39" xfId="1" applyNumberFormat="1" applyFont="1" applyFill="1" applyBorder="1" applyAlignment="1">
      <alignment horizontal="center" vertical="center" wrapText="1"/>
    </xf>
    <xf numFmtId="164" fontId="46" fillId="0" borderId="63" xfId="1" applyNumberFormat="1" applyFont="1" applyFill="1" applyBorder="1" applyAlignment="1">
      <alignment horizontal="center" vertical="center" wrapText="1"/>
    </xf>
    <xf numFmtId="164" fontId="59" fillId="0" borderId="66" xfId="1" applyNumberFormat="1" applyFont="1" applyFill="1" applyBorder="1" applyAlignment="1">
      <alignment horizontal="center" vertical="center" wrapText="1"/>
    </xf>
    <xf numFmtId="164" fontId="59" fillId="0" borderId="65" xfId="1" applyNumberFormat="1" applyFont="1" applyFill="1" applyBorder="1" applyAlignment="1">
      <alignment horizontal="center" vertical="center" wrapText="1"/>
    </xf>
    <xf numFmtId="164" fontId="59" fillId="0" borderId="51" xfId="1" applyNumberFormat="1" applyFont="1" applyFill="1" applyBorder="1" applyAlignment="1">
      <alignment horizontal="center" vertical="center" wrapText="1"/>
    </xf>
    <xf numFmtId="164" fontId="61" fillId="0" borderId="52" xfId="1" applyNumberFormat="1" applyFont="1" applyFill="1" applyBorder="1" applyAlignment="1">
      <alignment horizontal="center" vertical="center" wrapText="1"/>
    </xf>
    <xf numFmtId="164" fontId="61" fillId="0" borderId="65" xfId="1" applyNumberFormat="1" applyFont="1" applyFill="1" applyBorder="1" applyAlignment="1">
      <alignment horizontal="center" vertical="center" wrapText="1"/>
    </xf>
    <xf numFmtId="164" fontId="61" fillId="0" borderId="67" xfId="1" applyNumberFormat="1" applyFont="1" applyFill="1" applyBorder="1" applyAlignment="1">
      <alignment horizontal="center" vertical="center" wrapText="1"/>
    </xf>
    <xf numFmtId="164" fontId="62" fillId="0" borderId="35" xfId="1" applyNumberFormat="1" applyFont="1" applyFill="1" applyBorder="1" applyAlignment="1">
      <alignment vertical="center" wrapText="1"/>
    </xf>
    <xf numFmtId="164" fontId="62" fillId="0" borderId="23" xfId="1" applyNumberFormat="1" applyFont="1" applyFill="1" applyBorder="1" applyAlignment="1">
      <alignment vertical="center" wrapText="1"/>
    </xf>
    <xf numFmtId="164" fontId="58" fillId="0" borderId="2" xfId="1" applyNumberFormat="1" applyFont="1" applyFill="1" applyBorder="1" applyAlignment="1">
      <alignment horizontal="center" vertical="center" wrapText="1"/>
    </xf>
    <xf numFmtId="164" fontId="58" fillId="0" borderId="1" xfId="1" applyNumberFormat="1" applyFont="1" applyFill="1" applyBorder="1" applyAlignment="1">
      <alignment horizontal="center" vertical="center" wrapText="1"/>
    </xf>
    <xf numFmtId="164" fontId="46" fillId="0" borderId="6" xfId="1" applyNumberFormat="1" applyFont="1" applyFill="1" applyBorder="1" applyAlignment="1">
      <alignment horizontal="center" vertical="center" wrapText="1"/>
    </xf>
    <xf numFmtId="164" fontId="58" fillId="0" borderId="59" xfId="1" applyNumberFormat="1" applyFont="1" applyFill="1" applyBorder="1" applyAlignment="1">
      <alignment horizontal="center" vertical="center" wrapText="1"/>
    </xf>
    <xf numFmtId="164" fontId="58" fillId="0" borderId="3" xfId="1" applyNumberFormat="1" applyFont="1" applyFill="1" applyBorder="1" applyAlignment="1">
      <alignment horizontal="center" vertical="center" wrapText="1"/>
    </xf>
    <xf numFmtId="164" fontId="58" fillId="0" borderId="27" xfId="1" applyNumberFormat="1" applyFont="1" applyFill="1" applyBorder="1" applyAlignment="1">
      <alignment horizontal="center" wrapText="1"/>
    </xf>
    <xf numFmtId="164" fontId="46" fillId="3" borderId="22" xfId="1" applyNumberFormat="1" applyFont="1" applyFill="1" applyBorder="1" applyAlignment="1">
      <alignment horizontal="center" vertical="center" wrapText="1"/>
    </xf>
    <xf numFmtId="164" fontId="58" fillId="0" borderId="56" xfId="1" applyNumberFormat="1" applyFont="1" applyFill="1" applyBorder="1" applyAlignment="1">
      <alignment horizontal="center" vertical="center" wrapText="1"/>
    </xf>
    <xf numFmtId="164" fontId="58" fillId="0" borderId="55" xfId="1" applyNumberFormat="1" applyFont="1" applyFill="1" applyBorder="1" applyAlignment="1">
      <alignment horizontal="center" vertical="center" wrapText="1"/>
    </xf>
    <xf numFmtId="164" fontId="59" fillId="0" borderId="55" xfId="1" applyNumberFormat="1" applyFont="1" applyFill="1" applyBorder="1" applyAlignment="1">
      <alignment horizontal="center" vertical="center" wrapText="1"/>
    </xf>
    <xf numFmtId="164" fontId="46" fillId="0" borderId="26" xfId="1" applyNumberFormat="1" applyFont="1" applyFill="1" applyBorder="1" applyAlignment="1">
      <alignment horizontal="center" vertical="center" wrapText="1"/>
    </xf>
    <xf numFmtId="164" fontId="58" fillId="0" borderId="58" xfId="1" applyNumberFormat="1" applyFont="1" applyFill="1" applyBorder="1" applyAlignment="1">
      <alignment horizontal="center" vertical="center" wrapText="1"/>
    </xf>
    <xf numFmtId="164" fontId="61" fillId="0" borderId="55" xfId="1" applyNumberFormat="1" applyFont="1" applyFill="1" applyBorder="1" applyAlignment="1">
      <alignment horizontal="center" vertical="center" wrapText="1"/>
    </xf>
    <xf numFmtId="164" fontId="58" fillId="0" borderId="64" xfId="1" applyNumberFormat="1" applyFont="1" applyFill="1" applyBorder="1" applyAlignment="1">
      <alignment horizontal="center" vertical="center" wrapText="1"/>
    </xf>
    <xf numFmtId="164" fontId="62" fillId="0" borderId="27" xfId="1" applyNumberFormat="1" applyFont="1" applyFill="1" applyBorder="1" applyAlignment="1">
      <alignment horizontal="left" vertical="center" wrapText="1"/>
    </xf>
    <xf numFmtId="164" fontId="60" fillId="0" borderId="4" xfId="1" applyNumberFormat="1" applyFont="1" applyFill="1" applyBorder="1" applyAlignment="1">
      <alignment horizontal="center" vertical="center" wrapText="1"/>
    </xf>
    <xf numFmtId="164" fontId="31" fillId="0" borderId="54" xfId="1" applyNumberFormat="1" applyFont="1" applyFill="1" applyBorder="1" applyAlignment="1">
      <alignment horizontal="center" vertical="center" wrapText="1"/>
    </xf>
    <xf numFmtId="164" fontId="31" fillId="0" borderId="4" xfId="1" applyNumberFormat="1" applyFont="1" applyFill="1" applyBorder="1" applyAlignment="1">
      <alignment horizontal="center" vertical="center" wrapText="1"/>
    </xf>
    <xf numFmtId="164" fontId="59" fillId="0" borderId="63" xfId="1" applyNumberFormat="1" applyFont="1" applyFill="1" applyBorder="1" applyAlignment="1">
      <alignment horizontal="center" vertical="center" wrapText="1"/>
    </xf>
    <xf numFmtId="164" fontId="59" fillId="5" borderId="28" xfId="1" applyNumberFormat="1" applyFont="1" applyFill="1" applyBorder="1" applyAlignment="1">
      <alignment horizontal="center" vertical="center" wrapText="1"/>
    </xf>
    <xf numFmtId="164" fontId="59" fillId="3" borderId="28" xfId="1" applyNumberFormat="1" applyFont="1" applyFill="1" applyBorder="1" applyAlignment="1">
      <alignment horizontal="center" vertical="center" wrapText="1"/>
    </xf>
    <xf numFmtId="164" fontId="59" fillId="0" borderId="62" xfId="1" applyNumberFormat="1" applyFont="1" applyFill="1" applyBorder="1" applyAlignment="1">
      <alignment horizontal="center" vertical="center" wrapText="1"/>
    </xf>
    <xf numFmtId="164" fontId="59" fillId="0" borderId="28" xfId="1" applyNumberFormat="1" applyFont="1" applyFill="1" applyBorder="1" applyAlignment="1">
      <alignment horizontal="center" vertical="center" wrapText="1"/>
    </xf>
    <xf numFmtId="164" fontId="59" fillId="0" borderId="39" xfId="1" applyNumberFormat="1" applyFont="1" applyFill="1" applyBorder="1" applyAlignment="1">
      <alignment horizontal="center" vertical="center" wrapText="1"/>
    </xf>
    <xf numFmtId="164" fontId="60" fillId="0" borderId="18" xfId="1" applyNumberFormat="1" applyFont="1" applyFill="1" applyBorder="1" applyAlignment="1">
      <alignment vertical="center" wrapText="1"/>
    </xf>
    <xf numFmtId="164" fontId="47" fillId="0" borderId="28" xfId="1" applyNumberFormat="1" applyFont="1" applyFill="1" applyBorder="1" applyAlignment="1">
      <alignment horizontal="center" vertical="center" wrapText="1"/>
    </xf>
    <xf numFmtId="164" fontId="47" fillId="5" borderId="28" xfId="1" applyNumberFormat="1" applyFont="1" applyFill="1" applyBorder="1" applyAlignment="1">
      <alignment horizontal="center" vertical="center" wrapText="1"/>
    </xf>
    <xf numFmtId="164" fontId="47" fillId="3" borderId="28" xfId="1" applyNumberFormat="1" applyFont="1" applyFill="1" applyBorder="1" applyAlignment="1">
      <alignment horizontal="center" vertical="center" wrapText="1"/>
    </xf>
    <xf numFmtId="164" fontId="30" fillId="0" borderId="41" xfId="1" applyNumberFormat="1" applyFont="1" applyFill="1" applyBorder="1" applyAlignment="1">
      <alignment vertical="center" wrapText="1"/>
    </xf>
    <xf numFmtId="164" fontId="59" fillId="5" borderId="23" xfId="1" applyNumberFormat="1" applyFont="1" applyFill="1" applyBorder="1" applyAlignment="1">
      <alignment horizontal="center" vertical="center" wrapText="1"/>
    </xf>
    <xf numFmtId="164" fontId="59" fillId="3" borderId="23" xfId="1" applyNumberFormat="1" applyFont="1" applyFill="1" applyBorder="1" applyAlignment="1">
      <alignment horizontal="center" vertical="center" wrapText="1"/>
    </xf>
    <xf numFmtId="164" fontId="61" fillId="0" borderId="2" xfId="1" applyNumberFormat="1" applyFont="1" applyFill="1" applyBorder="1" applyAlignment="1">
      <alignment horizontal="center" vertical="center" wrapText="1"/>
    </xf>
    <xf numFmtId="164" fontId="58" fillId="0" borderId="45" xfId="1" applyNumberFormat="1" applyFont="1" applyFill="1" applyBorder="1" applyAlignment="1">
      <alignment horizontal="center" wrapText="1"/>
    </xf>
    <xf numFmtId="164" fontId="59" fillId="5" borderId="31" xfId="1" applyNumberFormat="1" applyFont="1" applyFill="1" applyBorder="1" applyAlignment="1">
      <alignment horizontal="center" vertical="center" wrapText="1"/>
    </xf>
    <xf numFmtId="164" fontId="59" fillId="3" borderId="31" xfId="1" applyNumberFormat="1" applyFont="1" applyFill="1" applyBorder="1" applyAlignment="1">
      <alignment horizontal="center" vertical="center" wrapText="1"/>
    </xf>
    <xf numFmtId="164" fontId="61" fillId="0" borderId="4" xfId="1" applyNumberFormat="1" applyFont="1" applyFill="1" applyBorder="1" applyAlignment="1">
      <alignment horizontal="center" vertical="center" wrapText="1"/>
    </xf>
    <xf numFmtId="164" fontId="61" fillId="0" borderId="54" xfId="1" applyNumberFormat="1" applyFont="1" applyFill="1" applyBorder="1" applyAlignment="1">
      <alignment horizontal="center" vertical="center" wrapText="1"/>
    </xf>
    <xf numFmtId="164" fontId="61" fillId="0" borderId="34" xfId="1" applyNumberFormat="1" applyFont="1" applyFill="1" applyBorder="1" applyAlignment="1">
      <alignment horizontal="center" vertical="center" wrapText="1"/>
    </xf>
    <xf numFmtId="164" fontId="62" fillId="0" borderId="31" xfId="1" applyNumberFormat="1" applyFont="1" applyFill="1" applyBorder="1" applyAlignment="1">
      <alignment vertical="center" wrapText="1"/>
    </xf>
    <xf numFmtId="164" fontId="58" fillId="0" borderId="58" xfId="1" applyNumberFormat="1" applyFont="1" applyFill="1" applyBorder="1" applyAlignment="1">
      <alignment horizontal="center" wrapText="1"/>
    </xf>
    <xf numFmtId="164" fontId="59" fillId="5" borderId="22" xfId="1" applyNumberFormat="1" applyFont="1" applyFill="1" applyBorder="1" applyAlignment="1">
      <alignment horizontal="center" vertical="center" wrapText="1"/>
    </xf>
    <xf numFmtId="164" fontId="59" fillId="3" borderId="22" xfId="1" applyNumberFormat="1" applyFont="1" applyFill="1" applyBorder="1" applyAlignment="1">
      <alignment horizontal="center" vertical="center" wrapText="1"/>
    </xf>
    <xf numFmtId="164" fontId="61" fillId="0" borderId="21" xfId="1" applyNumberFormat="1" applyFont="1" applyFill="1" applyBorder="1" applyAlignment="1">
      <alignment horizontal="center" vertical="center" wrapText="1"/>
    </xf>
    <xf numFmtId="164" fontId="61" fillId="0" borderId="42" xfId="1" applyNumberFormat="1" applyFont="1" applyFill="1" applyBorder="1" applyAlignment="1">
      <alignment horizontal="center" vertical="center" wrapText="1"/>
    </xf>
    <xf numFmtId="164" fontId="61" fillId="0" borderId="43" xfId="1" applyNumberFormat="1" applyFont="1" applyFill="1" applyBorder="1" applyAlignment="1">
      <alignment horizontal="center" vertical="center" wrapText="1"/>
    </xf>
    <xf numFmtId="164" fontId="62" fillId="0" borderId="22" xfId="1" applyNumberFormat="1" applyFont="1" applyFill="1" applyBorder="1" applyAlignment="1">
      <alignment vertical="center" wrapText="1"/>
    </xf>
    <xf numFmtId="164" fontId="59" fillId="0" borderId="19" xfId="1" applyNumberFormat="1" applyFont="1" applyFill="1" applyBorder="1" applyAlignment="1">
      <alignment horizontal="center" vertical="center" wrapText="1"/>
    </xf>
    <xf numFmtId="164" fontId="59" fillId="0" borderId="18" xfId="1" applyNumberFormat="1" applyFont="1" applyFill="1" applyBorder="1" applyAlignment="1">
      <alignment horizontal="center" vertical="center" wrapText="1"/>
    </xf>
    <xf numFmtId="164" fontId="58" fillId="0" borderId="31" xfId="1" applyNumberFormat="1" applyFont="1" applyFill="1" applyBorder="1" applyAlignment="1">
      <alignment horizontal="center" wrapText="1"/>
    </xf>
    <xf numFmtId="164" fontId="61" fillId="0" borderId="45" xfId="1" applyNumberFormat="1" applyFont="1" applyFill="1" applyBorder="1" applyAlignment="1">
      <alignment horizontal="center" vertical="center" wrapText="1"/>
    </xf>
    <xf numFmtId="164" fontId="61" fillId="0" borderId="17" xfId="1" applyNumberFormat="1" applyFont="1" applyFill="1" applyBorder="1" applyAlignment="1">
      <alignment horizontal="center" vertical="center" wrapText="1"/>
    </xf>
    <xf numFmtId="164" fontId="62" fillId="0" borderId="20" xfId="1" applyNumberFormat="1" applyFont="1" applyFill="1" applyBorder="1" applyAlignment="1">
      <alignment vertical="center" wrapText="1"/>
    </xf>
    <xf numFmtId="164" fontId="61" fillId="0" borderId="6" xfId="1" applyNumberFormat="1" applyFont="1" applyFill="1" applyBorder="1" applyAlignment="1">
      <alignment horizontal="center" vertical="center" wrapText="1"/>
    </xf>
    <xf numFmtId="164" fontId="62" fillId="0" borderId="10" xfId="1" applyNumberFormat="1" applyFont="1" applyFill="1" applyBorder="1" applyAlignment="1">
      <alignment vertical="center" wrapText="1"/>
    </xf>
    <xf numFmtId="164" fontId="63" fillId="0" borderId="23" xfId="1" applyNumberFormat="1" applyFont="1" applyFill="1" applyBorder="1" applyAlignment="1">
      <alignment horizontal="center" wrapText="1"/>
    </xf>
    <xf numFmtId="164" fontId="64" fillId="5" borderId="23" xfId="1" applyNumberFormat="1" applyFont="1" applyFill="1" applyBorder="1" applyAlignment="1">
      <alignment horizontal="center" vertical="center" wrapText="1"/>
    </xf>
    <xf numFmtId="164" fontId="64" fillId="3" borderId="23" xfId="1" applyNumberFormat="1" applyFont="1" applyFill="1" applyBorder="1" applyAlignment="1">
      <alignment horizontal="center" vertical="center" wrapText="1"/>
    </xf>
    <xf numFmtId="164" fontId="63" fillId="0" borderId="59" xfId="1" applyNumberFormat="1" applyFont="1" applyFill="1" applyBorder="1" applyAlignment="1">
      <alignment horizontal="center" vertical="center" wrapText="1"/>
    </xf>
    <xf numFmtId="164" fontId="63" fillId="0" borderId="1" xfId="1" applyNumberFormat="1" applyFont="1" applyFill="1" applyBorder="1" applyAlignment="1">
      <alignment horizontal="center" vertical="center" wrapText="1"/>
    </xf>
    <xf numFmtId="164" fontId="63" fillId="0" borderId="3" xfId="1" applyNumberFormat="1" applyFont="1" applyFill="1" applyBorder="1" applyAlignment="1">
      <alignment horizontal="center" vertical="center" wrapText="1"/>
    </xf>
    <xf numFmtId="164" fontId="63" fillId="0" borderId="2" xfId="1" applyNumberFormat="1" applyFont="1" applyFill="1" applyBorder="1" applyAlignment="1">
      <alignment horizontal="center" vertical="center" wrapText="1"/>
    </xf>
    <xf numFmtId="164" fontId="63" fillId="0" borderId="6" xfId="1" applyNumberFormat="1" applyFont="1" applyFill="1" applyBorder="1" applyAlignment="1">
      <alignment horizontal="center" vertical="center" wrapText="1"/>
    </xf>
    <xf numFmtId="164" fontId="65" fillId="0" borderId="10" xfId="1" applyNumberFormat="1" applyFont="1" applyFill="1" applyBorder="1" applyAlignment="1">
      <alignment horizontal="left" vertical="center" wrapText="1" indent="3"/>
    </xf>
    <xf numFmtId="164" fontId="59" fillId="5" borderId="27" xfId="1" applyNumberFormat="1" applyFont="1" applyFill="1" applyBorder="1" applyAlignment="1">
      <alignment horizontal="center" vertical="center" wrapText="1"/>
    </xf>
    <xf numFmtId="164" fontId="59" fillId="3" borderId="27" xfId="1" applyNumberFormat="1" applyFont="1" applyFill="1" applyBorder="1" applyAlignment="1">
      <alignment horizontal="center" vertical="center" wrapText="1"/>
    </xf>
    <xf numFmtId="164" fontId="61" fillId="0" borderId="57" xfId="1" applyNumberFormat="1" applyFont="1" applyFill="1" applyBorder="1" applyAlignment="1">
      <alignment horizontal="center" vertical="center" wrapText="1"/>
    </xf>
    <xf numFmtId="164" fontId="61" fillId="0" borderId="64" xfId="1" applyNumberFormat="1" applyFont="1" applyFill="1" applyBorder="1" applyAlignment="1">
      <alignment horizontal="center" vertical="center" wrapText="1"/>
    </xf>
    <xf numFmtId="164" fontId="61" fillId="0" borderId="56" xfId="1" applyNumberFormat="1" applyFont="1" applyFill="1" applyBorder="1" applyAlignment="1">
      <alignment horizontal="center" vertical="center" wrapText="1"/>
    </xf>
    <xf numFmtId="164" fontId="61" fillId="0" borderId="48" xfId="1" applyNumberFormat="1" applyFont="1" applyFill="1" applyBorder="1" applyAlignment="1">
      <alignment horizontal="center" vertical="center" wrapText="1"/>
    </xf>
    <xf numFmtId="164" fontId="62" fillId="0" borderId="47" xfId="1" applyNumberFormat="1" applyFont="1" applyFill="1" applyBorder="1" applyAlignment="1">
      <alignment vertical="center" wrapText="1"/>
    </xf>
    <xf numFmtId="164" fontId="60" fillId="0" borderId="7" xfId="1" applyNumberFormat="1" applyFont="1" applyFill="1" applyBorder="1" applyAlignment="1">
      <alignment horizontal="center" vertical="center" wrapText="1"/>
    </xf>
    <xf numFmtId="164" fontId="31" fillId="0" borderId="25" xfId="1" applyNumberFormat="1" applyFont="1" applyFill="1" applyBorder="1" applyAlignment="1">
      <alignment horizontal="center" vertical="center" wrapText="1"/>
    </xf>
    <xf numFmtId="164" fontId="31" fillId="0" borderId="13" xfId="1" applyNumberFormat="1" applyFont="1" applyFill="1" applyBorder="1" applyAlignment="1">
      <alignment horizontal="center" vertical="center" wrapText="1"/>
    </xf>
    <xf numFmtId="164" fontId="59" fillId="5" borderId="29" xfId="1" applyNumberFormat="1" applyFont="1" applyFill="1" applyBorder="1" applyAlignment="1">
      <alignment horizontal="center" vertical="center" wrapText="1"/>
    </xf>
    <xf numFmtId="164" fontId="59" fillId="3" borderId="29" xfId="1" applyNumberFormat="1" applyFont="1" applyFill="1" applyBorder="1" applyAlignment="1">
      <alignment horizontal="center" vertical="center" wrapText="1"/>
    </xf>
    <xf numFmtId="164" fontId="59" fillId="0" borderId="53" xfId="1" applyNumberFormat="1" applyFont="1" applyFill="1" applyBorder="1" applyAlignment="1">
      <alignment horizontal="center" vertical="center" wrapText="1"/>
    </xf>
    <xf numFmtId="164" fontId="59" fillId="0" borderId="13" xfId="1" applyNumberFormat="1" applyFont="1" applyFill="1" applyBorder="1" applyAlignment="1">
      <alignment horizontal="center" vertical="center" wrapText="1"/>
    </xf>
    <xf numFmtId="164" fontId="60" fillId="0" borderId="13" xfId="1" applyNumberFormat="1" applyFont="1" applyFill="1" applyBorder="1" applyAlignment="1">
      <alignment vertical="center" wrapText="1"/>
    </xf>
    <xf numFmtId="164" fontId="59" fillId="5" borderId="53" xfId="1" applyNumberFormat="1" applyFont="1" applyFill="1" applyBorder="1" applyAlignment="1">
      <alignment horizontal="center" vertical="center" wrapText="1"/>
    </xf>
    <xf numFmtId="164" fontId="59" fillId="3" borderId="53" xfId="1" applyNumberFormat="1" applyFont="1" applyFill="1" applyBorder="1" applyAlignment="1">
      <alignment horizontal="center" vertical="center" wrapText="1"/>
    </xf>
    <xf numFmtId="164" fontId="62" fillId="0" borderId="23" xfId="1" applyNumberFormat="1" applyFont="1" applyFill="1" applyBorder="1" applyAlignment="1">
      <alignment vertical="center"/>
    </xf>
    <xf numFmtId="164" fontId="58" fillId="0" borderId="23" xfId="1" applyNumberFormat="1" applyFont="1" applyFill="1" applyBorder="1" applyAlignment="1">
      <alignment horizontal="center" vertical="center" wrapText="1"/>
    </xf>
    <xf numFmtId="164" fontId="58" fillId="0" borderId="22" xfId="1" applyNumberFormat="1" applyFont="1" applyFill="1" applyBorder="1" applyAlignment="1">
      <alignment horizontal="center" vertical="center" wrapText="1"/>
    </xf>
    <xf numFmtId="164" fontId="58" fillId="0" borderId="31" xfId="1" applyNumberFormat="1" applyFont="1" applyFill="1" applyBorder="1" applyAlignment="1">
      <alignment horizontal="center" vertical="center" wrapText="1"/>
    </xf>
    <xf numFmtId="164" fontId="63" fillId="0" borderId="23" xfId="1" applyNumberFormat="1" applyFont="1" applyFill="1" applyBorder="1" applyAlignment="1">
      <alignment horizontal="center" vertical="center" wrapText="1"/>
    </xf>
    <xf numFmtId="164" fontId="64" fillId="5" borderId="27" xfId="1" applyNumberFormat="1" applyFont="1" applyFill="1" applyBorder="1" applyAlignment="1">
      <alignment horizontal="center" vertical="center" wrapText="1"/>
    </xf>
    <xf numFmtId="164" fontId="64" fillId="3" borderId="27" xfId="1" applyNumberFormat="1" applyFont="1" applyFill="1" applyBorder="1" applyAlignment="1">
      <alignment horizontal="center" vertical="center" wrapText="1"/>
    </xf>
    <xf numFmtId="164" fontId="63" fillId="0" borderId="57" xfId="1" applyNumberFormat="1" applyFont="1" applyFill="1" applyBorder="1" applyAlignment="1">
      <alignment horizontal="center" vertical="center" wrapText="1"/>
    </xf>
    <xf numFmtId="164" fontId="63" fillId="0" borderId="56" xfId="1" applyNumberFormat="1" applyFont="1" applyFill="1" applyBorder="1" applyAlignment="1">
      <alignment horizontal="center" vertical="center" wrapText="1"/>
    </xf>
    <xf numFmtId="164" fontId="58" fillId="0" borderId="27" xfId="1" applyNumberFormat="1" applyFont="1" applyFill="1" applyBorder="1" applyAlignment="1">
      <alignment horizontal="center" vertical="center" wrapText="1"/>
    </xf>
    <xf numFmtId="164" fontId="61" fillId="0" borderId="22" xfId="1" applyNumberFormat="1" applyFont="1" applyFill="1" applyBorder="1" applyAlignment="1">
      <alignment horizontal="center" vertical="center" wrapText="1"/>
    </xf>
    <xf numFmtId="164" fontId="61" fillId="0" borderId="27" xfId="1" applyNumberFormat="1" applyFont="1" applyFill="1" applyBorder="1" applyAlignment="1">
      <alignment horizontal="center" vertical="center" wrapText="1"/>
    </xf>
    <xf numFmtId="164" fontId="63" fillId="0" borderId="27" xfId="1" applyNumberFormat="1" applyFont="1" applyFill="1" applyBorder="1" applyAlignment="1">
      <alignment horizontal="center" vertical="center" wrapText="1"/>
    </xf>
    <xf numFmtId="164" fontId="66" fillId="0" borderId="22" xfId="1" applyNumberFormat="1" applyFont="1" applyFill="1" applyBorder="1" applyAlignment="1">
      <alignment horizontal="center" vertical="center" wrapText="1"/>
    </xf>
    <xf numFmtId="164" fontId="66" fillId="0" borderId="23" xfId="1" applyNumberFormat="1" applyFont="1" applyFill="1" applyBorder="1" applyAlignment="1">
      <alignment horizontal="center" vertical="center" wrapText="1"/>
    </xf>
    <xf numFmtId="164" fontId="59" fillId="0" borderId="29" xfId="1" applyNumberFormat="1" applyFont="1" applyFill="1" applyBorder="1" applyAlignment="1">
      <alignment horizontal="center" vertical="center" wrapText="1"/>
    </xf>
    <xf numFmtId="164" fontId="60" fillId="0" borderId="28" xfId="1" applyNumberFormat="1" applyFont="1" applyFill="1" applyBorder="1" applyAlignment="1">
      <alignment vertical="center" wrapText="1"/>
    </xf>
    <xf numFmtId="164" fontId="62" fillId="0" borderId="22" xfId="1" applyNumberFormat="1" applyFont="1" applyFill="1" applyBorder="1" applyAlignment="1">
      <alignment horizontal="left" vertical="center" wrapText="1"/>
    </xf>
    <xf numFmtId="164" fontId="46" fillId="0" borderId="64" xfId="1" applyNumberFormat="1" applyFont="1" applyFill="1" applyBorder="1" applyAlignment="1">
      <alignment horizontal="center" vertical="center" wrapText="1"/>
    </xf>
    <xf numFmtId="164" fontId="46" fillId="0" borderId="3" xfId="1" applyNumberFormat="1" applyFont="1" applyFill="1" applyBorder="1" applyAlignment="1">
      <alignment horizontal="center" vertical="center" wrapText="1"/>
    </xf>
    <xf numFmtId="164" fontId="59" fillId="0" borderId="3" xfId="1" applyNumberFormat="1" applyFont="1" applyFill="1" applyBorder="1" applyAlignment="1">
      <alignment horizontal="center" vertical="center" wrapText="1"/>
    </xf>
    <xf numFmtId="164" fontId="61" fillId="0" borderId="66" xfId="1" applyNumberFormat="1" applyFont="1" applyFill="1" applyBorder="1" applyAlignment="1">
      <alignment horizontal="center" vertical="center" wrapText="1"/>
    </xf>
    <xf numFmtId="164" fontId="59" fillId="0" borderId="67" xfId="1" applyNumberFormat="1" applyFont="1" applyFill="1" applyBorder="1" applyAlignment="1">
      <alignment horizontal="center" vertical="center" wrapText="1"/>
    </xf>
    <xf numFmtId="164" fontId="46" fillId="3" borderId="27" xfId="1" applyNumberFormat="1" applyFont="1" applyFill="1" applyBorder="1" applyAlignment="1">
      <alignment horizontal="center" vertical="center" wrapText="1"/>
    </xf>
    <xf numFmtId="164" fontId="46" fillId="3" borderId="29" xfId="1" applyNumberFormat="1" applyFont="1" applyFill="1" applyBorder="1" applyAlignment="1">
      <alignment horizontal="center" vertical="center" wrapText="1"/>
    </xf>
    <xf numFmtId="164" fontId="58" fillId="0" borderId="28" xfId="1" applyNumberFormat="1" applyFont="1" applyFill="1" applyBorder="1" applyAlignment="1">
      <alignment horizontal="center" vertical="center" wrapText="1"/>
    </xf>
    <xf numFmtId="171" fontId="0" fillId="0" borderId="0" xfId="0" applyNumberFormat="1"/>
    <xf numFmtId="3" fontId="3" fillId="3" borderId="28" xfId="1" applyNumberFormat="1" applyFont="1" applyFill="1" applyBorder="1" applyAlignment="1">
      <alignment horizontal="center" vertical="center"/>
    </xf>
    <xf numFmtId="3" fontId="0" fillId="0" borderId="0" xfId="0" applyNumberFormat="1" applyFill="1"/>
    <xf numFmtId="49" fontId="38" fillId="0" borderId="0" xfId="1" applyNumberFormat="1" applyFont="1"/>
    <xf numFmtId="3" fontId="0" fillId="0" borderId="0" xfId="0" applyNumberFormat="1" applyFill="1" applyBorder="1"/>
    <xf numFmtId="0" fontId="46" fillId="0" borderId="0" xfId="0" applyFont="1" applyFill="1"/>
    <xf numFmtId="0" fontId="19" fillId="0" borderId="0" xfId="0" applyFont="1" applyFill="1"/>
    <xf numFmtId="0" fontId="4" fillId="0" borderId="0" xfId="0" applyFont="1" applyFill="1"/>
    <xf numFmtId="0" fontId="4" fillId="0" borderId="28" xfId="0" applyFont="1" applyFill="1" applyBorder="1" applyAlignment="1">
      <alignment horizontal="center" vertical="center" wrapText="1"/>
    </xf>
    <xf numFmtId="0" fontId="68" fillId="0" borderId="2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68" fillId="0" borderId="63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/>
    </xf>
    <xf numFmtId="3" fontId="5" fillId="0" borderId="48" xfId="0" applyNumberFormat="1" applyFont="1" applyFill="1" applyBorder="1" applyAlignment="1">
      <alignment horizontal="right"/>
    </xf>
    <xf numFmtId="3" fontId="19" fillId="0" borderId="27" xfId="0" applyNumberFormat="1" applyFont="1" applyFill="1" applyBorder="1" applyAlignment="1">
      <alignment horizontal="right"/>
    </xf>
    <xf numFmtId="3" fontId="19" fillId="0" borderId="57" xfId="0" applyNumberFormat="1" applyFont="1" applyFill="1" applyBorder="1" applyAlignment="1">
      <alignment horizontal="right"/>
    </xf>
    <xf numFmtId="3" fontId="5" fillId="0" borderId="27" xfId="0" applyNumberFormat="1" applyFont="1" applyFill="1" applyBorder="1" applyAlignment="1">
      <alignment horizontal="right"/>
    </xf>
    <xf numFmtId="3" fontId="3" fillId="3" borderId="27" xfId="0" applyNumberFormat="1" applyFont="1" applyFill="1" applyBorder="1" applyAlignment="1">
      <alignment horizontal="right"/>
    </xf>
    <xf numFmtId="3" fontId="3" fillId="5" borderId="27" xfId="0" applyNumberFormat="1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5" fillId="0" borderId="6" xfId="0" applyNumberFormat="1" applyFont="1" applyFill="1" applyBorder="1" applyAlignment="1">
      <alignment horizontal="right"/>
    </xf>
    <xf numFmtId="3" fontId="19" fillId="0" borderId="23" xfId="0" applyNumberFormat="1" applyFont="1" applyFill="1" applyBorder="1" applyAlignment="1">
      <alignment horizontal="right"/>
    </xf>
    <xf numFmtId="3" fontId="19" fillId="0" borderId="59" xfId="0" applyNumberFormat="1" applyFont="1" applyFill="1" applyBorder="1" applyAlignment="1">
      <alignment horizontal="right"/>
    </xf>
    <xf numFmtId="3" fontId="5" fillId="0" borderId="23" xfId="0" applyNumberFormat="1" applyFont="1" applyFill="1" applyBorder="1" applyAlignment="1">
      <alignment horizontal="right"/>
    </xf>
    <xf numFmtId="0" fontId="23" fillId="0" borderId="10" xfId="0" applyFont="1" applyFill="1" applyBorder="1" applyAlignment="1">
      <alignment horizontal="left" vertical="center" indent="2"/>
    </xf>
    <xf numFmtId="3" fontId="23" fillId="0" borderId="6" xfId="0" applyNumberFormat="1" applyFont="1" applyFill="1" applyBorder="1" applyAlignment="1">
      <alignment horizontal="right"/>
    </xf>
    <xf numFmtId="3" fontId="23" fillId="0" borderId="23" xfId="0" applyNumberFormat="1" applyFont="1" applyFill="1" applyBorder="1" applyAlignment="1">
      <alignment horizontal="right"/>
    </xf>
    <xf numFmtId="3" fontId="23" fillId="0" borderId="27" xfId="0" applyNumberFormat="1" applyFont="1" applyFill="1" applyBorder="1" applyAlignment="1">
      <alignment horizontal="right"/>
    </xf>
    <xf numFmtId="3" fontId="37" fillId="5" borderId="27" xfId="0" applyNumberFormat="1" applyFont="1" applyFill="1" applyBorder="1" applyAlignment="1">
      <alignment horizontal="right"/>
    </xf>
    <xf numFmtId="0" fontId="23" fillId="0" borderId="0" xfId="0" applyFont="1" applyFill="1"/>
    <xf numFmtId="3" fontId="23" fillId="0" borderId="0" xfId="0" applyNumberFormat="1" applyFont="1" applyFill="1" applyBorder="1" applyAlignment="1">
      <alignment horizontal="right"/>
    </xf>
    <xf numFmtId="0" fontId="23" fillId="0" borderId="10" xfId="0" applyFont="1" applyFill="1" applyBorder="1" applyAlignment="1">
      <alignment vertical="center"/>
    </xf>
    <xf numFmtId="3" fontId="5" fillId="0" borderId="17" xfId="0" applyNumberFormat="1" applyFont="1" applyFill="1" applyBorder="1" applyAlignment="1">
      <alignment horizontal="right"/>
    </xf>
    <xf numFmtId="3" fontId="19" fillId="0" borderId="31" xfId="0" applyNumberFormat="1" applyFont="1" applyFill="1" applyBorder="1" applyAlignment="1">
      <alignment horizontal="right"/>
    </xf>
    <xf numFmtId="3" fontId="19" fillId="0" borderId="45" xfId="0" applyNumberFormat="1" applyFont="1" applyFill="1" applyBorder="1" applyAlignment="1">
      <alignment horizontal="right"/>
    </xf>
    <xf numFmtId="3" fontId="5" fillId="0" borderId="31" xfId="0" applyNumberFormat="1" applyFont="1" applyFill="1" applyBorder="1" applyAlignment="1">
      <alignment horizontal="right"/>
    </xf>
    <xf numFmtId="3" fontId="19" fillId="0" borderId="52" xfId="0" applyNumberFormat="1" applyFont="1" applyFill="1" applyBorder="1" applyAlignment="1">
      <alignment horizontal="right"/>
    </xf>
    <xf numFmtId="3" fontId="3" fillId="3" borderId="35" xfId="0" applyNumberFormat="1" applyFont="1" applyFill="1" applyBorder="1" applyAlignment="1">
      <alignment horizontal="right"/>
    </xf>
    <xf numFmtId="0" fontId="3" fillId="0" borderId="18" xfId="0" applyFont="1" applyFill="1" applyBorder="1" applyAlignment="1">
      <alignment vertical="center"/>
    </xf>
    <xf numFmtId="3" fontId="3" fillId="0" borderId="28" xfId="0" applyNumberFormat="1" applyFont="1" applyFill="1" applyBorder="1" applyAlignment="1">
      <alignment horizontal="right"/>
    </xf>
    <xf numFmtId="3" fontId="68" fillId="0" borderId="28" xfId="0" applyNumberFormat="1" applyFont="1" applyFill="1" applyBorder="1" applyAlignment="1">
      <alignment horizontal="right"/>
    </xf>
    <xf numFmtId="3" fontId="3" fillId="0" borderId="19" xfId="0" applyNumberFormat="1" applyFont="1" applyFill="1" applyBorder="1" applyAlignment="1">
      <alignment horizontal="right"/>
    </xf>
    <xf numFmtId="3" fontId="3" fillId="3" borderId="28" xfId="0" applyNumberFormat="1" applyFont="1" applyFill="1" applyBorder="1" applyAlignment="1">
      <alignment horizontal="right"/>
    </xf>
    <xf numFmtId="3" fontId="3" fillId="5" borderId="28" xfId="0" applyNumberFormat="1" applyFont="1" applyFill="1" applyBorder="1" applyAlignment="1">
      <alignment horizontal="right"/>
    </xf>
    <xf numFmtId="3" fontId="5" fillId="0" borderId="26" xfId="0" applyNumberFormat="1" applyFont="1" applyFill="1" applyBorder="1" applyAlignment="1">
      <alignment horizontal="right"/>
    </xf>
    <xf numFmtId="3" fontId="19" fillId="0" borderId="22" xfId="0" applyNumberFormat="1" applyFont="1" applyFill="1" applyBorder="1" applyAlignment="1">
      <alignment horizontal="right"/>
    </xf>
    <xf numFmtId="3" fontId="19" fillId="0" borderId="58" xfId="0" applyNumberFormat="1" applyFont="1" applyFill="1" applyBorder="1" applyAlignment="1">
      <alignment horizontal="right"/>
    </xf>
    <xf numFmtId="3" fontId="5" fillId="0" borderId="22" xfId="0" applyNumberFormat="1" applyFont="1" applyFill="1" applyBorder="1" applyAlignment="1">
      <alignment horizontal="right"/>
    </xf>
    <xf numFmtId="3" fontId="3" fillId="5" borderId="22" xfId="0" applyNumberFormat="1" applyFont="1" applyFill="1" applyBorder="1" applyAlignment="1">
      <alignment horizontal="right"/>
    </xf>
    <xf numFmtId="3" fontId="3" fillId="5" borderId="23" xfId="0" applyNumberFormat="1" applyFont="1" applyFill="1" applyBorder="1" applyAlignment="1">
      <alignment horizontal="right"/>
    </xf>
    <xf numFmtId="0" fontId="28" fillId="0" borderId="41" xfId="0" applyFont="1" applyFill="1" applyBorder="1" applyAlignment="1">
      <alignment vertical="center"/>
    </xf>
    <xf numFmtId="3" fontId="28" fillId="0" borderId="32" xfId="0" applyNumberFormat="1" applyFont="1" applyFill="1" applyBorder="1" applyAlignment="1">
      <alignment horizontal="right"/>
    </xf>
    <xf numFmtId="3" fontId="68" fillId="0" borderId="32" xfId="0" applyNumberFormat="1" applyFont="1" applyFill="1" applyBorder="1" applyAlignment="1">
      <alignment horizontal="right"/>
    </xf>
    <xf numFmtId="3" fontId="28" fillId="0" borderId="49" xfId="0" applyNumberFormat="1" applyFont="1" applyFill="1" applyBorder="1" applyAlignment="1">
      <alignment horizontal="right"/>
    </xf>
    <xf numFmtId="3" fontId="28" fillId="5" borderId="28" xfId="0" applyNumberFormat="1" applyFont="1" applyFill="1" applyBorder="1" applyAlignment="1">
      <alignment horizontal="right"/>
    </xf>
    <xf numFmtId="3" fontId="68" fillId="0" borderId="63" xfId="0" applyNumberFormat="1" applyFont="1" applyFill="1" applyBorder="1" applyAlignment="1">
      <alignment horizontal="right"/>
    </xf>
    <xf numFmtId="3" fontId="3" fillId="0" borderId="18" xfId="0" applyNumberFormat="1" applyFont="1" applyFill="1" applyBorder="1" applyAlignment="1">
      <alignment horizontal="right"/>
    </xf>
    <xf numFmtId="3" fontId="19" fillId="0" borderId="0" xfId="0" applyNumberFormat="1" applyFont="1" applyFill="1"/>
    <xf numFmtId="3" fontId="5" fillId="0" borderId="55" xfId="0" applyNumberFormat="1" applyFont="1" applyFill="1" applyBorder="1" applyAlignment="1">
      <alignment horizontal="right" wrapText="1"/>
    </xf>
    <xf numFmtId="3" fontId="19" fillId="0" borderId="64" xfId="0" applyNumberFormat="1" applyFont="1" applyFill="1" applyBorder="1" applyAlignment="1">
      <alignment horizontal="right" wrapText="1"/>
    </xf>
    <xf numFmtId="3" fontId="19" fillId="0" borderId="55" xfId="0" applyNumberFormat="1" applyFont="1" applyFill="1" applyBorder="1" applyAlignment="1">
      <alignment horizontal="right" wrapText="1"/>
    </xf>
    <xf numFmtId="3" fontId="5" fillId="0" borderId="55" xfId="0" applyNumberFormat="1" applyFont="1" applyFill="1" applyBorder="1" applyAlignment="1">
      <alignment horizontal="right"/>
    </xf>
    <xf numFmtId="3" fontId="19" fillId="0" borderId="56" xfId="0" applyNumberFormat="1" applyFont="1" applyFill="1" applyBorder="1" applyAlignment="1">
      <alignment horizontal="right"/>
    </xf>
    <xf numFmtId="3" fontId="5" fillId="0" borderId="56" xfId="0" applyNumberFormat="1" applyFont="1" applyFill="1" applyBorder="1" applyAlignment="1">
      <alignment horizontal="right"/>
    </xf>
    <xf numFmtId="3" fontId="3" fillId="3" borderId="22" xfId="0" applyNumberFormat="1" applyFont="1" applyFill="1" applyBorder="1" applyAlignment="1">
      <alignment horizontal="right"/>
    </xf>
    <xf numFmtId="3" fontId="19" fillId="0" borderId="64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 wrapText="1"/>
    </xf>
    <xf numFmtId="3" fontId="5" fillId="0" borderId="1" xfId="0" applyNumberFormat="1" applyFont="1" applyFill="1" applyBorder="1" applyAlignment="1">
      <alignment horizontal="right"/>
    </xf>
    <xf numFmtId="3" fontId="19" fillId="0" borderId="3" xfId="0" applyNumberFormat="1" applyFont="1" applyFill="1" applyBorder="1" applyAlignment="1">
      <alignment horizontal="right"/>
    </xf>
    <xf numFmtId="3" fontId="19" fillId="0" borderId="1" xfId="0" applyNumberFormat="1" applyFont="1" applyFill="1" applyBorder="1" applyAlignment="1">
      <alignment horizontal="right"/>
    </xf>
    <xf numFmtId="3" fontId="3" fillId="3" borderId="24" xfId="0" applyNumberFormat="1" applyFont="1" applyFill="1" applyBorder="1" applyAlignment="1">
      <alignment horizontal="right"/>
    </xf>
    <xf numFmtId="3" fontId="3" fillId="5" borderId="35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68" fillId="0" borderId="19" xfId="0" applyNumberFormat="1" applyFont="1" applyFill="1" applyBorder="1" applyAlignment="1">
      <alignment horizontal="right"/>
    </xf>
    <xf numFmtId="3" fontId="3" fillId="0" borderId="53" xfId="0" applyNumberFormat="1" applyFont="1" applyFill="1" applyBorder="1" applyAlignment="1">
      <alignment horizontal="right"/>
    </xf>
    <xf numFmtId="3" fontId="68" fillId="0" borderId="53" xfId="0" applyNumberFormat="1" applyFont="1" applyFill="1" applyBorder="1" applyAlignment="1">
      <alignment horizontal="right"/>
    </xf>
    <xf numFmtId="0" fontId="3" fillId="0" borderId="13" xfId="0" applyFont="1" applyFill="1" applyBorder="1" applyAlignment="1">
      <alignment vertical="center"/>
    </xf>
    <xf numFmtId="3" fontId="3" fillId="0" borderId="13" xfId="0" applyNumberFormat="1" applyFont="1" applyFill="1" applyBorder="1" applyAlignment="1">
      <alignment horizontal="right"/>
    </xf>
    <xf numFmtId="3" fontId="5" fillId="0" borderId="64" xfId="0" applyNumberFormat="1" applyFont="1" applyFill="1" applyBorder="1" applyAlignment="1">
      <alignment horizontal="right"/>
    </xf>
    <xf numFmtId="3" fontId="68" fillId="0" borderId="64" xfId="0" applyNumberFormat="1" applyFont="1" applyFill="1" applyBorder="1" applyAlignment="1">
      <alignment horizontal="right"/>
    </xf>
    <xf numFmtId="3" fontId="3" fillId="0" borderId="55" xfId="0" applyNumberFormat="1" applyFont="1" applyFill="1" applyBorder="1" applyAlignment="1">
      <alignment horizontal="right"/>
    </xf>
    <xf numFmtId="3" fontId="3" fillId="0" borderId="57" xfId="0" applyNumberFormat="1" applyFont="1" applyFill="1" applyBorder="1" applyAlignment="1">
      <alignment horizontal="right"/>
    </xf>
    <xf numFmtId="3" fontId="19" fillId="0" borderId="2" xfId="0" applyNumberFormat="1" applyFont="1" applyFill="1" applyBorder="1" applyAlignment="1">
      <alignment horizontal="right"/>
    </xf>
    <xf numFmtId="3" fontId="5" fillId="0" borderId="2" xfId="0" applyNumberFormat="1" applyFont="1" applyFill="1" applyBorder="1" applyAlignment="1">
      <alignment horizontal="right"/>
    </xf>
    <xf numFmtId="3" fontId="5" fillId="0" borderId="3" xfId="0" applyNumberFormat="1" applyFont="1" applyFill="1" applyBorder="1" applyAlignment="1">
      <alignment horizontal="right"/>
    </xf>
    <xf numFmtId="3" fontId="68" fillId="0" borderId="3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59" xfId="0" applyNumberFormat="1" applyFont="1" applyFill="1" applyBorder="1" applyAlignment="1">
      <alignment horizontal="right"/>
    </xf>
    <xf numFmtId="3" fontId="23" fillId="0" borderId="1" xfId="0" applyNumberFormat="1" applyFont="1" applyFill="1" applyBorder="1" applyAlignment="1">
      <alignment horizontal="right"/>
    </xf>
    <xf numFmtId="3" fontId="23" fillId="0" borderId="2" xfId="0" applyNumberFormat="1" applyFont="1" applyFill="1" applyBorder="1" applyAlignment="1">
      <alignment horizontal="right"/>
    </xf>
    <xf numFmtId="3" fontId="23" fillId="0" borderId="3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3" fontId="37" fillId="0" borderId="59" xfId="0" applyNumberFormat="1" applyFont="1" applyFill="1" applyBorder="1" applyAlignment="1">
      <alignment horizontal="right"/>
    </xf>
    <xf numFmtId="3" fontId="37" fillId="5" borderId="23" xfId="0" applyNumberFormat="1" applyFont="1" applyFill="1" applyBorder="1" applyAlignment="1">
      <alignment horizontal="right"/>
    </xf>
    <xf numFmtId="0" fontId="22" fillId="0" borderId="0" xfId="0" applyFont="1" applyFill="1"/>
    <xf numFmtId="3" fontId="37" fillId="0" borderId="0" xfId="0" applyNumberFormat="1" applyFont="1" applyFill="1" applyBorder="1" applyAlignment="1">
      <alignment horizontal="right"/>
    </xf>
    <xf numFmtId="3" fontId="5" fillId="0" borderId="4" xfId="0" applyNumberFormat="1" applyFont="1" applyFill="1" applyBorder="1" applyAlignment="1">
      <alignment horizontal="right"/>
    </xf>
    <xf numFmtId="3" fontId="19" fillId="0" borderId="54" xfId="0" applyNumberFormat="1" applyFont="1" applyFill="1" applyBorder="1" applyAlignment="1">
      <alignment horizontal="right"/>
    </xf>
    <xf numFmtId="3" fontId="19" fillId="0" borderId="4" xfId="0" applyNumberFormat="1" applyFont="1" applyFill="1" applyBorder="1" applyAlignment="1">
      <alignment horizontal="right"/>
    </xf>
    <xf numFmtId="3" fontId="19" fillId="0" borderId="34" xfId="0" applyNumberFormat="1" applyFont="1" applyFill="1" applyBorder="1" applyAlignment="1">
      <alignment horizontal="right"/>
    </xf>
    <xf numFmtId="3" fontId="5" fillId="0" borderId="34" xfId="0" applyNumberFormat="1" applyFont="1" applyFill="1" applyBorder="1" applyAlignment="1">
      <alignment horizontal="right"/>
    </xf>
    <xf numFmtId="3" fontId="5" fillId="0" borderId="54" xfId="0" applyNumberFormat="1" applyFont="1" applyFill="1" applyBorder="1" applyAlignment="1">
      <alignment horizontal="right"/>
    </xf>
    <xf numFmtId="3" fontId="68" fillId="0" borderId="54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3" fontId="3" fillId="0" borderId="45" xfId="0" applyNumberFormat="1" applyFont="1" applyFill="1" applyBorder="1" applyAlignment="1">
      <alignment horizontal="right"/>
    </xf>
    <xf numFmtId="3" fontId="3" fillId="5" borderId="31" xfId="0" applyNumberFormat="1" applyFont="1" applyFill="1" applyBorder="1" applyAlignment="1">
      <alignment horizontal="right"/>
    </xf>
    <xf numFmtId="0" fontId="3" fillId="0" borderId="28" xfId="0" applyFont="1" applyFill="1" applyBorder="1" applyAlignment="1">
      <alignment vertical="center"/>
    </xf>
    <xf numFmtId="3" fontId="3" fillId="0" borderId="50" xfId="0" applyNumberFormat="1" applyFont="1" applyFill="1" applyBorder="1" applyAlignment="1">
      <alignment horizontal="right"/>
    </xf>
    <xf numFmtId="3" fontId="68" fillId="0" borderId="49" xfId="0" applyNumberFormat="1" applyFont="1" applyFill="1" applyBorder="1" applyAlignment="1">
      <alignment horizontal="right"/>
    </xf>
    <xf numFmtId="3" fontId="3" fillId="0" borderId="49" xfId="0" applyNumberFormat="1" applyFont="1" applyFill="1" applyBorder="1" applyAlignment="1">
      <alignment horizontal="right"/>
    </xf>
    <xf numFmtId="3" fontId="3" fillId="0" borderId="41" xfId="0" applyNumberFormat="1" applyFont="1" applyFill="1" applyBorder="1" applyAlignment="1">
      <alignment horizontal="right"/>
    </xf>
    <xf numFmtId="3" fontId="68" fillId="0" borderId="50" xfId="0" applyNumberFormat="1" applyFont="1" applyFill="1" applyBorder="1" applyAlignment="1">
      <alignment horizontal="right"/>
    </xf>
    <xf numFmtId="3" fontId="3" fillId="3" borderId="32" xfId="0" applyNumberFormat="1" applyFont="1" applyFill="1" applyBorder="1" applyAlignment="1">
      <alignment horizontal="right"/>
    </xf>
    <xf numFmtId="3" fontId="3" fillId="5" borderId="32" xfId="0" applyNumberFormat="1" applyFont="1" applyFill="1" applyBorder="1" applyAlignment="1">
      <alignment horizontal="right"/>
    </xf>
    <xf numFmtId="0" fontId="5" fillId="0" borderId="27" xfId="0" applyFont="1" applyFill="1" applyBorder="1" applyAlignment="1">
      <alignment vertical="center"/>
    </xf>
    <xf numFmtId="3" fontId="19" fillId="0" borderId="21" xfId="0" applyNumberFormat="1" applyFont="1" applyFill="1" applyBorder="1" applyAlignment="1">
      <alignment horizontal="right"/>
    </xf>
    <xf numFmtId="3" fontId="5" fillId="0" borderId="21" xfId="0" applyNumberFormat="1" applyFont="1" applyFill="1" applyBorder="1" applyAlignment="1">
      <alignment horizontal="right"/>
    </xf>
    <xf numFmtId="3" fontId="5" fillId="0" borderId="43" xfId="0" applyNumberFormat="1" applyFont="1" applyFill="1" applyBorder="1" applyAlignment="1">
      <alignment horizontal="right"/>
    </xf>
    <xf numFmtId="3" fontId="5" fillId="0" borderId="58" xfId="0" applyNumberFormat="1" applyFont="1" applyFill="1" applyBorder="1" applyAlignment="1">
      <alignment horizontal="right"/>
    </xf>
    <xf numFmtId="0" fontId="5" fillId="0" borderId="23" xfId="0" applyFont="1" applyFill="1" applyBorder="1" applyAlignment="1">
      <alignment vertical="center"/>
    </xf>
    <xf numFmtId="3" fontId="3" fillId="3" borderId="23" xfId="0" applyNumberFormat="1" applyFont="1" applyFill="1" applyBorder="1" applyAlignment="1">
      <alignment horizontal="right"/>
    </xf>
    <xf numFmtId="3" fontId="5" fillId="0" borderId="59" xfId="0" applyNumberFormat="1" applyFont="1" applyFill="1" applyBorder="1" applyAlignment="1">
      <alignment horizontal="right"/>
    </xf>
    <xf numFmtId="3" fontId="19" fillId="0" borderId="55" xfId="0" applyNumberFormat="1" applyFont="1" applyFill="1" applyBorder="1" applyAlignment="1">
      <alignment horizontal="right"/>
    </xf>
    <xf numFmtId="0" fontId="5" fillId="0" borderId="31" xfId="0" applyFont="1" applyFill="1" applyBorder="1" applyAlignment="1">
      <alignment vertical="center"/>
    </xf>
    <xf numFmtId="3" fontId="3" fillId="0" borderId="39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3" fontId="68" fillId="0" borderId="62" xfId="0" applyNumberFormat="1" applyFont="1" applyFill="1" applyBorder="1" applyAlignment="1">
      <alignment horizontal="right"/>
    </xf>
    <xf numFmtId="3" fontId="3" fillId="0" borderId="60" xfId="0" applyNumberFormat="1" applyFont="1" applyFill="1" applyBorder="1" applyAlignment="1">
      <alignment horizontal="right"/>
    </xf>
    <xf numFmtId="3" fontId="3" fillId="3" borderId="29" xfId="0" applyNumberFormat="1" applyFont="1" applyFill="1" applyBorder="1" applyAlignment="1">
      <alignment horizontal="right"/>
    </xf>
    <xf numFmtId="0" fontId="4" fillId="0" borderId="29" xfId="0" applyFont="1" applyFill="1" applyBorder="1" applyAlignment="1">
      <alignment horizontal="center" vertical="center" wrapText="1"/>
    </xf>
    <xf numFmtId="0" fontId="68" fillId="0" borderId="29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horizontal="center" vertical="center" wrapText="1"/>
    </xf>
    <xf numFmtId="0" fontId="68" fillId="0" borderId="46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left" vertical="center" wrapText="1"/>
    </xf>
    <xf numFmtId="3" fontId="4" fillId="0" borderId="60" xfId="0" applyNumberFormat="1" applyFont="1" applyFill="1" applyBorder="1" applyAlignment="1">
      <alignment horizontal="right" wrapText="1"/>
    </xf>
    <xf numFmtId="3" fontId="68" fillId="0" borderId="60" xfId="0" applyNumberFormat="1" applyFont="1" applyFill="1" applyBorder="1" applyAlignment="1">
      <alignment horizontal="right" wrapText="1"/>
    </xf>
    <xf numFmtId="3" fontId="4" fillId="3" borderId="32" xfId="0" applyNumberFormat="1" applyFont="1" applyFill="1" applyBorder="1" applyAlignment="1">
      <alignment horizontal="right" wrapText="1"/>
    </xf>
    <xf numFmtId="3" fontId="4" fillId="3" borderId="28" xfId="0" applyNumberFormat="1" applyFont="1" applyFill="1" applyBorder="1" applyAlignment="1">
      <alignment horizontal="right" wrapText="1"/>
    </xf>
    <xf numFmtId="3" fontId="4" fillId="5" borderId="28" xfId="0" applyNumberFormat="1" applyFont="1" applyFill="1" applyBorder="1" applyAlignment="1">
      <alignment horizontal="right" wrapText="1"/>
    </xf>
    <xf numFmtId="0" fontId="5" fillId="0" borderId="48" xfId="0" applyFont="1" applyFill="1" applyBorder="1" applyAlignment="1">
      <alignment horizontal="left" vertical="center" wrapText="1"/>
    </xf>
    <xf numFmtId="3" fontId="2" fillId="0" borderId="55" xfId="0" applyNumberFormat="1" applyFont="1" applyFill="1" applyBorder="1" applyAlignment="1">
      <alignment horizontal="right" wrapText="1"/>
    </xf>
    <xf numFmtId="3" fontId="19" fillId="0" borderId="56" xfId="0" applyNumberFormat="1" applyFont="1" applyFill="1" applyBorder="1" applyAlignment="1">
      <alignment horizontal="right" wrapText="1"/>
    </xf>
    <xf numFmtId="3" fontId="2" fillId="0" borderId="56" xfId="0" applyNumberFormat="1" applyFont="1" applyFill="1" applyBorder="1" applyAlignment="1">
      <alignment horizontal="right"/>
    </xf>
    <xf numFmtId="3" fontId="4" fillId="3" borderId="22" xfId="0" applyNumberFormat="1" applyFont="1" applyFill="1" applyBorder="1" applyAlignment="1">
      <alignment horizontal="right" wrapText="1"/>
    </xf>
    <xf numFmtId="3" fontId="2" fillId="0" borderId="64" xfId="0" applyNumberFormat="1" applyFont="1" applyFill="1" applyBorder="1" applyAlignment="1">
      <alignment horizontal="right" wrapText="1"/>
    </xf>
    <xf numFmtId="3" fontId="2" fillId="0" borderId="55" xfId="0" applyNumberFormat="1" applyFont="1" applyFill="1" applyBorder="1" applyAlignment="1">
      <alignment horizontal="right"/>
    </xf>
    <xf numFmtId="3" fontId="4" fillId="5" borderId="22" xfId="0" applyNumberFormat="1" applyFont="1" applyFill="1" applyBorder="1" applyAlignment="1">
      <alignment horizontal="right" wrapText="1"/>
    </xf>
    <xf numFmtId="0" fontId="5" fillId="0" borderId="6" xfId="0" applyFont="1" applyFill="1" applyBorder="1" applyAlignment="1">
      <alignment horizontal="left" vertical="center" wrapText="1"/>
    </xf>
    <xf numFmtId="3" fontId="2" fillId="0" borderId="1" xfId="0" applyNumberFormat="1" applyFont="1" applyFill="1" applyBorder="1" applyAlignment="1">
      <alignment horizontal="right" wrapText="1"/>
    </xf>
    <xf numFmtId="3" fontId="19" fillId="0" borderId="1" xfId="0" applyNumberFormat="1" applyFont="1" applyFill="1" applyBorder="1" applyAlignment="1">
      <alignment horizontal="right" wrapText="1"/>
    </xf>
    <xf numFmtId="3" fontId="5" fillId="0" borderId="1" xfId="0" applyNumberFormat="1" applyFont="1" applyFill="1" applyBorder="1" applyAlignment="1">
      <alignment horizontal="right" wrapText="1"/>
    </xf>
    <xf numFmtId="3" fontId="19" fillId="0" borderId="2" xfId="0" applyNumberFormat="1" applyFont="1" applyFill="1" applyBorder="1" applyAlignment="1">
      <alignment horizontal="right" wrapText="1"/>
    </xf>
    <xf numFmtId="3" fontId="2" fillId="0" borderId="2" xfId="0" applyNumberFormat="1" applyFont="1" applyFill="1" applyBorder="1" applyAlignment="1">
      <alignment horizontal="right"/>
    </xf>
    <xf numFmtId="3" fontId="4" fillId="3" borderId="23" xfId="0" applyNumberFormat="1" applyFont="1" applyFill="1" applyBorder="1" applyAlignment="1">
      <alignment horizontal="right" wrapText="1"/>
    </xf>
    <xf numFmtId="3" fontId="2" fillId="0" borderId="3" xfId="0" applyNumberFormat="1" applyFont="1" applyFill="1" applyBorder="1" applyAlignment="1">
      <alignment horizontal="right" wrapText="1"/>
    </xf>
    <xf numFmtId="3" fontId="19" fillId="0" borderId="3" xfId="0" applyNumberFormat="1" applyFont="1" applyFill="1" applyBorder="1" applyAlignment="1">
      <alignment horizontal="right" wrapText="1"/>
    </xf>
    <xf numFmtId="3" fontId="2" fillId="0" borderId="1" xfId="0" applyNumberFormat="1" applyFont="1" applyFill="1" applyBorder="1" applyAlignment="1">
      <alignment horizontal="right"/>
    </xf>
    <xf numFmtId="3" fontId="4" fillId="5" borderId="23" xfId="0" applyNumberFormat="1" applyFont="1" applyFill="1" applyBorder="1" applyAlignment="1">
      <alignment horizontal="right" wrapText="1"/>
    </xf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vertical="center"/>
    </xf>
    <xf numFmtId="0" fontId="5" fillId="0" borderId="51" xfId="0" applyFont="1" applyFill="1" applyBorder="1" applyAlignment="1">
      <alignment vertical="center"/>
    </xf>
    <xf numFmtId="3" fontId="5" fillId="0" borderId="65" xfId="0" applyNumberFormat="1" applyFont="1" applyFill="1" applyBorder="1" applyAlignment="1">
      <alignment horizontal="right"/>
    </xf>
    <xf numFmtId="3" fontId="19" fillId="0" borderId="65" xfId="0" applyNumberFormat="1" applyFont="1" applyFill="1" applyBorder="1" applyAlignment="1">
      <alignment horizontal="right"/>
    </xf>
    <xf numFmtId="3" fontId="19" fillId="0" borderId="66" xfId="0" applyNumberFormat="1" applyFont="1" applyFill="1" applyBorder="1" applyAlignment="1">
      <alignment horizontal="right"/>
    </xf>
    <xf numFmtId="3" fontId="5" fillId="0" borderId="66" xfId="0" applyNumberFormat="1" applyFont="1" applyFill="1" applyBorder="1" applyAlignment="1">
      <alignment horizontal="right"/>
    </xf>
    <xf numFmtId="3" fontId="4" fillId="3" borderId="24" xfId="0" applyNumberFormat="1" applyFont="1" applyFill="1" applyBorder="1" applyAlignment="1">
      <alignment horizontal="right" wrapText="1"/>
    </xf>
    <xf numFmtId="3" fontId="5" fillId="0" borderId="67" xfId="0" applyNumberFormat="1" applyFont="1" applyFill="1" applyBorder="1" applyAlignment="1">
      <alignment horizontal="right"/>
    </xf>
    <xf numFmtId="3" fontId="19" fillId="0" borderId="67" xfId="0" applyNumberFormat="1" applyFont="1" applyFill="1" applyBorder="1" applyAlignment="1">
      <alignment horizontal="right"/>
    </xf>
    <xf numFmtId="3" fontId="4" fillId="5" borderId="24" xfId="0" applyNumberFormat="1" applyFont="1" applyFill="1" applyBorder="1" applyAlignment="1">
      <alignment horizontal="right" wrapText="1"/>
    </xf>
    <xf numFmtId="3" fontId="4" fillId="0" borderId="61" xfId="0" applyNumberFormat="1" applyFont="1" applyFill="1" applyBorder="1" applyAlignment="1">
      <alignment horizontal="right" wrapText="1"/>
    </xf>
    <xf numFmtId="3" fontId="4" fillId="0" borderId="62" xfId="0" applyNumberFormat="1" applyFont="1" applyFill="1" applyBorder="1" applyAlignment="1">
      <alignment horizontal="right" wrapText="1"/>
    </xf>
    <xf numFmtId="3" fontId="68" fillId="0" borderId="62" xfId="0" applyNumberFormat="1" applyFont="1" applyFill="1" applyBorder="1" applyAlignment="1">
      <alignment horizontal="right" wrapText="1"/>
    </xf>
    <xf numFmtId="3" fontId="2" fillId="0" borderId="3" xfId="0" applyNumberFormat="1" applyFont="1" applyFill="1" applyBorder="1" applyAlignment="1">
      <alignment horizontal="right"/>
    </xf>
    <xf numFmtId="3" fontId="2" fillId="0" borderId="59" xfId="0" applyNumberFormat="1" applyFont="1" applyFill="1" applyBorder="1" applyAlignment="1">
      <alignment horizontal="right"/>
    </xf>
    <xf numFmtId="3" fontId="4" fillId="3" borderId="31" xfId="0" applyNumberFormat="1" applyFont="1" applyFill="1" applyBorder="1" applyAlignment="1">
      <alignment horizontal="right" wrapText="1"/>
    </xf>
    <xf numFmtId="3" fontId="2" fillId="0" borderId="6" xfId="0" applyNumberFormat="1" applyFont="1" applyFill="1" applyBorder="1" applyAlignment="1">
      <alignment horizontal="right"/>
    </xf>
    <xf numFmtId="0" fontId="5" fillId="0" borderId="70" xfId="0" applyFont="1" applyFill="1" applyBorder="1" applyAlignment="1">
      <alignment vertical="center"/>
    </xf>
    <xf numFmtId="3" fontId="5" fillId="0" borderId="7" xfId="0" applyNumberFormat="1" applyFont="1" applyFill="1" applyBorder="1" applyAlignment="1">
      <alignment horizontal="right"/>
    </xf>
    <xf numFmtId="3" fontId="19" fillId="0" borderId="7" xfId="0" applyNumberFormat="1" applyFont="1" applyFill="1" applyBorder="1" applyAlignment="1">
      <alignment horizontal="right"/>
    </xf>
    <xf numFmtId="3" fontId="19" fillId="0" borderId="38" xfId="0" applyNumberFormat="1" applyFont="1" applyFill="1" applyBorder="1" applyAlignment="1">
      <alignment horizontal="right"/>
    </xf>
    <xf numFmtId="3" fontId="5" fillId="0" borderId="88" xfId="0" applyNumberFormat="1" applyFont="1" applyFill="1" applyBorder="1" applyAlignment="1">
      <alignment horizontal="right"/>
    </xf>
    <xf numFmtId="3" fontId="5" fillId="0" borderId="70" xfId="0" applyNumberFormat="1" applyFont="1" applyFill="1" applyBorder="1" applyAlignment="1">
      <alignment horizontal="right"/>
    </xf>
    <xf numFmtId="3" fontId="19" fillId="0" borderId="71" xfId="0" applyNumberFormat="1" applyFont="1" applyFill="1" applyBorder="1" applyAlignment="1">
      <alignment horizontal="right"/>
    </xf>
    <xf numFmtId="3" fontId="3" fillId="0" borderId="60" xfId="0" applyNumberFormat="1" applyFont="1" applyFill="1" applyBorder="1" applyAlignment="1">
      <alignment horizontal="right" wrapText="1"/>
    </xf>
    <xf numFmtId="3" fontId="3" fillId="0" borderId="61" xfId="0" applyNumberFormat="1" applyFont="1" applyFill="1" applyBorder="1" applyAlignment="1">
      <alignment horizontal="right" wrapText="1"/>
    </xf>
    <xf numFmtId="3" fontId="4" fillId="0" borderId="60" xfId="0" applyNumberFormat="1" applyFont="1" applyFill="1" applyBorder="1" applyAlignment="1">
      <alignment horizontal="right"/>
    </xf>
    <xf numFmtId="0" fontId="2" fillId="0" borderId="26" xfId="0" applyFont="1" applyFill="1" applyBorder="1"/>
    <xf numFmtId="0" fontId="2" fillId="0" borderId="58" xfId="0" applyFont="1" applyFill="1" applyBorder="1"/>
    <xf numFmtId="0" fontId="19" fillId="0" borderId="0" xfId="0" applyFont="1" applyFill="1" applyBorder="1"/>
    <xf numFmtId="0" fontId="2" fillId="0" borderId="6" xfId="0" applyFont="1" applyFill="1" applyBorder="1"/>
    <xf numFmtId="0" fontId="2" fillId="0" borderId="59" xfId="0" applyFont="1" applyFill="1" applyBorder="1"/>
    <xf numFmtId="0" fontId="2" fillId="0" borderId="70" xfId="0" applyFont="1" applyFill="1" applyBorder="1"/>
    <xf numFmtId="0" fontId="2" fillId="0" borderId="88" xfId="0" applyFont="1" applyFill="1" applyBorder="1"/>
    <xf numFmtId="0" fontId="69" fillId="0" borderId="0" xfId="0" applyFont="1"/>
    <xf numFmtId="0" fontId="70" fillId="0" borderId="0" xfId="0" applyFont="1" applyAlignment="1"/>
    <xf numFmtId="0" fontId="46" fillId="0" borderId="22" xfId="0" applyFont="1" applyFill="1" applyBorder="1" applyAlignment="1">
      <alignment horizontal="center"/>
    </xf>
    <xf numFmtId="0" fontId="3" fillId="0" borderId="23" xfId="0" applyFont="1" applyFill="1" applyBorder="1" applyAlignment="1">
      <alignment vertical="center"/>
    </xf>
    <xf numFmtId="0" fontId="28" fillId="0" borderId="23" xfId="0" applyFont="1" applyFill="1" applyBorder="1" applyAlignment="1">
      <alignment vertical="center"/>
    </xf>
    <xf numFmtId="0" fontId="3" fillId="0" borderId="24" xfId="0" applyFont="1" applyFill="1" applyBorder="1" applyAlignment="1">
      <alignment vertical="center"/>
    </xf>
    <xf numFmtId="3" fontId="4" fillId="17" borderId="0" xfId="0" applyNumberFormat="1" applyFont="1" applyFill="1"/>
    <xf numFmtId="3" fontId="2" fillId="18" borderId="0" xfId="0" applyNumberFormat="1" applyFont="1" applyFill="1"/>
    <xf numFmtId="3" fontId="2" fillId="16" borderId="0" xfId="0" applyNumberFormat="1" applyFont="1" applyFill="1"/>
    <xf numFmtId="3" fontId="2" fillId="0" borderId="27" xfId="0" applyNumberFormat="1" applyFont="1" applyFill="1" applyBorder="1" applyAlignment="1">
      <alignment horizontal="right"/>
    </xf>
    <xf numFmtId="3" fontId="2" fillId="0" borderId="23" xfId="0" applyNumberFormat="1" applyFont="1" applyFill="1" applyBorder="1" applyAlignment="1">
      <alignment horizontal="right"/>
    </xf>
    <xf numFmtId="3" fontId="2" fillId="0" borderId="31" xfId="0" applyNumberFormat="1" applyFont="1" applyFill="1" applyBorder="1" applyAlignment="1">
      <alignment horizontal="right"/>
    </xf>
    <xf numFmtId="3" fontId="2" fillId="0" borderId="22" xfId="0" applyNumberFormat="1" applyFont="1" applyFill="1" applyBorder="1" applyAlignment="1">
      <alignment horizontal="right"/>
    </xf>
    <xf numFmtId="3" fontId="2" fillId="0" borderId="24" xfId="0" applyNumberFormat="1" applyFont="1" applyFill="1" applyBorder="1" applyAlignment="1">
      <alignment horizontal="right"/>
    </xf>
    <xf numFmtId="3" fontId="28" fillId="0" borderId="28" xfId="0" applyNumberFormat="1" applyFont="1" applyFill="1" applyBorder="1" applyAlignment="1">
      <alignment horizontal="right"/>
    </xf>
    <xf numFmtId="3" fontId="3" fillId="0" borderId="29" xfId="0" applyNumberFormat="1" applyFont="1" applyFill="1" applyBorder="1" applyAlignment="1">
      <alignment horizontal="right"/>
    </xf>
    <xf numFmtId="3" fontId="4" fillId="0" borderId="28" xfId="0" applyNumberFormat="1" applyFont="1" applyFill="1" applyBorder="1" applyAlignment="1">
      <alignment horizontal="right"/>
    </xf>
    <xf numFmtId="3" fontId="2" fillId="0" borderId="35" xfId="0" applyNumberFormat="1" applyFont="1" applyFill="1" applyBorder="1" applyAlignment="1">
      <alignment horizontal="right"/>
    </xf>
    <xf numFmtId="4" fontId="2" fillId="0" borderId="0" xfId="0" applyNumberFormat="1" applyFont="1" applyFill="1"/>
    <xf numFmtId="164" fontId="15" fillId="6" borderId="51" xfId="1" applyNumberFormat="1" applyFont="1" applyFill="1" applyBorder="1" applyAlignment="1">
      <alignment horizontal="right" vertical="center"/>
    </xf>
    <xf numFmtId="164" fontId="15" fillId="6" borderId="51" xfId="1" applyNumberFormat="1" applyFont="1" applyFill="1" applyBorder="1" applyAlignment="1">
      <alignment horizontal="right" vertical="center" wrapText="1"/>
    </xf>
    <xf numFmtId="164" fontId="15" fillId="0" borderId="19" xfId="1" applyNumberFormat="1" applyFont="1" applyFill="1" applyBorder="1" applyAlignment="1">
      <alignment horizontal="right" vertical="center"/>
    </xf>
    <xf numFmtId="164" fontId="15" fillId="6" borderId="19" xfId="1" applyNumberFormat="1" applyFont="1" applyFill="1" applyBorder="1" applyAlignment="1">
      <alignment horizontal="right" vertical="center"/>
    </xf>
    <xf numFmtId="164" fontId="15" fillId="2" borderId="19" xfId="1" applyNumberFormat="1" applyFont="1" applyFill="1" applyBorder="1" applyAlignment="1">
      <alignment horizontal="right" vertical="center"/>
    </xf>
    <xf numFmtId="164" fontId="15" fillId="6" borderId="28" xfId="1" applyNumberFormat="1" applyFont="1" applyFill="1" applyBorder="1" applyAlignment="1">
      <alignment horizontal="right" vertical="center" wrapText="1"/>
    </xf>
    <xf numFmtId="3" fontId="5" fillId="0" borderId="57" xfId="0" applyNumberFormat="1" applyFont="1" applyFill="1" applyBorder="1" applyAlignment="1">
      <alignment horizontal="right"/>
    </xf>
    <xf numFmtId="3" fontId="23" fillId="0" borderId="56" xfId="0" applyNumberFormat="1" applyFont="1" applyFill="1" applyBorder="1" applyAlignment="1">
      <alignment horizontal="right"/>
    </xf>
    <xf numFmtId="3" fontId="23" fillId="0" borderId="57" xfId="0" applyNumberFormat="1" applyFont="1" applyFill="1" applyBorder="1" applyAlignment="1">
      <alignment horizontal="right"/>
    </xf>
    <xf numFmtId="0" fontId="5" fillId="0" borderId="26" xfId="0" applyFont="1" applyFill="1" applyBorder="1" applyAlignment="1">
      <alignment vertical="center"/>
    </xf>
    <xf numFmtId="3" fontId="5" fillId="0" borderId="93" xfId="0" applyNumberFormat="1" applyFont="1" applyFill="1" applyBorder="1" applyAlignment="1">
      <alignment horizontal="right"/>
    </xf>
    <xf numFmtId="3" fontId="19" fillId="0" borderId="93" xfId="0" applyNumberFormat="1" applyFont="1" applyFill="1" applyBorder="1" applyAlignment="1">
      <alignment horizontal="right"/>
    </xf>
    <xf numFmtId="3" fontId="19" fillId="0" borderId="96" xfId="0" applyNumberFormat="1" applyFont="1" applyFill="1" applyBorder="1" applyAlignment="1">
      <alignment horizontal="right"/>
    </xf>
    <xf numFmtId="3" fontId="5" fillId="0" borderId="96" xfId="0" applyNumberFormat="1" applyFont="1" applyFill="1" applyBorder="1" applyAlignment="1">
      <alignment horizontal="right"/>
    </xf>
    <xf numFmtId="3" fontId="5" fillId="0" borderId="97" xfId="0" applyNumberFormat="1" applyFont="1" applyFill="1" applyBorder="1" applyAlignment="1">
      <alignment horizontal="right"/>
    </xf>
    <xf numFmtId="3" fontId="19" fillId="0" borderId="97" xfId="0" applyNumberFormat="1" applyFont="1" applyFill="1" applyBorder="1" applyAlignment="1">
      <alignment horizontal="right"/>
    </xf>
    <xf numFmtId="0" fontId="3" fillId="0" borderId="19" xfId="0" applyFont="1" applyFill="1" applyBorder="1" applyAlignment="1">
      <alignment vertical="center"/>
    </xf>
    <xf numFmtId="3" fontId="68" fillId="0" borderId="60" xfId="0" applyNumberFormat="1" applyFont="1" applyFill="1" applyBorder="1" applyAlignment="1">
      <alignment horizontal="right"/>
    </xf>
    <xf numFmtId="3" fontId="3" fillId="0" borderId="61" xfId="0" applyNumberFormat="1" applyFont="1" applyFill="1" applyBorder="1" applyAlignment="1">
      <alignment horizontal="right"/>
    </xf>
    <xf numFmtId="3" fontId="3" fillId="5" borderId="53" xfId="0" applyNumberFormat="1" applyFont="1" applyFill="1" applyBorder="1" applyAlignment="1">
      <alignment horizontal="right"/>
    </xf>
    <xf numFmtId="3" fontId="3" fillId="5" borderId="29" xfId="0" applyNumberFormat="1" applyFont="1" applyFill="1" applyBorder="1" applyAlignment="1">
      <alignment horizontal="right"/>
    </xf>
    <xf numFmtId="3" fontId="23" fillId="0" borderId="59" xfId="0" applyNumberFormat="1" applyFont="1" applyFill="1" applyBorder="1" applyAlignment="1">
      <alignment horizontal="right"/>
    </xf>
    <xf numFmtId="3" fontId="5" fillId="0" borderId="45" xfId="0" applyNumberFormat="1" applyFont="1" applyFill="1" applyBorder="1" applyAlignment="1">
      <alignment horizontal="right"/>
    </xf>
    <xf numFmtId="0" fontId="5" fillId="0" borderId="17" xfId="0" applyFont="1" applyFill="1" applyBorder="1" applyAlignment="1">
      <alignment vertical="center"/>
    </xf>
    <xf numFmtId="3" fontId="4" fillId="3" borderId="32" xfId="0" applyNumberFormat="1" applyFont="1" applyFill="1" applyBorder="1" applyAlignment="1">
      <alignment horizontal="right"/>
    </xf>
    <xf numFmtId="3" fontId="4" fillId="3" borderId="28" xfId="0" applyNumberFormat="1" applyFont="1" applyFill="1" applyBorder="1" applyAlignment="1">
      <alignment horizontal="right"/>
    </xf>
    <xf numFmtId="3" fontId="4" fillId="5" borderId="28" xfId="0" applyNumberFormat="1" applyFont="1" applyFill="1" applyBorder="1" applyAlignment="1">
      <alignment horizontal="right"/>
    </xf>
    <xf numFmtId="3" fontId="4" fillId="3" borderId="22" xfId="0" applyNumberFormat="1" applyFont="1" applyFill="1" applyBorder="1" applyAlignment="1">
      <alignment horizontal="right"/>
    </xf>
    <xf numFmtId="3" fontId="2" fillId="0" borderId="64" xfId="0" applyNumberFormat="1" applyFont="1" applyFill="1" applyBorder="1" applyAlignment="1">
      <alignment horizontal="right"/>
    </xf>
    <xf numFmtId="3" fontId="4" fillId="5" borderId="1" xfId="0" applyNumberFormat="1" applyFont="1" applyFill="1" applyBorder="1" applyAlignment="1">
      <alignment horizontal="right"/>
    </xf>
    <xf numFmtId="3" fontId="4" fillId="3" borderId="23" xfId="0" applyNumberFormat="1" applyFont="1" applyFill="1" applyBorder="1" applyAlignment="1">
      <alignment horizontal="right"/>
    </xf>
    <xf numFmtId="3" fontId="4" fillId="3" borderId="24" xfId="0" applyNumberFormat="1" applyFont="1" applyFill="1" applyBorder="1" applyAlignment="1">
      <alignment horizontal="right"/>
    </xf>
    <xf numFmtId="3" fontId="4" fillId="0" borderId="61" xfId="0" applyNumberFormat="1" applyFont="1" applyFill="1" applyBorder="1" applyAlignment="1">
      <alignment horizontal="right"/>
    </xf>
    <xf numFmtId="3" fontId="4" fillId="0" borderId="62" xfId="0" applyNumberFormat="1" applyFont="1" applyFill="1" applyBorder="1" applyAlignment="1">
      <alignment horizontal="right"/>
    </xf>
    <xf numFmtId="0" fontId="5" fillId="0" borderId="17" xfId="0" applyFont="1" applyFill="1" applyBorder="1" applyAlignment="1">
      <alignment horizontal="left" vertical="center"/>
    </xf>
    <xf numFmtId="3" fontId="2" fillId="0" borderId="4" xfId="0" applyNumberFormat="1" applyFont="1" applyFill="1" applyBorder="1" applyAlignment="1">
      <alignment horizontal="right"/>
    </xf>
    <xf numFmtId="3" fontId="2" fillId="0" borderId="34" xfId="0" applyNumberFormat="1" applyFont="1" applyFill="1" applyBorder="1" applyAlignment="1">
      <alignment horizontal="right"/>
    </xf>
    <xf numFmtId="3" fontId="2" fillId="0" borderId="54" xfId="0" applyNumberFormat="1" applyFont="1" applyFill="1" applyBorder="1" applyAlignment="1">
      <alignment horizontal="right"/>
    </xf>
    <xf numFmtId="0" fontId="18" fillId="0" borderId="0" xfId="0" applyFont="1" applyFill="1"/>
    <xf numFmtId="2" fontId="0" fillId="0" borderId="0" xfId="0" applyNumberFormat="1" applyFill="1"/>
    <xf numFmtId="0" fontId="2" fillId="0" borderId="25" xfId="0" applyFont="1" applyFill="1" applyBorder="1" applyAlignment="1"/>
    <xf numFmtId="3" fontId="2" fillId="0" borderId="25" xfId="0" applyNumberFormat="1" applyFont="1" applyFill="1" applyBorder="1" applyAlignment="1"/>
    <xf numFmtId="3" fontId="68" fillId="3" borderId="27" xfId="0" applyNumberFormat="1" applyFont="1" applyFill="1" applyBorder="1" applyAlignment="1">
      <alignment horizontal="right"/>
    </xf>
    <xf numFmtId="3" fontId="68" fillId="5" borderId="27" xfId="0" applyNumberFormat="1" applyFont="1" applyFill="1" applyBorder="1" applyAlignment="1">
      <alignment horizontal="right"/>
    </xf>
    <xf numFmtId="3" fontId="37" fillId="3" borderId="27" xfId="0" applyNumberFormat="1" applyFont="1" applyFill="1" applyBorder="1" applyAlignment="1">
      <alignment horizontal="right"/>
    </xf>
    <xf numFmtId="3" fontId="68" fillId="3" borderId="35" xfId="0" applyNumberFormat="1" applyFont="1" applyFill="1" applyBorder="1" applyAlignment="1">
      <alignment horizontal="right"/>
    </xf>
    <xf numFmtId="3" fontId="68" fillId="5" borderId="22" xfId="0" applyNumberFormat="1" applyFont="1" applyFill="1" applyBorder="1" applyAlignment="1">
      <alignment horizontal="right"/>
    </xf>
    <xf numFmtId="3" fontId="68" fillId="5" borderId="23" xfId="0" applyNumberFormat="1" applyFont="1" applyFill="1" applyBorder="1" applyAlignment="1">
      <alignment horizontal="right"/>
    </xf>
    <xf numFmtId="3" fontId="4" fillId="3" borderId="35" xfId="0" applyNumberFormat="1" applyFont="1" applyFill="1" applyBorder="1" applyAlignment="1">
      <alignment horizontal="right"/>
    </xf>
    <xf numFmtId="3" fontId="4" fillId="3" borderId="27" xfId="0" applyNumberFormat="1" applyFont="1" applyFill="1" applyBorder="1" applyAlignment="1">
      <alignment horizontal="right"/>
    </xf>
    <xf numFmtId="0" fontId="3" fillId="3" borderId="40" xfId="0" applyFont="1" applyFill="1" applyBorder="1" applyAlignment="1">
      <alignment vertical="center"/>
    </xf>
    <xf numFmtId="3" fontId="4" fillId="5" borderId="22" xfId="0" applyNumberFormat="1" applyFont="1" applyFill="1" applyBorder="1" applyAlignment="1">
      <alignment horizontal="right"/>
    </xf>
    <xf numFmtId="3" fontId="4" fillId="5" borderId="23" xfId="0" applyNumberFormat="1" applyFont="1" applyFill="1" applyBorder="1" applyAlignment="1">
      <alignment horizontal="right"/>
    </xf>
    <xf numFmtId="3" fontId="4" fillId="5" borderId="24" xfId="0" applyNumberFormat="1" applyFont="1" applyFill="1" applyBorder="1" applyAlignment="1">
      <alignment horizontal="right"/>
    </xf>
    <xf numFmtId="3" fontId="4" fillId="3" borderId="31" xfId="0" applyNumberFormat="1" applyFont="1" applyFill="1" applyBorder="1" applyAlignment="1">
      <alignment horizontal="right"/>
    </xf>
    <xf numFmtId="0" fontId="4" fillId="0" borderId="0" xfId="0" applyFont="1" applyFill="1" applyBorder="1"/>
    <xf numFmtId="3" fontId="31" fillId="0" borderId="0" xfId="0" applyNumberFormat="1" applyFont="1" applyFill="1" applyAlignment="1">
      <alignment horizontal="center"/>
    </xf>
    <xf numFmtId="0" fontId="3" fillId="0" borderId="19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72" fontId="2" fillId="0" borderId="0" xfId="1" applyNumberFormat="1" applyFont="1" applyFill="1"/>
    <xf numFmtId="172" fontId="0" fillId="0" borderId="0" xfId="0" applyNumberFormat="1"/>
    <xf numFmtId="3" fontId="2" fillId="0" borderId="0" xfId="0" applyNumberFormat="1" applyFont="1" applyFill="1" applyBorder="1"/>
    <xf numFmtId="3" fontId="7" fillId="0" borderId="0" xfId="0" applyNumberFormat="1" applyFont="1" applyFill="1"/>
    <xf numFmtId="0" fontId="4" fillId="0" borderId="0" xfId="6" applyFont="1" applyFill="1"/>
    <xf numFmtId="0" fontId="2" fillId="0" borderId="0" xfId="6" applyFont="1" applyFill="1"/>
    <xf numFmtId="0" fontId="19" fillId="0" borderId="0" xfId="6" applyFont="1" applyFill="1"/>
    <xf numFmtId="0" fontId="31" fillId="0" borderId="0" xfId="6" applyFont="1" applyFill="1" applyAlignment="1">
      <alignment horizontal="center"/>
    </xf>
    <xf numFmtId="0" fontId="75" fillId="0" borderId="0" xfId="6" applyFont="1" applyFill="1" applyAlignment="1">
      <alignment horizontal="left"/>
    </xf>
    <xf numFmtId="0" fontId="2" fillId="0" borderId="25" xfId="6" applyFont="1" applyFill="1" applyBorder="1" applyAlignment="1"/>
    <xf numFmtId="3" fontId="2" fillId="0" borderId="25" xfId="6" applyNumberFormat="1" applyFont="1" applyFill="1" applyBorder="1" applyAlignment="1"/>
    <xf numFmtId="0" fontId="3" fillId="0" borderId="19" xfId="6" applyFont="1" applyFill="1" applyBorder="1" applyAlignment="1">
      <alignment horizontal="center" vertical="center" wrapText="1"/>
    </xf>
    <xf numFmtId="0" fontId="68" fillId="0" borderId="63" xfId="6" applyFont="1" applyFill="1" applyBorder="1" applyAlignment="1">
      <alignment horizontal="center" vertical="center" wrapText="1"/>
    </xf>
    <xf numFmtId="0" fontId="5" fillId="0" borderId="47" xfId="6" applyFont="1" applyFill="1" applyBorder="1" applyAlignment="1">
      <alignment vertical="center"/>
    </xf>
    <xf numFmtId="3" fontId="5" fillId="0" borderId="48" xfId="6" applyNumberFormat="1" applyFont="1" applyFill="1" applyBorder="1" applyAlignment="1">
      <alignment horizontal="right"/>
    </xf>
    <xf numFmtId="3" fontId="19" fillId="0" borderId="57" xfId="6" applyNumberFormat="1" applyFont="1" applyFill="1" applyBorder="1" applyAlignment="1">
      <alignment horizontal="right"/>
    </xf>
    <xf numFmtId="3" fontId="5" fillId="0" borderId="27" xfId="6" applyNumberFormat="1" applyFont="1" applyFill="1" applyBorder="1" applyAlignment="1">
      <alignment horizontal="right"/>
    </xf>
    <xf numFmtId="3" fontId="68" fillId="3" borderId="27" xfId="6" applyNumberFormat="1" applyFont="1" applyFill="1" applyBorder="1" applyAlignment="1">
      <alignment horizontal="right"/>
    </xf>
    <xf numFmtId="3" fontId="3" fillId="3" borderId="27" xfId="6" applyNumberFormat="1" applyFont="1" applyFill="1" applyBorder="1" applyAlignment="1">
      <alignment horizontal="right"/>
    </xf>
    <xf numFmtId="3" fontId="68" fillId="5" borderId="27" xfId="6" applyNumberFormat="1" applyFont="1" applyFill="1" applyBorder="1" applyAlignment="1">
      <alignment horizontal="right"/>
    </xf>
    <xf numFmtId="3" fontId="2" fillId="0" borderId="27" xfId="6" applyNumberFormat="1" applyFont="1" applyFill="1" applyBorder="1" applyAlignment="1">
      <alignment horizontal="right"/>
    </xf>
    <xf numFmtId="3" fontId="2" fillId="0" borderId="0" xfId="6" applyNumberFormat="1" applyFont="1" applyFill="1"/>
    <xf numFmtId="3" fontId="5" fillId="0" borderId="0" xfId="6" applyNumberFormat="1" applyFont="1" applyFill="1" applyBorder="1" applyAlignment="1">
      <alignment horizontal="right"/>
    </xf>
    <xf numFmtId="0" fontId="5" fillId="0" borderId="10" xfId="6" applyFont="1" applyFill="1" applyBorder="1" applyAlignment="1">
      <alignment vertical="center"/>
    </xf>
    <xf numFmtId="3" fontId="5" fillId="0" borderId="6" xfId="6" applyNumberFormat="1" applyFont="1" applyFill="1" applyBorder="1" applyAlignment="1">
      <alignment horizontal="right"/>
    </xf>
    <xf numFmtId="3" fontId="19" fillId="0" borderId="59" xfId="6" applyNumberFormat="1" applyFont="1" applyFill="1" applyBorder="1" applyAlignment="1">
      <alignment horizontal="right"/>
    </xf>
    <xf numFmtId="3" fontId="5" fillId="0" borderId="23" xfId="6" applyNumberFormat="1" applyFont="1" applyFill="1" applyBorder="1" applyAlignment="1">
      <alignment horizontal="right"/>
    </xf>
    <xf numFmtId="3" fontId="2" fillId="0" borderId="23" xfId="6" applyNumberFormat="1" applyFont="1" applyFill="1" applyBorder="1" applyAlignment="1">
      <alignment horizontal="right"/>
    </xf>
    <xf numFmtId="0" fontId="23" fillId="0" borderId="10" xfId="6" applyFont="1" applyFill="1" applyBorder="1" applyAlignment="1">
      <alignment horizontal="left" vertical="center" indent="2"/>
    </xf>
    <xf numFmtId="3" fontId="23" fillId="0" borderId="6" xfId="6" applyNumberFormat="1" applyFont="1" applyFill="1" applyBorder="1" applyAlignment="1">
      <alignment horizontal="right"/>
    </xf>
    <xf numFmtId="3" fontId="23" fillId="0" borderId="23" xfId="6" applyNumberFormat="1" applyFont="1" applyFill="1" applyBorder="1" applyAlignment="1">
      <alignment horizontal="right"/>
    </xf>
    <xf numFmtId="3" fontId="23" fillId="0" borderId="27" xfId="6" applyNumberFormat="1" applyFont="1" applyFill="1" applyBorder="1" applyAlignment="1">
      <alignment horizontal="right"/>
    </xf>
    <xf numFmtId="3" fontId="37" fillId="3" borderId="27" xfId="6" applyNumberFormat="1" applyFont="1" applyFill="1" applyBorder="1" applyAlignment="1">
      <alignment horizontal="right"/>
    </xf>
    <xf numFmtId="3" fontId="37" fillId="5" borderId="27" xfId="6" applyNumberFormat="1" applyFont="1" applyFill="1" applyBorder="1" applyAlignment="1">
      <alignment horizontal="right"/>
    </xf>
    <xf numFmtId="3" fontId="23" fillId="0" borderId="0" xfId="6" applyNumberFormat="1" applyFont="1" applyFill="1" applyBorder="1" applyAlignment="1">
      <alignment horizontal="right"/>
    </xf>
    <xf numFmtId="0" fontId="23" fillId="0" borderId="0" xfId="6" applyFont="1" applyFill="1"/>
    <xf numFmtId="0" fontId="23" fillId="0" borderId="10" xfId="6" applyFont="1" applyFill="1" applyBorder="1" applyAlignment="1">
      <alignment vertical="center"/>
    </xf>
    <xf numFmtId="0" fontId="5" fillId="0" borderId="20" xfId="6" applyFont="1" applyFill="1" applyBorder="1" applyAlignment="1">
      <alignment vertical="center"/>
    </xf>
    <xf numFmtId="3" fontId="5" fillId="0" borderId="17" xfId="6" applyNumberFormat="1" applyFont="1" applyFill="1" applyBorder="1" applyAlignment="1">
      <alignment horizontal="right"/>
    </xf>
    <xf numFmtId="3" fontId="19" fillId="0" borderId="45" xfId="6" applyNumberFormat="1" applyFont="1" applyFill="1" applyBorder="1" applyAlignment="1">
      <alignment horizontal="right"/>
    </xf>
    <xf numFmtId="3" fontId="5" fillId="0" borderId="31" xfId="6" applyNumberFormat="1" applyFont="1" applyFill="1" applyBorder="1" applyAlignment="1">
      <alignment horizontal="right"/>
    </xf>
    <xf numFmtId="3" fontId="19" fillId="0" borderId="52" xfId="6" applyNumberFormat="1" applyFont="1" applyFill="1" applyBorder="1" applyAlignment="1">
      <alignment horizontal="right"/>
    </xf>
    <xf numFmtId="3" fontId="68" fillId="3" borderId="35" xfId="6" applyNumberFormat="1" applyFont="1" applyFill="1" applyBorder="1" applyAlignment="1">
      <alignment horizontal="right"/>
    </xf>
    <xf numFmtId="3" fontId="3" fillId="3" borderId="35" xfId="6" applyNumberFormat="1" applyFont="1" applyFill="1" applyBorder="1" applyAlignment="1">
      <alignment horizontal="right"/>
    </xf>
    <xf numFmtId="3" fontId="2" fillId="0" borderId="31" xfId="6" applyNumberFormat="1" applyFont="1" applyFill="1" applyBorder="1" applyAlignment="1">
      <alignment horizontal="right"/>
    </xf>
    <xf numFmtId="0" fontId="3" fillId="0" borderId="18" xfId="6" applyFont="1" applyFill="1" applyBorder="1" applyAlignment="1">
      <alignment vertical="center"/>
    </xf>
    <xf numFmtId="3" fontId="3" fillId="0" borderId="28" xfId="6" applyNumberFormat="1" applyFont="1" applyFill="1" applyBorder="1" applyAlignment="1">
      <alignment horizontal="right"/>
    </xf>
    <xf numFmtId="3" fontId="3" fillId="0" borderId="19" xfId="6" applyNumberFormat="1" applyFont="1" applyFill="1" applyBorder="1" applyAlignment="1">
      <alignment horizontal="right"/>
    </xf>
    <xf numFmtId="3" fontId="68" fillId="0" borderId="28" xfId="6" applyNumberFormat="1" applyFont="1" applyFill="1" applyBorder="1" applyAlignment="1">
      <alignment horizontal="right"/>
    </xf>
    <xf numFmtId="3" fontId="4" fillId="3" borderId="28" xfId="6" applyNumberFormat="1" applyFont="1" applyFill="1" applyBorder="1" applyAlignment="1">
      <alignment horizontal="right"/>
    </xf>
    <xf numFmtId="3" fontId="3" fillId="3" borderId="28" xfId="6" applyNumberFormat="1" applyFont="1" applyFill="1" applyBorder="1" applyAlignment="1">
      <alignment horizontal="right"/>
    </xf>
    <xf numFmtId="3" fontId="4" fillId="5" borderId="28" xfId="6" applyNumberFormat="1" applyFont="1" applyFill="1" applyBorder="1" applyAlignment="1">
      <alignment horizontal="right"/>
    </xf>
    <xf numFmtId="0" fontId="5" fillId="0" borderId="9" xfId="6" applyFont="1" applyFill="1" applyBorder="1" applyAlignment="1">
      <alignment vertical="center"/>
    </xf>
    <xf numFmtId="3" fontId="5" fillId="0" borderId="26" xfId="6" applyNumberFormat="1" applyFont="1" applyFill="1" applyBorder="1" applyAlignment="1">
      <alignment horizontal="right"/>
    </xf>
    <xf numFmtId="3" fontId="19" fillId="0" borderId="58" xfId="6" applyNumberFormat="1" applyFont="1" applyFill="1" applyBorder="1" applyAlignment="1">
      <alignment horizontal="right"/>
    </xf>
    <xf numFmtId="3" fontId="5" fillId="0" borderId="22" xfId="6" applyNumberFormat="1" applyFont="1" applyFill="1" applyBorder="1" applyAlignment="1">
      <alignment horizontal="right"/>
    </xf>
    <xf numFmtId="3" fontId="68" fillId="5" borderId="22" xfId="6" applyNumberFormat="1" applyFont="1" applyFill="1" applyBorder="1" applyAlignment="1">
      <alignment horizontal="right"/>
    </xf>
    <xf numFmtId="3" fontId="2" fillId="0" borderId="22" xfId="6" applyNumberFormat="1" applyFont="1" applyFill="1" applyBorder="1" applyAlignment="1">
      <alignment horizontal="right"/>
    </xf>
    <xf numFmtId="3" fontId="68" fillId="5" borderId="23" xfId="6" applyNumberFormat="1" applyFont="1" applyFill="1" applyBorder="1" applyAlignment="1">
      <alignment horizontal="right"/>
    </xf>
    <xf numFmtId="0" fontId="28" fillId="0" borderId="41" xfId="6" applyFont="1" applyFill="1" applyBorder="1" applyAlignment="1">
      <alignment vertical="center"/>
    </xf>
    <xf numFmtId="3" fontId="28" fillId="0" borderId="32" xfId="6" applyNumberFormat="1" applyFont="1" applyFill="1" applyBorder="1" applyAlignment="1">
      <alignment horizontal="right"/>
    </xf>
    <xf numFmtId="3" fontId="28" fillId="0" borderId="49" xfId="6" applyNumberFormat="1" applyFont="1" applyFill="1" applyBorder="1" applyAlignment="1">
      <alignment horizontal="right"/>
    </xf>
    <xf numFmtId="3" fontId="68" fillId="0" borderId="32" xfId="6" applyNumberFormat="1" applyFont="1" applyFill="1" applyBorder="1" applyAlignment="1">
      <alignment horizontal="right"/>
    </xf>
    <xf numFmtId="0" fontId="1" fillId="0" borderId="0" xfId="6" applyFill="1"/>
    <xf numFmtId="3" fontId="1" fillId="0" borderId="0" xfId="6" applyNumberFormat="1" applyFill="1"/>
    <xf numFmtId="3" fontId="68" fillId="0" borderId="63" xfId="6" applyNumberFormat="1" applyFont="1" applyFill="1" applyBorder="1" applyAlignment="1">
      <alignment horizontal="right"/>
    </xf>
    <xf numFmtId="3" fontId="3" fillId="0" borderId="18" xfId="6" applyNumberFormat="1" applyFont="1" applyFill="1" applyBorder="1" applyAlignment="1">
      <alignment horizontal="right"/>
    </xf>
    <xf numFmtId="3" fontId="5" fillId="0" borderId="55" xfId="6" applyNumberFormat="1" applyFont="1" applyFill="1" applyBorder="1" applyAlignment="1">
      <alignment horizontal="right"/>
    </xf>
    <xf numFmtId="3" fontId="19" fillId="0" borderId="55" xfId="6" applyNumberFormat="1" applyFont="1" applyFill="1" applyBorder="1" applyAlignment="1">
      <alignment horizontal="right"/>
    </xf>
    <xf numFmtId="3" fontId="19" fillId="0" borderId="56" xfId="6" applyNumberFormat="1" applyFont="1" applyFill="1" applyBorder="1" applyAlignment="1">
      <alignment horizontal="right"/>
    </xf>
    <xf numFmtId="3" fontId="5" fillId="0" borderId="56" xfId="6" applyNumberFormat="1" applyFont="1" applyFill="1" applyBorder="1" applyAlignment="1">
      <alignment horizontal="right"/>
    </xf>
    <xf numFmtId="3" fontId="3" fillId="3" borderId="22" xfId="6" applyNumberFormat="1" applyFont="1" applyFill="1" applyBorder="1" applyAlignment="1">
      <alignment horizontal="right"/>
    </xf>
    <xf numFmtId="3" fontId="3" fillId="5" borderId="27" xfId="6" applyNumberFormat="1" applyFont="1" applyFill="1" applyBorder="1" applyAlignment="1">
      <alignment horizontal="right"/>
    </xf>
    <xf numFmtId="3" fontId="3" fillId="0" borderId="0" xfId="6" applyNumberFormat="1" applyFont="1" applyFill="1" applyBorder="1" applyAlignment="1">
      <alignment horizontal="right" wrapText="1"/>
    </xf>
    <xf numFmtId="3" fontId="5" fillId="0" borderId="1" xfId="6" applyNumberFormat="1" applyFont="1" applyFill="1" applyBorder="1" applyAlignment="1">
      <alignment horizontal="right"/>
    </xf>
    <xf numFmtId="3" fontId="19" fillId="0" borderId="1" xfId="6" applyNumberFormat="1" applyFont="1" applyFill="1" applyBorder="1" applyAlignment="1">
      <alignment horizontal="right"/>
    </xf>
    <xf numFmtId="3" fontId="3" fillId="3" borderId="24" xfId="6" applyNumberFormat="1" applyFont="1" applyFill="1" applyBorder="1" applyAlignment="1">
      <alignment horizontal="right"/>
    </xf>
    <xf numFmtId="3" fontId="3" fillId="5" borderId="35" xfId="6" applyNumberFormat="1" applyFont="1" applyFill="1" applyBorder="1" applyAlignment="1">
      <alignment horizontal="right"/>
    </xf>
    <xf numFmtId="3" fontId="2" fillId="0" borderId="24" xfId="6" applyNumberFormat="1" applyFont="1" applyFill="1" applyBorder="1" applyAlignment="1">
      <alignment horizontal="right"/>
    </xf>
    <xf numFmtId="3" fontId="3" fillId="0" borderId="0" xfId="6" applyNumberFormat="1" applyFont="1" applyFill="1" applyBorder="1" applyAlignment="1">
      <alignment horizontal="right"/>
    </xf>
    <xf numFmtId="3" fontId="68" fillId="0" borderId="19" xfId="6" applyNumberFormat="1" applyFont="1" applyFill="1" applyBorder="1" applyAlignment="1">
      <alignment horizontal="right"/>
    </xf>
    <xf numFmtId="3" fontId="3" fillId="5" borderId="28" xfId="6" applyNumberFormat="1" applyFont="1" applyFill="1" applyBorder="1" applyAlignment="1">
      <alignment horizontal="right"/>
    </xf>
    <xf numFmtId="3" fontId="3" fillId="0" borderId="53" xfId="6" applyNumberFormat="1" applyFont="1" applyFill="1" applyBorder="1" applyAlignment="1">
      <alignment horizontal="right"/>
    </xf>
    <xf numFmtId="3" fontId="68" fillId="0" borderId="53" xfId="6" applyNumberFormat="1" applyFont="1" applyFill="1" applyBorder="1" applyAlignment="1">
      <alignment horizontal="right"/>
    </xf>
    <xf numFmtId="0" fontId="3" fillId="0" borderId="13" xfId="6" applyFont="1" applyFill="1" applyBorder="1" applyAlignment="1">
      <alignment vertical="center"/>
    </xf>
    <xf numFmtId="3" fontId="3" fillId="0" borderId="13" xfId="6" applyNumberFormat="1" applyFont="1" applyFill="1" applyBorder="1" applyAlignment="1">
      <alignment horizontal="right"/>
    </xf>
    <xf numFmtId="3" fontId="5" fillId="0" borderId="64" xfId="6" applyNumberFormat="1" applyFont="1" applyFill="1" applyBorder="1" applyAlignment="1">
      <alignment horizontal="right"/>
    </xf>
    <xf numFmtId="3" fontId="3" fillId="0" borderId="55" xfId="6" applyNumberFormat="1" applyFont="1" applyFill="1" applyBorder="1" applyAlignment="1">
      <alignment horizontal="right"/>
    </xf>
    <xf numFmtId="3" fontId="3" fillId="0" borderId="57" xfId="6" applyNumberFormat="1" applyFont="1" applyFill="1" applyBorder="1" applyAlignment="1">
      <alignment horizontal="right"/>
    </xf>
    <xf numFmtId="3" fontId="19" fillId="0" borderId="2" xfId="6" applyNumberFormat="1" applyFont="1" applyFill="1" applyBorder="1" applyAlignment="1">
      <alignment horizontal="right"/>
    </xf>
    <xf numFmtId="3" fontId="5" fillId="0" borderId="2" xfId="6" applyNumberFormat="1" applyFont="1" applyFill="1" applyBorder="1" applyAlignment="1">
      <alignment horizontal="right"/>
    </xf>
    <xf numFmtId="3" fontId="5" fillId="0" borderId="3" xfId="6" applyNumberFormat="1" applyFont="1" applyFill="1" applyBorder="1" applyAlignment="1">
      <alignment horizontal="right"/>
    </xf>
    <xf numFmtId="3" fontId="3" fillId="0" borderId="1" xfId="6" applyNumberFormat="1" applyFont="1" applyFill="1" applyBorder="1" applyAlignment="1">
      <alignment horizontal="right"/>
    </xf>
    <xf numFmtId="3" fontId="3" fillId="0" borderId="59" xfId="6" applyNumberFormat="1" applyFont="1" applyFill="1" applyBorder="1" applyAlignment="1">
      <alignment horizontal="right"/>
    </xf>
    <xf numFmtId="3" fontId="3" fillId="5" borderId="23" xfId="6" applyNumberFormat="1" applyFont="1" applyFill="1" applyBorder="1" applyAlignment="1">
      <alignment horizontal="right"/>
    </xf>
    <xf numFmtId="3" fontId="23" fillId="0" borderId="1" xfId="6" applyNumberFormat="1" applyFont="1" applyFill="1" applyBorder="1" applyAlignment="1">
      <alignment horizontal="right"/>
    </xf>
    <xf numFmtId="3" fontId="23" fillId="0" borderId="2" xfId="6" applyNumberFormat="1" applyFont="1" applyFill="1" applyBorder="1" applyAlignment="1">
      <alignment horizontal="right"/>
    </xf>
    <xf numFmtId="3" fontId="23" fillId="0" borderId="3" xfId="6" applyNumberFormat="1" applyFont="1" applyFill="1" applyBorder="1" applyAlignment="1">
      <alignment horizontal="right"/>
    </xf>
    <xf numFmtId="3" fontId="37" fillId="0" borderId="1" xfId="6" applyNumberFormat="1" applyFont="1" applyFill="1" applyBorder="1" applyAlignment="1">
      <alignment horizontal="right"/>
    </xf>
    <xf numFmtId="3" fontId="37" fillId="0" borderId="59" xfId="6" applyNumberFormat="1" applyFont="1" applyFill="1" applyBorder="1" applyAlignment="1">
      <alignment horizontal="right"/>
    </xf>
    <xf numFmtId="3" fontId="37" fillId="5" borderId="23" xfId="6" applyNumberFormat="1" applyFont="1" applyFill="1" applyBorder="1" applyAlignment="1">
      <alignment horizontal="right"/>
    </xf>
    <xf numFmtId="0" fontId="22" fillId="0" borderId="0" xfId="6" applyFont="1" applyFill="1"/>
    <xf numFmtId="3" fontId="37" fillId="0" borderId="0" xfId="6" applyNumberFormat="1" applyFont="1" applyFill="1" applyBorder="1" applyAlignment="1">
      <alignment horizontal="right"/>
    </xf>
    <xf numFmtId="3" fontId="5" fillId="0" borderId="4" xfId="6" applyNumberFormat="1" applyFont="1" applyFill="1" applyBorder="1" applyAlignment="1">
      <alignment horizontal="right"/>
    </xf>
    <xf numFmtId="3" fontId="19" fillId="0" borderId="4" xfId="6" applyNumberFormat="1" applyFont="1" applyFill="1" applyBorder="1" applyAlignment="1">
      <alignment horizontal="right"/>
    </xf>
    <xf numFmtId="3" fontId="19" fillId="0" borderId="34" xfId="6" applyNumberFormat="1" applyFont="1" applyFill="1" applyBorder="1" applyAlignment="1">
      <alignment horizontal="right"/>
    </xf>
    <xf numFmtId="3" fontId="5" fillId="0" borderId="34" xfId="6" applyNumberFormat="1" applyFont="1" applyFill="1" applyBorder="1" applyAlignment="1">
      <alignment horizontal="right"/>
    </xf>
    <xf numFmtId="3" fontId="5" fillId="0" borderId="54" xfId="6" applyNumberFormat="1" applyFont="1" applyFill="1" applyBorder="1" applyAlignment="1">
      <alignment horizontal="right"/>
    </xf>
    <xf numFmtId="3" fontId="3" fillId="0" borderId="4" xfId="6" applyNumberFormat="1" applyFont="1" applyFill="1" applyBorder="1" applyAlignment="1">
      <alignment horizontal="right"/>
    </xf>
    <xf numFmtId="3" fontId="3" fillId="0" borderId="45" xfId="6" applyNumberFormat="1" applyFont="1" applyFill="1" applyBorder="1" applyAlignment="1">
      <alignment horizontal="right"/>
    </xf>
    <xf numFmtId="3" fontId="3" fillId="5" borderId="31" xfId="6" applyNumberFormat="1" applyFont="1" applyFill="1" applyBorder="1" applyAlignment="1">
      <alignment horizontal="right"/>
    </xf>
    <xf numFmtId="0" fontId="3" fillId="0" borderId="28" xfId="6" applyFont="1" applyFill="1" applyBorder="1" applyAlignment="1">
      <alignment vertical="center"/>
    </xf>
    <xf numFmtId="3" fontId="3" fillId="0" borderId="50" xfId="6" applyNumberFormat="1" applyFont="1" applyFill="1" applyBorder="1" applyAlignment="1">
      <alignment horizontal="right"/>
    </xf>
    <xf numFmtId="3" fontId="3" fillId="0" borderId="49" xfId="6" applyNumberFormat="1" applyFont="1" applyFill="1" applyBorder="1" applyAlignment="1">
      <alignment horizontal="right"/>
    </xf>
    <xf numFmtId="3" fontId="68" fillId="0" borderId="49" xfId="6" applyNumberFormat="1" applyFont="1" applyFill="1" applyBorder="1" applyAlignment="1">
      <alignment horizontal="right"/>
    </xf>
    <xf numFmtId="3" fontId="3" fillId="0" borderId="41" xfId="6" applyNumberFormat="1" applyFont="1" applyFill="1" applyBorder="1" applyAlignment="1">
      <alignment horizontal="right"/>
    </xf>
    <xf numFmtId="3" fontId="4" fillId="3" borderId="35" xfId="6" applyNumberFormat="1" applyFont="1" applyFill="1" applyBorder="1" applyAlignment="1">
      <alignment horizontal="right"/>
    </xf>
    <xf numFmtId="3" fontId="3" fillId="3" borderId="32" xfId="6" applyNumberFormat="1" applyFont="1" applyFill="1" applyBorder="1" applyAlignment="1">
      <alignment horizontal="right"/>
    </xf>
    <xf numFmtId="3" fontId="3" fillId="5" borderId="32" xfId="6" applyNumberFormat="1" applyFont="1" applyFill="1" applyBorder="1" applyAlignment="1">
      <alignment horizontal="right"/>
    </xf>
    <xf numFmtId="0" fontId="5" fillId="0" borderId="27" xfId="6" applyFont="1" applyFill="1" applyBorder="1" applyAlignment="1">
      <alignment vertical="center"/>
    </xf>
    <xf numFmtId="3" fontId="5" fillId="0" borderId="93" xfId="6" applyNumberFormat="1" applyFont="1" applyFill="1" applyBorder="1" applyAlignment="1">
      <alignment horizontal="right"/>
    </xf>
    <xf numFmtId="3" fontId="19" fillId="0" borderId="93" xfId="6" applyNumberFormat="1" applyFont="1" applyFill="1" applyBorder="1" applyAlignment="1">
      <alignment horizontal="right"/>
    </xf>
    <xf numFmtId="3" fontId="5" fillId="0" borderId="96" xfId="6" applyNumberFormat="1" applyFont="1" applyFill="1" applyBorder="1" applyAlignment="1">
      <alignment horizontal="right"/>
    </xf>
    <xf numFmtId="3" fontId="4" fillId="3" borderId="22" xfId="6" applyNumberFormat="1" applyFont="1" applyFill="1" applyBorder="1" applyAlignment="1">
      <alignment horizontal="right"/>
    </xf>
    <xf numFmtId="3" fontId="5" fillId="0" borderId="58" xfId="6" applyNumberFormat="1" applyFont="1" applyFill="1" applyBorder="1" applyAlignment="1">
      <alignment horizontal="right"/>
    </xf>
    <xf numFmtId="3" fontId="3" fillId="5" borderId="22" xfId="6" applyNumberFormat="1" applyFont="1" applyFill="1" applyBorder="1" applyAlignment="1">
      <alignment horizontal="right"/>
    </xf>
    <xf numFmtId="0" fontId="1" fillId="0" borderId="0" xfId="6" applyFill="1" applyBorder="1"/>
    <xf numFmtId="3" fontId="1" fillId="0" borderId="0" xfId="6" applyNumberFormat="1" applyFill="1" applyBorder="1"/>
    <xf numFmtId="0" fontId="5" fillId="0" borderId="23" xfId="6" applyFont="1" applyFill="1" applyBorder="1" applyAlignment="1">
      <alignment vertical="center"/>
    </xf>
    <xf numFmtId="3" fontId="4" fillId="3" borderId="23" xfId="6" applyNumberFormat="1" applyFont="1" applyFill="1" applyBorder="1" applyAlignment="1">
      <alignment horizontal="right"/>
    </xf>
    <xf numFmtId="3" fontId="5" fillId="0" borderId="59" xfId="6" applyNumberFormat="1" applyFont="1" applyFill="1" applyBorder="1" applyAlignment="1">
      <alignment horizontal="right"/>
    </xf>
    <xf numFmtId="3" fontId="3" fillId="3" borderId="23" xfId="6" applyNumberFormat="1" applyFont="1" applyFill="1" applyBorder="1" applyAlignment="1">
      <alignment horizontal="right"/>
    </xf>
    <xf numFmtId="3" fontId="4" fillId="3" borderId="27" xfId="6" applyNumberFormat="1" applyFont="1" applyFill="1" applyBorder="1" applyAlignment="1">
      <alignment horizontal="right"/>
    </xf>
    <xf numFmtId="0" fontId="5" fillId="0" borderId="31" xfId="6" applyFont="1" applyFill="1" applyBorder="1" applyAlignment="1">
      <alignment vertical="center"/>
    </xf>
    <xf numFmtId="0" fontId="5" fillId="0" borderId="24" xfId="6" applyFont="1" applyFill="1" applyBorder="1" applyAlignment="1">
      <alignment vertical="center"/>
    </xf>
    <xf numFmtId="3" fontId="28" fillId="5" borderId="28" xfId="6" applyNumberFormat="1" applyFont="1" applyFill="1" applyBorder="1" applyAlignment="1">
      <alignment horizontal="right"/>
    </xf>
    <xf numFmtId="3" fontId="28" fillId="0" borderId="28" xfId="6" applyNumberFormat="1" applyFont="1" applyFill="1" applyBorder="1" applyAlignment="1">
      <alignment horizontal="right"/>
    </xf>
    <xf numFmtId="3" fontId="3" fillId="0" borderId="39" xfId="6" applyNumberFormat="1" applyFont="1" applyFill="1" applyBorder="1" applyAlignment="1">
      <alignment horizontal="right"/>
    </xf>
    <xf numFmtId="3" fontId="3" fillId="0" borderId="62" xfId="6" applyNumberFormat="1" applyFont="1" applyFill="1" applyBorder="1" applyAlignment="1">
      <alignment horizontal="right"/>
    </xf>
    <xf numFmtId="3" fontId="3" fillId="0" borderId="60" xfId="6" applyNumberFormat="1" applyFont="1" applyFill="1" applyBorder="1" applyAlignment="1">
      <alignment horizontal="right"/>
    </xf>
    <xf numFmtId="3" fontId="3" fillId="3" borderId="29" xfId="6" applyNumberFormat="1" applyFont="1" applyFill="1" applyBorder="1" applyAlignment="1">
      <alignment horizontal="right"/>
    </xf>
    <xf numFmtId="3" fontId="3" fillId="0" borderId="29" xfId="6" applyNumberFormat="1" applyFont="1" applyFill="1" applyBorder="1" applyAlignment="1">
      <alignment horizontal="right"/>
    </xf>
    <xf numFmtId="0" fontId="2" fillId="0" borderId="0" xfId="6" applyFont="1" applyFill="1" applyBorder="1"/>
    <xf numFmtId="0" fontId="4" fillId="4" borderId="18" xfId="6" applyFont="1" applyFill="1" applyBorder="1" applyAlignment="1"/>
    <xf numFmtId="0" fontId="4" fillId="4" borderId="39" xfId="6" applyFont="1" applyFill="1" applyBorder="1" applyAlignment="1"/>
    <xf numFmtId="0" fontId="4" fillId="4" borderId="40" xfId="6" applyFont="1" applyFill="1" applyBorder="1" applyAlignment="1"/>
    <xf numFmtId="0" fontId="3" fillId="3" borderId="40" xfId="6" applyFont="1" applyFill="1" applyBorder="1" applyAlignment="1">
      <alignment vertical="center"/>
    </xf>
    <xf numFmtId="0" fontId="3" fillId="0" borderId="53" xfId="6" applyFont="1" applyFill="1" applyBorder="1" applyAlignment="1">
      <alignment horizontal="center" vertical="center" wrapText="1"/>
    </xf>
    <xf numFmtId="0" fontId="68" fillId="0" borderId="46" xfId="6" applyFont="1" applyFill="1" applyBorder="1" applyAlignment="1">
      <alignment horizontal="center" vertical="center" wrapText="1"/>
    </xf>
    <xf numFmtId="0" fontId="3" fillId="0" borderId="19" xfId="6" applyFont="1" applyFill="1" applyBorder="1" applyAlignment="1">
      <alignment horizontal="left" vertical="center" wrapText="1"/>
    </xf>
    <xf numFmtId="3" fontId="4" fillId="0" borderId="60" xfId="6" applyNumberFormat="1" applyFont="1" applyFill="1" applyBorder="1" applyAlignment="1">
      <alignment horizontal="right"/>
    </xf>
    <xf numFmtId="3" fontId="68" fillId="0" borderId="60" xfId="6" applyNumberFormat="1" applyFont="1" applyFill="1" applyBorder="1" applyAlignment="1">
      <alignment horizontal="right"/>
    </xf>
    <xf numFmtId="3" fontId="4" fillId="3" borderId="32" xfId="6" applyNumberFormat="1" applyFont="1" applyFill="1" applyBorder="1" applyAlignment="1">
      <alignment horizontal="right"/>
    </xf>
    <xf numFmtId="3" fontId="4" fillId="0" borderId="28" xfId="6" applyNumberFormat="1" applyFont="1" applyFill="1" applyBorder="1" applyAlignment="1">
      <alignment horizontal="right"/>
    </xf>
    <xf numFmtId="0" fontId="5" fillId="0" borderId="48" xfId="6" applyFont="1" applyFill="1" applyBorder="1" applyAlignment="1">
      <alignment horizontal="left" vertical="center" wrapText="1"/>
    </xf>
    <xf numFmtId="3" fontId="2" fillId="0" borderId="55" xfId="6" applyNumberFormat="1" applyFont="1" applyFill="1" applyBorder="1" applyAlignment="1">
      <alignment horizontal="right"/>
    </xf>
    <xf numFmtId="3" fontId="2" fillId="0" borderId="56" xfId="6" applyNumberFormat="1" applyFont="1" applyFill="1" applyBorder="1" applyAlignment="1">
      <alignment horizontal="right"/>
    </xf>
    <xf numFmtId="3" fontId="2" fillId="0" borderId="64" xfId="6" applyNumberFormat="1" applyFont="1" applyFill="1" applyBorder="1" applyAlignment="1">
      <alignment horizontal="right"/>
    </xf>
    <xf numFmtId="3" fontId="4" fillId="5" borderId="22" xfId="6" applyNumberFormat="1" applyFont="1" applyFill="1" applyBorder="1" applyAlignment="1">
      <alignment horizontal="right"/>
    </xf>
    <xf numFmtId="0" fontId="5" fillId="0" borderId="6" xfId="6" applyFont="1" applyFill="1" applyBorder="1" applyAlignment="1">
      <alignment horizontal="left" vertical="center" wrapText="1"/>
    </xf>
    <xf numFmtId="3" fontId="2" fillId="0" borderId="1" xfId="6" applyNumberFormat="1" applyFont="1" applyFill="1" applyBorder="1" applyAlignment="1">
      <alignment horizontal="right"/>
    </xf>
    <xf numFmtId="3" fontId="2" fillId="0" borderId="2" xfId="6" applyNumberFormat="1" applyFont="1" applyFill="1" applyBorder="1" applyAlignment="1">
      <alignment horizontal="right"/>
    </xf>
    <xf numFmtId="3" fontId="2" fillId="0" borderId="3" xfId="6" applyNumberFormat="1" applyFont="1" applyFill="1" applyBorder="1" applyAlignment="1">
      <alignment horizontal="right"/>
    </xf>
    <xf numFmtId="3" fontId="4" fillId="5" borderId="23" xfId="6" applyNumberFormat="1" applyFont="1" applyFill="1" applyBorder="1" applyAlignment="1">
      <alignment horizontal="right"/>
    </xf>
    <xf numFmtId="0" fontId="5" fillId="0" borderId="6" xfId="6" applyFont="1" applyFill="1" applyBorder="1" applyAlignment="1">
      <alignment horizontal="left" vertical="center"/>
    </xf>
    <xf numFmtId="0" fontId="5" fillId="0" borderId="6" xfId="6" applyFont="1" applyFill="1" applyBorder="1" applyAlignment="1">
      <alignment vertical="center"/>
    </xf>
    <xf numFmtId="0" fontId="5" fillId="0" borderId="51" xfId="6" applyFont="1" applyFill="1" applyBorder="1" applyAlignment="1">
      <alignment vertical="center"/>
    </xf>
    <xf numFmtId="3" fontId="5" fillId="0" borderId="65" xfId="6" applyNumberFormat="1" applyFont="1" applyFill="1" applyBorder="1" applyAlignment="1">
      <alignment horizontal="right"/>
    </xf>
    <xf numFmtId="3" fontId="19" fillId="0" borderId="65" xfId="6" applyNumberFormat="1" applyFont="1" applyFill="1" applyBorder="1" applyAlignment="1">
      <alignment horizontal="right"/>
    </xf>
    <xf numFmtId="3" fontId="19" fillId="0" borderId="66" xfId="6" applyNumberFormat="1" applyFont="1" applyFill="1" applyBorder="1" applyAlignment="1">
      <alignment horizontal="right"/>
    </xf>
    <xf numFmtId="3" fontId="5" fillId="0" borderId="66" xfId="6" applyNumberFormat="1" applyFont="1" applyFill="1" applyBorder="1" applyAlignment="1">
      <alignment horizontal="right"/>
    </xf>
    <xf numFmtId="3" fontId="4" fillId="3" borderId="24" xfId="6" applyNumberFormat="1" applyFont="1" applyFill="1" applyBorder="1" applyAlignment="1">
      <alignment horizontal="right"/>
    </xf>
    <xf numFmtId="3" fontId="5" fillId="0" borderId="67" xfId="6" applyNumberFormat="1" applyFont="1" applyFill="1" applyBorder="1" applyAlignment="1">
      <alignment horizontal="right"/>
    </xf>
    <xf numFmtId="3" fontId="4" fillId="5" borderId="24" xfId="6" applyNumberFormat="1" applyFont="1" applyFill="1" applyBorder="1" applyAlignment="1">
      <alignment horizontal="right"/>
    </xf>
    <xf numFmtId="3" fontId="2" fillId="0" borderId="35" xfId="6" applyNumberFormat="1" applyFont="1" applyFill="1" applyBorder="1" applyAlignment="1">
      <alignment horizontal="right"/>
    </xf>
    <xf numFmtId="3" fontId="4" fillId="0" borderId="61" xfId="6" applyNumberFormat="1" applyFont="1" applyFill="1" applyBorder="1" applyAlignment="1">
      <alignment horizontal="right"/>
    </xf>
    <xf numFmtId="3" fontId="4" fillId="0" borderId="62" xfId="6" applyNumberFormat="1" applyFont="1" applyFill="1" applyBorder="1" applyAlignment="1">
      <alignment horizontal="right"/>
    </xf>
    <xf numFmtId="3" fontId="2" fillId="0" borderId="59" xfId="6" applyNumberFormat="1" applyFont="1" applyFill="1" applyBorder="1" applyAlignment="1">
      <alignment horizontal="right"/>
    </xf>
    <xf numFmtId="3" fontId="4" fillId="3" borderId="31" xfId="6" applyNumberFormat="1" applyFont="1" applyFill="1" applyBorder="1" applyAlignment="1">
      <alignment horizontal="right"/>
    </xf>
    <xf numFmtId="3" fontId="2" fillId="0" borderId="6" xfId="6" applyNumberFormat="1" applyFont="1" applyFill="1" applyBorder="1" applyAlignment="1">
      <alignment horizontal="right"/>
    </xf>
    <xf numFmtId="0" fontId="5" fillId="0" borderId="70" xfId="6" applyFont="1" applyFill="1" applyBorder="1" applyAlignment="1">
      <alignment vertical="center"/>
    </xf>
    <xf numFmtId="3" fontId="5" fillId="0" borderId="7" xfId="6" applyNumberFormat="1" applyFont="1" applyFill="1" applyBorder="1" applyAlignment="1">
      <alignment horizontal="right"/>
    </xf>
    <xf numFmtId="3" fontId="19" fillId="0" borderId="7" xfId="6" applyNumberFormat="1" applyFont="1" applyFill="1" applyBorder="1" applyAlignment="1">
      <alignment horizontal="right"/>
    </xf>
    <xf numFmtId="3" fontId="19" fillId="0" borderId="38" xfId="6" applyNumberFormat="1" applyFont="1" applyFill="1" applyBorder="1" applyAlignment="1">
      <alignment horizontal="right"/>
    </xf>
    <xf numFmtId="3" fontId="5" fillId="0" borderId="88" xfId="6" applyNumberFormat="1" applyFont="1" applyFill="1" applyBorder="1" applyAlignment="1">
      <alignment horizontal="right"/>
    </xf>
    <xf numFmtId="3" fontId="5" fillId="0" borderId="70" xfId="6" applyNumberFormat="1" applyFont="1" applyFill="1" applyBorder="1" applyAlignment="1">
      <alignment horizontal="right"/>
    </xf>
    <xf numFmtId="3" fontId="3" fillId="0" borderId="61" xfId="6" applyNumberFormat="1" applyFont="1" applyFill="1" applyBorder="1" applyAlignment="1">
      <alignment horizontal="right"/>
    </xf>
    <xf numFmtId="0" fontId="4" fillId="0" borderId="0" xfId="6" applyFont="1" applyFill="1" applyBorder="1"/>
    <xf numFmtId="0" fontId="69" fillId="0" borderId="0" xfId="6" applyFont="1"/>
    <xf numFmtId="0" fontId="70" fillId="0" borderId="0" xfId="6" applyFont="1" applyAlignment="1"/>
    <xf numFmtId="0" fontId="18" fillId="0" borderId="0" xfId="6" applyFont="1" applyFill="1"/>
    <xf numFmtId="3" fontId="5" fillId="0" borderId="57" xfId="6" applyNumberFormat="1" applyFont="1" applyFill="1" applyBorder="1" applyAlignment="1">
      <alignment horizontal="right"/>
    </xf>
    <xf numFmtId="3" fontId="23" fillId="0" borderId="56" xfId="6" applyNumberFormat="1" applyFont="1" applyFill="1" applyBorder="1" applyAlignment="1">
      <alignment horizontal="right"/>
    </xf>
    <xf numFmtId="3" fontId="23" fillId="0" borderId="57" xfId="6" applyNumberFormat="1" applyFont="1" applyFill="1" applyBorder="1" applyAlignment="1">
      <alignment horizontal="right"/>
    </xf>
    <xf numFmtId="0" fontId="5" fillId="0" borderId="26" xfId="6" applyFont="1" applyFill="1" applyBorder="1" applyAlignment="1">
      <alignment vertical="center"/>
    </xf>
    <xf numFmtId="3" fontId="19" fillId="0" borderId="96" xfId="6" applyNumberFormat="1" applyFont="1" applyFill="1" applyBorder="1" applyAlignment="1">
      <alignment horizontal="right"/>
    </xf>
    <xf numFmtId="3" fontId="5" fillId="0" borderId="97" xfId="6" applyNumberFormat="1" applyFont="1" applyFill="1" applyBorder="1" applyAlignment="1">
      <alignment horizontal="right"/>
    </xf>
    <xf numFmtId="0" fontId="3" fillId="0" borderId="19" xfId="6" applyFont="1" applyFill="1" applyBorder="1" applyAlignment="1">
      <alignment vertical="center"/>
    </xf>
    <xf numFmtId="3" fontId="3" fillId="5" borderId="53" xfId="6" applyNumberFormat="1" applyFont="1" applyFill="1" applyBorder="1" applyAlignment="1">
      <alignment horizontal="right"/>
    </xf>
    <xf numFmtId="3" fontId="3" fillId="5" borderId="29" xfId="6" applyNumberFormat="1" applyFont="1" applyFill="1" applyBorder="1" applyAlignment="1">
      <alignment horizontal="right"/>
    </xf>
    <xf numFmtId="3" fontId="19" fillId="0" borderId="0" xfId="6" applyNumberFormat="1" applyFont="1" applyFill="1"/>
    <xf numFmtId="0" fontId="1" fillId="0" borderId="0" xfId="6" applyFill="1" applyAlignment="1">
      <alignment horizontal="center"/>
    </xf>
    <xf numFmtId="2" fontId="1" fillId="0" borderId="0" xfId="6" applyNumberFormat="1" applyFill="1"/>
    <xf numFmtId="3" fontId="23" fillId="0" borderId="59" xfId="6" applyNumberFormat="1" applyFont="1" applyFill="1" applyBorder="1" applyAlignment="1">
      <alignment horizontal="right"/>
    </xf>
    <xf numFmtId="3" fontId="5" fillId="0" borderId="45" xfId="6" applyNumberFormat="1" applyFont="1" applyFill="1" applyBorder="1" applyAlignment="1">
      <alignment horizontal="right"/>
    </xf>
    <xf numFmtId="0" fontId="5" fillId="0" borderId="17" xfId="6" applyFont="1" applyFill="1" applyBorder="1" applyAlignment="1">
      <alignment vertical="center"/>
    </xf>
    <xf numFmtId="3" fontId="4" fillId="5" borderId="1" xfId="6" applyNumberFormat="1" applyFont="1" applyFill="1" applyBorder="1" applyAlignment="1">
      <alignment horizontal="right"/>
    </xf>
    <xf numFmtId="0" fontId="5" fillId="0" borderId="17" xfId="6" applyFont="1" applyFill="1" applyBorder="1" applyAlignment="1">
      <alignment horizontal="left" vertical="center"/>
    </xf>
    <xf numFmtId="3" fontId="2" fillId="0" borderId="4" xfId="6" applyNumberFormat="1" applyFont="1" applyFill="1" applyBorder="1" applyAlignment="1">
      <alignment horizontal="right"/>
    </xf>
    <xf numFmtId="3" fontId="2" fillId="0" borderId="34" xfId="6" applyNumberFormat="1" applyFont="1" applyFill="1" applyBorder="1" applyAlignment="1">
      <alignment horizontal="right"/>
    </xf>
    <xf numFmtId="3" fontId="2" fillId="0" borderId="54" xfId="6" applyNumberFormat="1" applyFont="1" applyFill="1" applyBorder="1" applyAlignment="1">
      <alignment horizontal="right"/>
    </xf>
    <xf numFmtId="3" fontId="31" fillId="0" borderId="0" xfId="6" applyNumberFormat="1" applyFont="1" applyFill="1" applyAlignment="1">
      <alignment horizontal="center"/>
    </xf>
    <xf numFmtId="3" fontId="2" fillId="14" borderId="0" xfId="6" applyNumberFormat="1" applyFont="1" applyFill="1"/>
    <xf numFmtId="3" fontId="2" fillId="10" borderId="0" xfId="6" applyNumberFormat="1" applyFont="1" applyFill="1"/>
    <xf numFmtId="3" fontId="2" fillId="6" borderId="0" xfId="6" applyNumberFormat="1" applyFont="1" applyFill="1"/>
    <xf numFmtId="0" fontId="0" fillId="0" borderId="0" xfId="6" applyFont="1" applyFill="1"/>
    <xf numFmtId="0" fontId="0" fillId="0" borderId="0" xfId="6" applyFont="1" applyFill="1" applyBorder="1"/>
    <xf numFmtId="3" fontId="1" fillId="6" borderId="0" xfId="6" applyNumberFormat="1" applyFill="1" applyBorder="1"/>
    <xf numFmtId="3" fontId="1" fillId="10" borderId="0" xfId="6" applyNumberFormat="1" applyFill="1"/>
    <xf numFmtId="3" fontId="1" fillId="14" borderId="0" xfId="6" applyNumberFormat="1" applyFill="1" applyBorder="1"/>
    <xf numFmtId="3" fontId="1" fillId="10" borderId="0" xfId="6" applyNumberFormat="1" applyFill="1" applyBorder="1"/>
    <xf numFmtId="0" fontId="9" fillId="2" borderId="0" xfId="6" applyFont="1" applyFill="1" applyAlignment="1"/>
    <xf numFmtId="3" fontId="23" fillId="0" borderId="0" xfId="6" applyNumberFormat="1" applyFont="1" applyFill="1"/>
    <xf numFmtId="3" fontId="22" fillId="0" borderId="0" xfId="0" applyNumberFormat="1" applyFont="1" applyFill="1"/>
    <xf numFmtId="168" fontId="2" fillId="0" borderId="0" xfId="0" applyNumberFormat="1" applyFont="1" applyBorder="1" applyAlignment="1"/>
    <xf numFmtId="168" fontId="4" fillId="0" borderId="0" xfId="0" applyNumberFormat="1" applyFont="1" applyBorder="1" applyAlignment="1"/>
    <xf numFmtId="0" fontId="31" fillId="0" borderId="0" xfId="6" applyFont="1" applyFill="1" applyAlignment="1">
      <alignment horizontal="center"/>
    </xf>
    <xf numFmtId="0" fontId="3" fillId="0" borderId="19" xfId="6" applyFont="1" applyFill="1" applyBorder="1" applyAlignment="1">
      <alignment horizontal="center" vertical="center" wrapText="1"/>
    </xf>
    <xf numFmtId="0" fontId="1" fillId="0" borderId="0" xfId="6" applyFill="1" applyAlignment="1">
      <alignment horizontal="center"/>
    </xf>
    <xf numFmtId="0" fontId="5" fillId="0" borderId="101" xfId="6" applyFont="1" applyFill="1" applyBorder="1" applyAlignment="1">
      <alignment vertical="center"/>
    </xf>
    <xf numFmtId="3" fontId="5" fillId="0" borderId="102" xfId="6" applyNumberFormat="1" applyFont="1" applyFill="1" applyBorder="1" applyAlignment="1">
      <alignment horizontal="right"/>
    </xf>
    <xf numFmtId="3" fontId="5" fillId="0" borderId="103" xfId="6" applyNumberFormat="1" applyFont="1" applyFill="1" applyBorder="1" applyAlignment="1">
      <alignment horizontal="right"/>
    </xf>
    <xf numFmtId="3" fontId="19" fillId="0" borderId="103" xfId="6" applyNumberFormat="1" applyFont="1" applyFill="1" applyBorder="1" applyAlignment="1">
      <alignment horizontal="right"/>
    </xf>
    <xf numFmtId="3" fontId="2" fillId="0" borderId="104" xfId="6" applyNumberFormat="1" applyFont="1" applyFill="1" applyBorder="1" applyAlignment="1">
      <alignment horizontal="right"/>
    </xf>
    <xf numFmtId="3" fontId="5" fillId="0" borderId="100" xfId="6" applyNumberFormat="1" applyFont="1" applyFill="1" applyBorder="1" applyAlignment="1">
      <alignment horizontal="right"/>
    </xf>
    <xf numFmtId="0" fontId="1" fillId="0" borderId="69" xfId="6" applyFill="1" applyBorder="1" applyAlignment="1"/>
    <xf numFmtId="3" fontId="23" fillId="0" borderId="100" xfId="6" applyNumberFormat="1" applyFont="1" applyFill="1" applyBorder="1" applyAlignment="1">
      <alignment horizontal="right"/>
    </xf>
    <xf numFmtId="3" fontId="19" fillId="0" borderId="105" xfId="6" applyNumberFormat="1" applyFont="1" applyFill="1" applyBorder="1" applyAlignment="1">
      <alignment horizontal="right"/>
    </xf>
    <xf numFmtId="3" fontId="5" fillId="0" borderId="105" xfId="6" applyNumberFormat="1" applyFont="1" applyFill="1" applyBorder="1" applyAlignment="1">
      <alignment horizontal="right"/>
    </xf>
    <xf numFmtId="3" fontId="5" fillId="0" borderId="106" xfId="6" applyNumberFormat="1" applyFont="1" applyFill="1" applyBorder="1" applyAlignment="1">
      <alignment horizontal="right"/>
    </xf>
    <xf numFmtId="3" fontId="5" fillId="0" borderId="107" xfId="6" applyNumberFormat="1" applyFont="1" applyFill="1" applyBorder="1" applyAlignment="1">
      <alignment horizontal="right"/>
    </xf>
    <xf numFmtId="3" fontId="3" fillId="5" borderId="104" xfId="6" applyNumberFormat="1" applyFont="1" applyFill="1" applyBorder="1" applyAlignment="1">
      <alignment horizontal="right"/>
    </xf>
    <xf numFmtId="0" fontId="5" fillId="0" borderId="102" xfId="6" applyFont="1" applyFill="1" applyBorder="1" applyAlignment="1">
      <alignment vertical="center"/>
    </xf>
    <xf numFmtId="173" fontId="1" fillId="0" borderId="0" xfId="6" applyNumberFormat="1" applyFill="1"/>
    <xf numFmtId="3" fontId="2" fillId="0" borderId="100" xfId="6" applyNumberFormat="1" applyFont="1" applyFill="1" applyBorder="1" applyAlignment="1">
      <alignment horizontal="right"/>
    </xf>
    <xf numFmtId="0" fontId="5" fillId="0" borderId="102" xfId="6" applyFont="1" applyFill="1" applyBorder="1" applyAlignment="1">
      <alignment horizontal="left" vertical="center"/>
    </xf>
    <xf numFmtId="3" fontId="2" fillId="0" borderId="103" xfId="6" applyNumberFormat="1" applyFont="1" applyFill="1" applyBorder="1" applyAlignment="1">
      <alignment horizontal="right"/>
    </xf>
    <xf numFmtId="3" fontId="2" fillId="0" borderId="105" xfId="6" applyNumberFormat="1" applyFont="1" applyFill="1" applyBorder="1" applyAlignment="1">
      <alignment horizontal="right"/>
    </xf>
    <xf numFmtId="3" fontId="2" fillId="0" borderId="106" xfId="6" applyNumberFormat="1" applyFont="1" applyFill="1" applyBorder="1" applyAlignment="1">
      <alignment horizontal="right"/>
    </xf>
    <xf numFmtId="3" fontId="18" fillId="0" borderId="0" xfId="6" applyNumberFormat="1" applyFont="1" applyFill="1"/>
    <xf numFmtId="0" fontId="3" fillId="0" borderId="19" xfId="6" applyFont="1" applyFill="1" applyBorder="1" applyAlignment="1">
      <alignment horizontal="center" vertical="center" wrapText="1"/>
    </xf>
    <xf numFmtId="0" fontId="31" fillId="0" borderId="0" xfId="6" applyFont="1" applyFill="1" applyAlignment="1">
      <alignment horizontal="center"/>
    </xf>
    <xf numFmtId="0" fontId="1" fillId="0" borderId="0" xfId="6" applyFill="1" applyAlignment="1">
      <alignment horizontal="center"/>
    </xf>
    <xf numFmtId="0" fontId="31" fillId="0" borderId="0" xfId="6" applyFont="1" applyFill="1" applyAlignment="1">
      <alignment horizontal="center"/>
    </xf>
    <xf numFmtId="0" fontId="3" fillId="0" borderId="19" xfId="6" applyFont="1" applyFill="1" applyBorder="1" applyAlignment="1">
      <alignment horizontal="center" vertical="center" wrapText="1"/>
    </xf>
    <xf numFmtId="0" fontId="5" fillId="0" borderId="109" xfId="6" applyFont="1" applyFill="1" applyBorder="1" applyAlignment="1">
      <alignment vertical="center"/>
    </xf>
    <xf numFmtId="3" fontId="5" fillId="0" borderId="110" xfId="6" applyNumberFormat="1" applyFont="1" applyFill="1" applyBorder="1" applyAlignment="1">
      <alignment horizontal="right"/>
    </xf>
    <xf numFmtId="3" fontId="5" fillId="0" borderId="111" xfId="6" applyNumberFormat="1" applyFont="1" applyFill="1" applyBorder="1" applyAlignment="1">
      <alignment horizontal="right"/>
    </xf>
    <xf numFmtId="3" fontId="19" fillId="0" borderId="111" xfId="6" applyNumberFormat="1" applyFont="1" applyFill="1" applyBorder="1" applyAlignment="1">
      <alignment horizontal="right"/>
    </xf>
    <xf numFmtId="3" fontId="2" fillId="0" borderId="112" xfId="6" applyNumberFormat="1" applyFont="1" applyFill="1" applyBorder="1" applyAlignment="1">
      <alignment horizontal="right"/>
    </xf>
    <xf numFmtId="3" fontId="19" fillId="0" borderId="113" xfId="6" applyNumberFormat="1" applyFont="1" applyFill="1" applyBorder="1" applyAlignment="1">
      <alignment horizontal="right"/>
    </xf>
    <xf numFmtId="3" fontId="5" fillId="0" borderId="113" xfId="6" applyNumberFormat="1" applyFont="1" applyFill="1" applyBorder="1" applyAlignment="1">
      <alignment horizontal="right"/>
    </xf>
    <xf numFmtId="3" fontId="5" fillId="0" borderId="114" xfId="6" applyNumberFormat="1" applyFont="1" applyFill="1" applyBorder="1" applyAlignment="1">
      <alignment horizontal="right"/>
    </xf>
    <xf numFmtId="3" fontId="5" fillId="0" borderId="108" xfId="6" applyNumberFormat="1" applyFont="1" applyFill="1" applyBorder="1" applyAlignment="1">
      <alignment horizontal="right"/>
    </xf>
    <xf numFmtId="3" fontId="3" fillId="5" borderId="112" xfId="6" applyNumberFormat="1" applyFont="1" applyFill="1" applyBorder="1" applyAlignment="1">
      <alignment horizontal="right"/>
    </xf>
    <xf numFmtId="3" fontId="2" fillId="0" borderId="111" xfId="6" applyNumberFormat="1" applyFont="1" applyFill="1" applyBorder="1" applyAlignment="1">
      <alignment horizontal="right"/>
    </xf>
    <xf numFmtId="3" fontId="2" fillId="0" borderId="113" xfId="6" applyNumberFormat="1" applyFont="1" applyFill="1" applyBorder="1" applyAlignment="1">
      <alignment horizontal="right"/>
    </xf>
    <xf numFmtId="3" fontId="2" fillId="0" borderId="114" xfId="6" applyNumberFormat="1" applyFont="1" applyFill="1" applyBorder="1" applyAlignment="1">
      <alignment horizontal="right"/>
    </xf>
    <xf numFmtId="164" fontId="3" fillId="0" borderId="4" xfId="1" applyNumberFormat="1" applyFont="1" applyFill="1" applyBorder="1" applyAlignment="1">
      <alignment horizontal="center" vertical="center" wrapText="1"/>
    </xf>
    <xf numFmtId="3" fontId="28" fillId="3" borderId="27" xfId="6" applyNumberFormat="1" applyFont="1" applyFill="1" applyBorder="1" applyAlignment="1">
      <alignment horizontal="right"/>
    </xf>
    <xf numFmtId="3" fontId="28" fillId="5" borderId="27" xfId="6" applyNumberFormat="1" applyFont="1" applyFill="1" applyBorder="1" applyAlignment="1">
      <alignment horizontal="right"/>
    </xf>
    <xf numFmtId="0" fontId="5" fillId="0" borderId="115" xfId="6" applyFont="1" applyFill="1" applyBorder="1" applyAlignment="1">
      <alignment vertical="center"/>
    </xf>
    <xf numFmtId="3" fontId="5" fillId="0" borderId="116" xfId="6" applyNumberFormat="1" applyFont="1" applyFill="1" applyBorder="1" applyAlignment="1">
      <alignment horizontal="right"/>
    </xf>
    <xf numFmtId="3" fontId="19" fillId="0" borderId="117" xfId="6" applyNumberFormat="1" applyFont="1" applyFill="1" applyBorder="1" applyAlignment="1">
      <alignment horizontal="right"/>
    </xf>
    <xf numFmtId="3" fontId="5" fillId="0" borderId="118" xfId="6" applyNumberFormat="1" applyFont="1" applyFill="1" applyBorder="1" applyAlignment="1">
      <alignment horizontal="right"/>
    </xf>
    <xf numFmtId="3" fontId="28" fillId="3" borderId="35" xfId="6" applyNumberFormat="1" applyFont="1" applyFill="1" applyBorder="1" applyAlignment="1">
      <alignment horizontal="right"/>
    </xf>
    <xf numFmtId="3" fontId="2" fillId="0" borderId="118" xfId="6" applyNumberFormat="1" applyFont="1" applyFill="1" applyBorder="1" applyAlignment="1">
      <alignment horizontal="right"/>
    </xf>
    <xf numFmtId="0" fontId="5" fillId="0" borderId="119" xfId="6" applyFont="1" applyFill="1" applyBorder="1" applyAlignment="1">
      <alignment vertical="center"/>
    </xf>
    <xf numFmtId="3" fontId="5" fillId="0" borderId="120" xfId="6" applyNumberFormat="1" applyFont="1" applyFill="1" applyBorder="1" applyAlignment="1">
      <alignment horizontal="right"/>
    </xf>
    <xf numFmtId="3" fontId="19" fillId="0" borderId="94" xfId="6" applyNumberFormat="1" applyFont="1" applyFill="1" applyBorder="1" applyAlignment="1">
      <alignment horizontal="right"/>
    </xf>
    <xf numFmtId="3" fontId="5" fillId="0" borderId="92" xfId="6" applyNumberFormat="1" applyFont="1" applyFill="1" applyBorder="1" applyAlignment="1">
      <alignment horizontal="right"/>
    </xf>
    <xf numFmtId="3" fontId="2" fillId="0" borderId="92" xfId="6" applyNumberFormat="1" applyFont="1" applyFill="1" applyBorder="1" applyAlignment="1">
      <alignment horizontal="right"/>
    </xf>
    <xf numFmtId="3" fontId="28" fillId="3" borderId="28" xfId="6" applyNumberFormat="1" applyFont="1" applyFill="1" applyBorder="1" applyAlignment="1">
      <alignment horizontal="right"/>
    </xf>
    <xf numFmtId="3" fontId="3" fillId="3" borderId="92" xfId="6" applyNumberFormat="1" applyFont="1" applyFill="1" applyBorder="1" applyAlignment="1">
      <alignment horizontal="right"/>
    </xf>
    <xf numFmtId="3" fontId="5" fillId="0" borderId="121" xfId="6" applyNumberFormat="1" applyFont="1" applyFill="1" applyBorder="1" applyAlignment="1">
      <alignment horizontal="right"/>
    </xf>
    <xf numFmtId="3" fontId="19" fillId="0" borderId="121" xfId="6" applyNumberFormat="1" applyFont="1" applyFill="1" applyBorder="1" applyAlignment="1">
      <alignment horizontal="right"/>
    </xf>
    <xf numFmtId="3" fontId="19" fillId="0" borderId="122" xfId="6" applyNumberFormat="1" applyFont="1" applyFill="1" applyBorder="1" applyAlignment="1">
      <alignment horizontal="right"/>
    </xf>
    <xf numFmtId="3" fontId="5" fillId="0" borderId="122" xfId="6" applyNumberFormat="1" applyFont="1" applyFill="1" applyBorder="1" applyAlignment="1">
      <alignment horizontal="right"/>
    </xf>
    <xf numFmtId="3" fontId="5" fillId="0" borderId="123" xfId="6" applyNumberFormat="1" applyFont="1" applyFill="1" applyBorder="1" applyAlignment="1">
      <alignment horizontal="right"/>
    </xf>
    <xf numFmtId="3" fontId="5" fillId="0" borderId="117" xfId="6" applyNumberFormat="1" applyFont="1" applyFill="1" applyBorder="1" applyAlignment="1">
      <alignment horizontal="right"/>
    </xf>
    <xf numFmtId="3" fontId="3" fillId="5" borderId="118" xfId="6" applyNumberFormat="1" applyFont="1" applyFill="1" applyBorder="1" applyAlignment="1">
      <alignment horizontal="right"/>
    </xf>
    <xf numFmtId="3" fontId="4" fillId="3" borderId="92" xfId="6" applyNumberFormat="1" applyFont="1" applyFill="1" applyBorder="1" applyAlignment="1">
      <alignment horizontal="right"/>
    </xf>
    <xf numFmtId="3" fontId="5" fillId="0" borderId="94" xfId="6" applyNumberFormat="1" applyFont="1" applyFill="1" applyBorder="1" applyAlignment="1">
      <alignment horizontal="right"/>
    </xf>
    <xf numFmtId="3" fontId="3" fillId="5" borderId="92" xfId="6" applyNumberFormat="1" applyFont="1" applyFill="1" applyBorder="1" applyAlignment="1">
      <alignment horizontal="right"/>
    </xf>
    <xf numFmtId="0" fontId="5" fillId="0" borderId="118" xfId="6" applyFont="1" applyFill="1" applyBorder="1" applyAlignment="1">
      <alignment vertical="center"/>
    </xf>
    <xf numFmtId="3" fontId="2" fillId="0" borderId="0" xfId="6" applyNumberFormat="1" applyFont="1" applyFill="1" applyBorder="1"/>
    <xf numFmtId="3" fontId="4" fillId="5" borderId="92" xfId="6" applyNumberFormat="1" applyFont="1" applyFill="1" applyBorder="1" applyAlignment="1">
      <alignment horizontal="right"/>
    </xf>
    <xf numFmtId="3" fontId="4" fillId="3" borderId="118" xfId="6" applyNumberFormat="1" applyFont="1" applyFill="1" applyBorder="1" applyAlignment="1">
      <alignment horizontal="right"/>
    </xf>
    <xf numFmtId="3" fontId="7" fillId="0" borderId="0" xfId="6" applyNumberFormat="1" applyFont="1" applyFill="1"/>
    <xf numFmtId="164" fontId="3" fillId="0" borderId="28" xfId="1" applyNumberFormat="1" applyFont="1" applyFill="1" applyBorder="1" applyAlignment="1">
      <alignment vertical="center"/>
    </xf>
    <xf numFmtId="164" fontId="4" fillId="0" borderId="126" xfId="1" applyNumberFormat="1" applyFont="1" applyFill="1" applyBorder="1" applyAlignment="1">
      <alignment horizontal="center" vertical="center" wrapText="1"/>
    </xf>
    <xf numFmtId="164" fontId="5" fillId="0" borderId="23" xfId="1" applyNumberFormat="1" applyFont="1" applyFill="1" applyBorder="1" applyAlignment="1">
      <alignment vertical="center"/>
    </xf>
    <xf numFmtId="164" fontId="5" fillId="0" borderId="124" xfId="1" applyNumberFormat="1" applyFont="1" applyFill="1" applyBorder="1" applyAlignment="1">
      <alignment vertical="center"/>
    </xf>
    <xf numFmtId="164" fontId="28" fillId="0" borderId="32" xfId="1" applyNumberFormat="1" applyFont="1" applyFill="1" applyBorder="1" applyAlignment="1">
      <alignment vertical="center"/>
    </xf>
    <xf numFmtId="164" fontId="3" fillId="0" borderId="28" xfId="1" applyNumberFormat="1" applyFont="1" applyFill="1" applyBorder="1" applyAlignment="1">
      <alignment horizontal="left" vertical="center" wrapText="1"/>
    </xf>
    <xf numFmtId="164" fontId="5" fillId="0" borderId="27" xfId="1" applyNumberFormat="1" applyFont="1" applyFill="1" applyBorder="1" applyAlignment="1">
      <alignment horizontal="left" vertical="center" wrapText="1"/>
    </xf>
    <xf numFmtId="164" fontId="5" fillId="0" borderId="23" xfId="1" applyNumberFormat="1" applyFont="1" applyFill="1" applyBorder="1" applyAlignment="1">
      <alignment horizontal="left" vertical="center" wrapText="1"/>
    </xf>
    <xf numFmtId="164" fontId="5" fillId="0" borderId="23" xfId="1" applyNumberFormat="1" applyFont="1" applyFill="1" applyBorder="1" applyAlignment="1">
      <alignment horizontal="left" vertical="center"/>
    </xf>
    <xf numFmtId="164" fontId="5" fillId="0" borderId="35" xfId="1" applyNumberFormat="1" applyFont="1" applyFill="1" applyBorder="1" applyAlignment="1">
      <alignment vertical="center"/>
    </xf>
    <xf numFmtId="164" fontId="5" fillId="0" borderId="48" xfId="1" applyNumberFormat="1" applyFont="1" applyFill="1" applyBorder="1" applyAlignment="1">
      <alignment horizontal="right" vertical="justify"/>
    </xf>
    <xf numFmtId="164" fontId="5" fillId="0" borderId="6" xfId="1" applyNumberFormat="1" applyFont="1" applyFill="1" applyBorder="1" applyAlignment="1">
      <alignment horizontal="right" vertical="justify"/>
    </xf>
    <xf numFmtId="164" fontId="23" fillId="0" borderId="6" xfId="1" applyNumberFormat="1" applyFont="1" applyFill="1" applyBorder="1" applyAlignment="1">
      <alignment horizontal="right" vertical="justify"/>
    </xf>
    <xf numFmtId="164" fontId="5" fillId="0" borderId="17" xfId="1" applyNumberFormat="1" applyFont="1" applyFill="1" applyBorder="1" applyAlignment="1">
      <alignment horizontal="right" vertical="justify"/>
    </xf>
    <xf numFmtId="164" fontId="3" fillId="0" borderId="19" xfId="1" applyNumberFormat="1" applyFont="1" applyFill="1" applyBorder="1" applyAlignment="1">
      <alignment horizontal="right" vertical="justify"/>
    </xf>
    <xf numFmtId="164" fontId="5" fillId="0" borderId="97" xfId="1" applyNumberFormat="1" applyFont="1" applyFill="1" applyBorder="1" applyAlignment="1">
      <alignment horizontal="right" vertical="justify"/>
    </xf>
    <xf numFmtId="164" fontId="5" fillId="0" borderId="100" xfId="1" applyNumberFormat="1" applyFont="1" applyFill="1" applyBorder="1" applyAlignment="1">
      <alignment horizontal="right" vertical="justify"/>
    </xf>
    <xf numFmtId="164" fontId="3" fillId="0" borderId="28" xfId="1" applyNumberFormat="1" applyFont="1" applyFill="1" applyBorder="1" applyAlignment="1">
      <alignment horizontal="right" vertical="justify"/>
    </xf>
    <xf numFmtId="168" fontId="3" fillId="0" borderId="19" xfId="1" applyNumberFormat="1" applyFont="1" applyFill="1" applyBorder="1" applyAlignment="1">
      <alignment horizontal="right" vertical="justify"/>
    </xf>
    <xf numFmtId="164" fontId="3" fillId="0" borderId="53" xfId="1" applyNumberFormat="1" applyFont="1" applyFill="1" applyBorder="1" applyAlignment="1">
      <alignment horizontal="right" vertical="justify"/>
    </xf>
    <xf numFmtId="164" fontId="5" fillId="0" borderId="126" xfId="1" applyNumberFormat="1" applyFont="1" applyFill="1" applyBorder="1" applyAlignment="1">
      <alignment horizontal="right" vertical="justify"/>
    </xf>
    <xf numFmtId="164" fontId="5" fillId="0" borderId="28" xfId="1" applyNumberFormat="1" applyFont="1" applyFill="1" applyBorder="1" applyAlignment="1">
      <alignment horizontal="right" vertical="justify"/>
    </xf>
    <xf numFmtId="164" fontId="4" fillId="0" borderId="62" xfId="1" applyNumberFormat="1" applyFont="1" applyFill="1" applyBorder="1" applyAlignment="1">
      <alignment horizontal="right" vertical="justify"/>
    </xf>
    <xf numFmtId="164" fontId="2" fillId="0" borderId="64" xfId="1" applyNumberFormat="1" applyFont="1" applyFill="1" applyBorder="1" applyAlignment="1">
      <alignment horizontal="right" vertical="justify"/>
    </xf>
    <xf numFmtId="164" fontId="2" fillId="0" borderId="100" xfId="1" applyNumberFormat="1" applyFont="1" applyFill="1" applyBorder="1" applyAlignment="1">
      <alignment horizontal="right" vertical="justify"/>
    </xf>
    <xf numFmtId="164" fontId="5" fillId="0" borderId="67" xfId="1" applyNumberFormat="1" applyFont="1" applyFill="1" applyBorder="1" applyAlignment="1">
      <alignment horizontal="right" vertical="justify"/>
    </xf>
    <xf numFmtId="164" fontId="5" fillId="0" borderId="70" xfId="1" applyNumberFormat="1" applyFont="1" applyFill="1" applyBorder="1" applyAlignment="1">
      <alignment horizontal="right" vertical="justify"/>
    </xf>
    <xf numFmtId="164" fontId="5" fillId="0" borderId="55" xfId="1" applyNumberFormat="1" applyFont="1" applyFill="1" applyBorder="1" applyAlignment="1">
      <alignment horizontal="right" vertical="justify"/>
    </xf>
    <xf numFmtId="164" fontId="3" fillId="3" borderId="27" xfId="1" applyNumberFormat="1" applyFont="1" applyFill="1" applyBorder="1" applyAlignment="1">
      <alignment horizontal="right" vertical="justify"/>
    </xf>
    <xf numFmtId="164" fontId="5" fillId="0" borderId="57" xfId="1" applyNumberFormat="1" applyFont="1" applyFill="1" applyBorder="1" applyAlignment="1">
      <alignment horizontal="right" vertical="justify"/>
    </xf>
    <xf numFmtId="164" fontId="37" fillId="5" borderId="27" xfId="1" applyNumberFormat="1" applyFont="1" applyFill="1" applyBorder="1" applyAlignment="1">
      <alignment horizontal="right" vertical="justify"/>
    </xf>
    <xf numFmtId="164" fontId="5" fillId="0" borderId="1" xfId="1" applyNumberFormat="1" applyFont="1" applyFill="1" applyBorder="1" applyAlignment="1">
      <alignment horizontal="right" vertical="justify"/>
    </xf>
    <xf numFmtId="164" fontId="23" fillId="0" borderId="1" xfId="1" applyNumberFormat="1" applyFont="1" applyFill="1" applyBorder="1" applyAlignment="1">
      <alignment horizontal="right" vertical="justify"/>
    </xf>
    <xf numFmtId="164" fontId="23" fillId="0" borderId="56" xfId="1" applyNumberFormat="1" applyFont="1" applyFill="1" applyBorder="1" applyAlignment="1">
      <alignment horizontal="right" vertical="justify"/>
    </xf>
    <xf numFmtId="164" fontId="37" fillId="3" borderId="27" xfId="1" applyNumberFormat="1" applyFont="1" applyFill="1" applyBorder="1" applyAlignment="1">
      <alignment horizontal="right" vertical="justify"/>
    </xf>
    <xf numFmtId="164" fontId="23" fillId="0" borderId="57" xfId="1" applyNumberFormat="1" applyFont="1" applyFill="1" applyBorder="1" applyAlignment="1">
      <alignment horizontal="right" vertical="justify"/>
    </xf>
    <xf numFmtId="164" fontId="5" fillId="0" borderId="4" xfId="1" applyNumberFormat="1" applyFont="1" applyFill="1" applyBorder="1" applyAlignment="1">
      <alignment horizontal="right" vertical="justify"/>
    </xf>
    <xf numFmtId="164" fontId="3" fillId="3" borderId="28" xfId="1" applyNumberFormat="1" applyFont="1" applyFill="1" applyBorder="1" applyAlignment="1">
      <alignment horizontal="right" vertical="justify"/>
    </xf>
    <xf numFmtId="164" fontId="5" fillId="0" borderId="21" xfId="1" applyNumberFormat="1" applyFont="1" applyFill="1" applyBorder="1" applyAlignment="1">
      <alignment horizontal="right" vertical="justify"/>
    </xf>
    <xf numFmtId="164" fontId="5" fillId="0" borderId="43" xfId="1" applyNumberFormat="1" applyFont="1" applyFill="1" applyBorder="1" applyAlignment="1">
      <alignment horizontal="right" vertical="justify"/>
    </xf>
    <xf numFmtId="164" fontId="3" fillId="3" borderId="22" xfId="1" applyNumberFormat="1" applyFont="1" applyFill="1" applyBorder="1" applyAlignment="1">
      <alignment horizontal="right" vertical="justify"/>
    </xf>
    <xf numFmtId="164" fontId="5" fillId="0" borderId="42" xfId="1" applyNumberFormat="1" applyFont="1" applyFill="1" applyBorder="1" applyAlignment="1">
      <alignment horizontal="right" vertical="justify"/>
    </xf>
    <xf numFmtId="164" fontId="3" fillId="5" borderId="22" xfId="1" applyNumberFormat="1" applyFont="1" applyFill="1" applyBorder="1" applyAlignment="1">
      <alignment horizontal="right" vertical="justify"/>
    </xf>
    <xf numFmtId="164" fontId="5" fillId="0" borderId="2" xfId="1" applyNumberFormat="1" applyFont="1" applyFill="1" applyBorder="1" applyAlignment="1">
      <alignment horizontal="right" vertical="justify"/>
    </xf>
    <xf numFmtId="164" fontId="3" fillId="3" borderId="23" xfId="1" applyNumberFormat="1" applyFont="1" applyFill="1" applyBorder="1" applyAlignment="1">
      <alignment horizontal="right" vertical="justify"/>
    </xf>
    <xf numFmtId="164" fontId="5" fillId="0" borderId="3" xfId="1" applyNumberFormat="1" applyFont="1" applyFill="1" applyBorder="1" applyAlignment="1">
      <alignment horizontal="right" vertical="justify"/>
    </xf>
    <xf numFmtId="164" fontId="3" fillId="5" borderId="23" xfId="1" applyNumberFormat="1" applyFont="1" applyFill="1" applyBorder="1" applyAlignment="1">
      <alignment horizontal="right" vertical="justify"/>
    </xf>
    <xf numFmtId="164" fontId="3" fillId="5" borderId="124" xfId="1" applyNumberFormat="1" applyFont="1" applyFill="1" applyBorder="1" applyAlignment="1">
      <alignment horizontal="right" vertical="justify"/>
    </xf>
    <xf numFmtId="164" fontId="28" fillId="3" borderId="28" xfId="1" applyNumberFormat="1" applyFont="1" applyFill="1" applyBorder="1" applyAlignment="1">
      <alignment horizontal="right" vertical="justify"/>
    </xf>
    <xf numFmtId="164" fontId="3" fillId="5" borderId="28" xfId="1" applyNumberFormat="1" applyFont="1" applyFill="1" applyBorder="1" applyAlignment="1">
      <alignment horizontal="right" vertical="justify"/>
    </xf>
    <xf numFmtId="164" fontId="5" fillId="0" borderId="56" xfId="1" applyNumberFormat="1" applyFont="1" applyFill="1" applyBorder="1" applyAlignment="1">
      <alignment horizontal="right" vertical="justify"/>
    </xf>
    <xf numFmtId="164" fontId="3" fillId="0" borderId="18" xfId="1" applyNumberFormat="1" applyFont="1" applyFill="1" applyBorder="1" applyAlignment="1">
      <alignment horizontal="right" vertical="justify"/>
    </xf>
    <xf numFmtId="164" fontId="3" fillId="3" borderId="53" xfId="1" applyNumberFormat="1" applyFont="1" applyFill="1" applyBorder="1" applyAlignment="1">
      <alignment horizontal="right" vertical="justify"/>
    </xf>
    <xf numFmtId="164" fontId="3" fillId="0" borderId="13" xfId="1" applyNumberFormat="1" applyFont="1" applyFill="1" applyBorder="1" applyAlignment="1">
      <alignment horizontal="right" vertical="justify"/>
    </xf>
    <xf numFmtId="164" fontId="3" fillId="3" borderId="29" xfId="1" applyNumberFormat="1" applyFont="1" applyFill="1" applyBorder="1" applyAlignment="1">
      <alignment horizontal="right" vertical="justify"/>
    </xf>
    <xf numFmtId="164" fontId="3" fillId="0" borderId="29" xfId="1" applyNumberFormat="1" applyFont="1" applyFill="1" applyBorder="1" applyAlignment="1">
      <alignment horizontal="right" vertical="justify"/>
    </xf>
    <xf numFmtId="164" fontId="5" fillId="0" borderId="64" xfId="1" applyNumberFormat="1" applyFont="1" applyFill="1" applyBorder="1" applyAlignment="1">
      <alignment horizontal="right" vertical="justify"/>
    </xf>
    <xf numFmtId="164" fontId="3" fillId="5" borderId="27" xfId="1" applyNumberFormat="1" applyFont="1" applyFill="1" applyBorder="1" applyAlignment="1">
      <alignment horizontal="right" vertical="justify"/>
    </xf>
    <xf numFmtId="164" fontId="5" fillId="0" borderId="59" xfId="1" applyNumberFormat="1" applyFont="1" applyFill="1" applyBorder="1" applyAlignment="1">
      <alignment horizontal="right" vertical="justify"/>
    </xf>
    <xf numFmtId="164" fontId="23" fillId="0" borderId="2" xfId="1" applyNumberFormat="1" applyFont="1" applyFill="1" applyBorder="1" applyAlignment="1">
      <alignment horizontal="right" vertical="justify"/>
    </xf>
    <xf numFmtId="164" fontId="37" fillId="3" borderId="23" xfId="1" applyNumberFormat="1" applyFont="1" applyFill="1" applyBorder="1" applyAlignment="1">
      <alignment horizontal="right" vertical="justify"/>
    </xf>
    <xf numFmtId="164" fontId="23" fillId="0" borderId="3" xfId="1" applyNumberFormat="1" applyFont="1" applyFill="1" applyBorder="1" applyAlignment="1">
      <alignment horizontal="right" vertical="justify"/>
    </xf>
    <xf numFmtId="164" fontId="23" fillId="0" borderId="59" xfId="1" applyNumberFormat="1" applyFont="1" applyFill="1" applyBorder="1" applyAlignment="1">
      <alignment horizontal="right" vertical="justify"/>
    </xf>
    <xf numFmtId="164" fontId="37" fillId="5" borderId="23" xfId="1" applyNumberFormat="1" applyFont="1" applyFill="1" applyBorder="1" applyAlignment="1">
      <alignment horizontal="right" vertical="justify"/>
    </xf>
    <xf numFmtId="164" fontId="5" fillId="0" borderId="34" xfId="1" applyNumberFormat="1" applyFont="1" applyFill="1" applyBorder="1" applyAlignment="1">
      <alignment horizontal="right" vertical="justify"/>
    </xf>
    <xf numFmtId="164" fontId="3" fillId="3" borderId="31" xfId="1" applyNumberFormat="1" applyFont="1" applyFill="1" applyBorder="1" applyAlignment="1">
      <alignment horizontal="right" vertical="justify"/>
    </xf>
    <xf numFmtId="164" fontId="5" fillId="0" borderId="54" xfId="1" applyNumberFormat="1" applyFont="1" applyFill="1" applyBorder="1" applyAlignment="1">
      <alignment horizontal="right" vertical="justify"/>
    </xf>
    <xf numFmtId="164" fontId="5" fillId="0" borderId="45" xfId="1" applyNumberFormat="1" applyFont="1" applyFill="1" applyBorder="1" applyAlignment="1">
      <alignment horizontal="right" vertical="justify"/>
    </xf>
    <xf numFmtId="164" fontId="3" fillId="5" borderId="31" xfId="1" applyNumberFormat="1" applyFont="1" applyFill="1" applyBorder="1" applyAlignment="1">
      <alignment horizontal="right" vertical="justify"/>
    </xf>
    <xf numFmtId="164" fontId="3" fillId="0" borderId="62" xfId="1" applyNumberFormat="1" applyFont="1" applyFill="1" applyBorder="1" applyAlignment="1">
      <alignment horizontal="right" vertical="justify"/>
    </xf>
    <xf numFmtId="3" fontId="3" fillId="3" borderId="28" xfId="1" applyNumberFormat="1" applyFont="1" applyFill="1" applyBorder="1" applyAlignment="1">
      <alignment horizontal="right" vertical="justify"/>
    </xf>
    <xf numFmtId="164" fontId="5" fillId="0" borderId="127" xfId="1" applyNumberFormat="1" applyFont="1" applyFill="1" applyBorder="1" applyAlignment="1">
      <alignment horizontal="right" vertical="justify"/>
    </xf>
    <xf numFmtId="164" fontId="5" fillId="0" borderId="125" xfId="1" applyNumberFormat="1" applyFont="1" applyFill="1" applyBorder="1" applyAlignment="1">
      <alignment horizontal="right" vertical="justify"/>
    </xf>
    <xf numFmtId="164" fontId="3" fillId="3" borderId="124" xfId="1" applyNumberFormat="1" applyFont="1" applyFill="1" applyBorder="1" applyAlignment="1">
      <alignment horizontal="right" vertical="justify"/>
    </xf>
    <xf numFmtId="168" fontId="28" fillId="3" borderId="28" xfId="1" applyNumberFormat="1" applyFont="1" applyFill="1" applyBorder="1" applyAlignment="1">
      <alignment horizontal="right" vertical="justify"/>
    </xf>
    <xf numFmtId="164" fontId="28" fillId="0" borderId="28" xfId="1" applyNumberFormat="1" applyFont="1" applyFill="1" applyBorder="1" applyAlignment="1">
      <alignment horizontal="right" vertical="justify"/>
    </xf>
    <xf numFmtId="168" fontId="3" fillId="3" borderId="28" xfId="1" applyNumberFormat="1" applyFont="1" applyFill="1" applyBorder="1" applyAlignment="1">
      <alignment horizontal="right" vertical="justify"/>
    </xf>
    <xf numFmtId="164" fontId="4" fillId="0" borderId="60" xfId="1" applyNumberFormat="1" applyFont="1" applyFill="1" applyBorder="1" applyAlignment="1">
      <alignment horizontal="right" vertical="justify"/>
    </xf>
    <xf numFmtId="164" fontId="4" fillId="3" borderId="28" xfId="1" applyNumberFormat="1" applyFont="1" applyFill="1" applyBorder="1" applyAlignment="1">
      <alignment horizontal="right" vertical="justify"/>
    </xf>
    <xf numFmtId="164" fontId="4" fillId="5" borderId="28" xfId="1" applyNumberFormat="1" applyFont="1" applyFill="1" applyBorder="1" applyAlignment="1">
      <alignment horizontal="right" vertical="justify"/>
    </xf>
    <xf numFmtId="164" fontId="4" fillId="0" borderId="28" xfId="1" applyNumberFormat="1" applyFont="1" applyFill="1" applyBorder="1" applyAlignment="1">
      <alignment horizontal="right" vertical="justify"/>
    </xf>
    <xf numFmtId="164" fontId="2" fillId="0" borderId="56" xfId="1" applyNumberFormat="1" applyFont="1" applyFill="1" applyBorder="1" applyAlignment="1">
      <alignment horizontal="right" vertical="justify"/>
    </xf>
    <xf numFmtId="164" fontId="4" fillId="3" borderId="22" xfId="1" applyNumberFormat="1" applyFont="1" applyFill="1" applyBorder="1" applyAlignment="1">
      <alignment horizontal="right" vertical="justify"/>
    </xf>
    <xf numFmtId="164" fontId="4" fillId="0" borderId="64" xfId="1" applyNumberFormat="1" applyFont="1" applyFill="1" applyBorder="1" applyAlignment="1">
      <alignment horizontal="right" vertical="justify"/>
    </xf>
    <xf numFmtId="164" fontId="3" fillId="0" borderId="55" xfId="1" applyNumberFormat="1" applyFont="1" applyFill="1" applyBorder="1" applyAlignment="1">
      <alignment horizontal="right" vertical="justify"/>
    </xf>
    <xf numFmtId="164" fontId="2" fillId="0" borderId="55" xfId="1" applyNumberFormat="1" applyFont="1" applyFill="1" applyBorder="1" applyAlignment="1">
      <alignment horizontal="right" vertical="justify"/>
    </xf>
    <xf numFmtId="164" fontId="4" fillId="5" borderId="22" xfId="1" applyNumberFormat="1" applyFont="1" applyFill="1" applyBorder="1" applyAlignment="1">
      <alignment horizontal="right" vertical="justify"/>
    </xf>
    <xf numFmtId="164" fontId="2" fillId="0" borderId="2" xfId="1" applyNumberFormat="1" applyFont="1" applyFill="1" applyBorder="1" applyAlignment="1">
      <alignment horizontal="right" vertical="justify"/>
    </xf>
    <xf numFmtId="164" fontId="4" fillId="3" borderId="23" xfId="1" applyNumberFormat="1" applyFont="1" applyFill="1" applyBorder="1" applyAlignment="1">
      <alignment horizontal="right" vertical="justify"/>
    </xf>
    <xf numFmtId="164" fontId="4" fillId="0" borderId="3" xfId="1" applyNumberFormat="1" applyFont="1" applyFill="1" applyBorder="1" applyAlignment="1">
      <alignment horizontal="right" vertical="justify"/>
    </xf>
    <xf numFmtId="164" fontId="3" fillId="0" borderId="1" xfId="1" applyNumberFormat="1" applyFont="1" applyFill="1" applyBorder="1" applyAlignment="1">
      <alignment horizontal="right" vertical="justify"/>
    </xf>
    <xf numFmtId="164" fontId="2" fillId="0" borderId="1" xfId="1" applyNumberFormat="1" applyFont="1" applyFill="1" applyBorder="1" applyAlignment="1">
      <alignment horizontal="right" vertical="justify"/>
    </xf>
    <xf numFmtId="164" fontId="4" fillId="5" borderId="23" xfId="1" applyNumberFormat="1" applyFont="1" applyFill="1" applyBorder="1" applyAlignment="1">
      <alignment horizontal="right" vertical="justify"/>
    </xf>
    <xf numFmtId="164" fontId="3" fillId="0" borderId="3" xfId="1" applyNumberFormat="1" applyFont="1" applyFill="1" applyBorder="1" applyAlignment="1">
      <alignment horizontal="right" vertical="justify"/>
    </xf>
    <xf numFmtId="164" fontId="3" fillId="0" borderId="2" xfId="1" applyNumberFormat="1" applyFont="1" applyFill="1" applyBorder="1" applyAlignment="1">
      <alignment horizontal="right" vertical="justify"/>
    </xf>
    <xf numFmtId="164" fontId="5" fillId="0" borderId="65" xfId="1" applyNumberFormat="1" applyFont="1" applyFill="1" applyBorder="1" applyAlignment="1">
      <alignment horizontal="right" vertical="justify"/>
    </xf>
    <xf numFmtId="164" fontId="5" fillId="0" borderId="66" xfId="1" applyNumberFormat="1" applyFont="1" applyFill="1" applyBorder="1" applyAlignment="1">
      <alignment horizontal="right" vertical="justify"/>
    </xf>
    <xf numFmtId="164" fontId="4" fillId="3" borderId="24" xfId="1" applyNumberFormat="1" applyFont="1" applyFill="1" applyBorder="1" applyAlignment="1">
      <alignment horizontal="right" vertical="justify"/>
    </xf>
    <xf numFmtId="164" fontId="3" fillId="0" borderId="67" xfId="1" applyNumberFormat="1" applyFont="1" applyFill="1" applyBorder="1" applyAlignment="1">
      <alignment horizontal="right" vertical="justify"/>
    </xf>
    <xf numFmtId="164" fontId="3" fillId="0" borderId="65" xfId="1" applyNumberFormat="1" applyFont="1" applyFill="1" applyBorder="1" applyAlignment="1">
      <alignment horizontal="right" vertical="justify"/>
    </xf>
    <xf numFmtId="164" fontId="3" fillId="0" borderId="66" xfId="1" applyNumberFormat="1" applyFont="1" applyFill="1" applyBorder="1" applyAlignment="1">
      <alignment horizontal="right" vertical="justify"/>
    </xf>
    <xf numFmtId="164" fontId="4" fillId="5" borderId="24" xfId="1" applyNumberFormat="1" applyFont="1" applyFill="1" applyBorder="1" applyAlignment="1">
      <alignment horizontal="right" vertical="justify"/>
    </xf>
    <xf numFmtId="164" fontId="4" fillId="0" borderId="61" xfId="1" applyNumberFormat="1" applyFont="1" applyFill="1" applyBorder="1" applyAlignment="1">
      <alignment horizontal="right" vertical="justify"/>
    </xf>
    <xf numFmtId="164" fontId="4" fillId="3" borderId="27" xfId="1" applyNumberFormat="1" applyFont="1" applyFill="1" applyBorder="1" applyAlignment="1">
      <alignment horizontal="right" vertical="justify"/>
    </xf>
    <xf numFmtId="164" fontId="2" fillId="0" borderId="3" xfId="1" applyNumberFormat="1" applyFont="1" applyFill="1" applyBorder="1" applyAlignment="1">
      <alignment horizontal="right" vertical="justify"/>
    </xf>
    <xf numFmtId="164" fontId="2" fillId="0" borderId="6" xfId="1" applyNumberFormat="1" applyFont="1" applyFill="1" applyBorder="1" applyAlignment="1">
      <alignment horizontal="right" vertical="justify"/>
    </xf>
    <xf numFmtId="164" fontId="2" fillId="0" borderId="59" xfId="1" applyNumberFormat="1" applyFont="1" applyFill="1" applyBorder="1" applyAlignment="1">
      <alignment horizontal="right" vertical="justify"/>
    </xf>
    <xf numFmtId="164" fontId="5" fillId="0" borderId="7" xfId="1" applyNumberFormat="1" applyFont="1" applyFill="1" applyBorder="1" applyAlignment="1">
      <alignment horizontal="right" vertical="justify"/>
    </xf>
    <xf numFmtId="164" fontId="5" fillId="0" borderId="88" xfId="1" applyNumberFormat="1" applyFont="1" applyFill="1" applyBorder="1" applyAlignment="1">
      <alignment horizontal="right" vertical="justify"/>
    </xf>
    <xf numFmtId="164" fontId="4" fillId="3" borderId="29" xfId="1" applyNumberFormat="1" applyFont="1" applyFill="1" applyBorder="1" applyAlignment="1">
      <alignment horizontal="right" vertical="justify"/>
    </xf>
    <xf numFmtId="164" fontId="3" fillId="0" borderId="70" xfId="1" applyNumberFormat="1" applyFont="1" applyFill="1" applyBorder="1" applyAlignment="1">
      <alignment horizontal="right" vertical="justify"/>
    </xf>
    <xf numFmtId="164" fontId="3" fillId="0" borderId="7" xfId="1" applyNumberFormat="1" applyFont="1" applyFill="1" applyBorder="1" applyAlignment="1">
      <alignment horizontal="right" vertical="justify"/>
    </xf>
    <xf numFmtId="164" fontId="3" fillId="0" borderId="88" xfId="1" applyNumberFormat="1" applyFont="1" applyFill="1" applyBorder="1" applyAlignment="1">
      <alignment horizontal="right" vertical="justify"/>
    </xf>
    <xf numFmtId="164" fontId="3" fillId="0" borderId="60" xfId="1" applyNumberFormat="1" applyFont="1" applyFill="1" applyBorder="1" applyAlignment="1">
      <alignment horizontal="right" vertical="justify"/>
    </xf>
    <xf numFmtId="164" fontId="3" fillId="0" borderId="61" xfId="1" applyNumberFormat="1" applyFont="1" applyFill="1" applyBorder="1" applyAlignment="1">
      <alignment horizontal="right" vertical="justify"/>
    </xf>
    <xf numFmtId="164" fontId="2" fillId="0" borderId="60" xfId="1" applyNumberFormat="1" applyFont="1" applyFill="1" applyBorder="1" applyAlignment="1">
      <alignment horizontal="right" vertical="justify"/>
    </xf>
    <xf numFmtId="164" fontId="3" fillId="5" borderId="53" xfId="1" applyNumberFormat="1" applyFont="1" applyFill="1" applyBorder="1" applyAlignment="1">
      <alignment horizontal="right" vertical="justify"/>
    </xf>
    <xf numFmtId="164" fontId="3" fillId="5" borderId="29" xfId="1" applyNumberFormat="1" applyFont="1" applyFill="1" applyBorder="1" applyAlignment="1">
      <alignment horizontal="right" vertical="justify"/>
    </xf>
    <xf numFmtId="164" fontId="3" fillId="5" borderId="35" xfId="1" applyNumberFormat="1" applyFont="1" applyFill="1" applyBorder="1" applyAlignment="1">
      <alignment horizontal="right" vertical="justify"/>
    </xf>
    <xf numFmtId="164" fontId="5" fillId="0" borderId="22" xfId="1" applyNumberFormat="1" applyFont="1" applyFill="1" applyBorder="1" applyAlignment="1">
      <alignment horizontal="right" vertical="justify"/>
    </xf>
    <xf numFmtId="164" fontId="5" fillId="0" borderId="27" xfId="1" applyNumberFormat="1" applyFont="1" applyFill="1" applyBorder="1" applyAlignment="1">
      <alignment horizontal="right" vertical="justify"/>
    </xf>
    <xf numFmtId="164" fontId="23" fillId="0" borderId="23" xfId="1" applyNumberFormat="1" applyFont="1" applyFill="1" applyBorder="1" applyAlignment="1">
      <alignment horizontal="right" vertical="justify"/>
    </xf>
    <xf numFmtId="164" fontId="5" fillId="0" borderId="29" xfId="1" applyNumberFormat="1" applyFont="1" applyFill="1" applyBorder="1" applyAlignment="1">
      <alignment horizontal="right" vertical="justify"/>
    </xf>
    <xf numFmtId="164" fontId="5" fillId="0" borderId="35" xfId="1" applyNumberFormat="1" applyFont="1" applyFill="1" applyBorder="1" applyAlignment="1">
      <alignment horizontal="right" vertical="justify"/>
    </xf>
    <xf numFmtId="164" fontId="2" fillId="0" borderId="27" xfId="1" applyNumberFormat="1" applyFont="1" applyFill="1" applyBorder="1" applyAlignment="1">
      <alignment horizontal="right" vertical="justify"/>
    </xf>
    <xf numFmtId="164" fontId="2" fillId="0" borderId="23" xfId="1" applyNumberFormat="1" applyFont="1" applyFill="1" applyBorder="1" applyAlignment="1">
      <alignment horizontal="right" vertical="justify"/>
    </xf>
    <xf numFmtId="164" fontId="5" fillId="0" borderId="23" xfId="1" applyNumberFormat="1" applyFont="1" applyFill="1" applyBorder="1" applyAlignment="1">
      <alignment horizontal="right" vertical="justify"/>
    </xf>
    <xf numFmtId="164" fontId="5" fillId="0" borderId="124" xfId="1" applyNumberFormat="1" applyFont="1" applyFill="1" applyBorder="1" applyAlignment="1">
      <alignment horizontal="right" vertical="justify"/>
    </xf>
    <xf numFmtId="164" fontId="2" fillId="0" borderId="95" xfId="1" applyNumberFormat="1" applyFont="1" applyFill="1" applyBorder="1" applyAlignment="1">
      <alignment horizontal="right" vertical="justify"/>
    </xf>
    <xf numFmtId="164" fontId="2" fillId="0" borderId="68" xfId="1" applyNumberFormat="1" applyFont="1" applyFill="1" applyBorder="1" applyAlignment="1">
      <alignment horizontal="right" vertical="justify"/>
    </xf>
    <xf numFmtId="164" fontId="2" fillId="0" borderId="15" xfId="1" applyNumberFormat="1" applyFont="1" applyFill="1" applyBorder="1" applyAlignment="1">
      <alignment horizontal="right" vertical="justify"/>
    </xf>
    <xf numFmtId="164" fontId="4" fillId="0" borderId="63" xfId="1" applyNumberFormat="1" applyFont="1" applyFill="1" applyBorder="1" applyAlignment="1">
      <alignment horizontal="right" vertical="justify"/>
    </xf>
    <xf numFmtId="164" fontId="0" fillId="0" borderId="0" xfId="1" applyNumberFormat="1" applyFont="1" applyAlignment="1">
      <alignment horizontal="center"/>
    </xf>
    <xf numFmtId="164" fontId="39" fillId="0" borderId="0" xfId="1" applyNumberFormat="1" applyFont="1" applyFill="1" applyAlignment="1">
      <alignment vertical="center"/>
    </xf>
    <xf numFmtId="164" fontId="5" fillId="0" borderId="70" xfId="1" applyNumberFormat="1" applyFont="1" applyFill="1" applyBorder="1" applyAlignment="1">
      <alignment vertical="center"/>
    </xf>
    <xf numFmtId="164" fontId="23" fillId="0" borderId="10" xfId="1" applyNumberFormat="1" applyFont="1" applyFill="1" applyBorder="1" applyAlignment="1">
      <alignment horizontal="left" vertical="center"/>
    </xf>
    <xf numFmtId="164" fontId="5" fillId="0" borderId="48" xfId="1" applyNumberFormat="1" applyFont="1" applyFill="1" applyBorder="1" applyAlignment="1">
      <alignment horizontal="right" vertical="justify" wrapText="1"/>
    </xf>
    <xf numFmtId="164" fontId="5" fillId="0" borderId="55" xfId="1" applyNumberFormat="1" applyFont="1" applyFill="1" applyBorder="1" applyAlignment="1">
      <alignment horizontal="right" vertical="justify" wrapText="1"/>
    </xf>
    <xf numFmtId="164" fontId="28" fillId="5" borderId="28" xfId="1" applyNumberFormat="1" applyFont="1" applyFill="1" applyBorder="1" applyAlignment="1">
      <alignment horizontal="right" vertical="justify"/>
    </xf>
    <xf numFmtId="164" fontId="28" fillId="0" borderId="49" xfId="1" applyNumberFormat="1" applyFont="1" applyFill="1" applyBorder="1" applyAlignment="1">
      <alignment horizontal="right" vertical="justify"/>
    </xf>
    <xf numFmtId="164" fontId="3" fillId="3" borderId="35" xfId="1" applyNumberFormat="1" applyFont="1" applyFill="1" applyBorder="1" applyAlignment="1">
      <alignment horizontal="right" vertical="justify"/>
    </xf>
    <xf numFmtId="164" fontId="3" fillId="0" borderId="63" xfId="1" applyNumberFormat="1" applyFont="1" applyFill="1" applyBorder="1" applyAlignment="1">
      <alignment horizontal="right" vertical="justify"/>
    </xf>
    <xf numFmtId="164" fontId="4" fillId="0" borderId="60" xfId="1" applyNumberFormat="1" applyFont="1" applyFill="1" applyBorder="1" applyAlignment="1">
      <alignment horizontal="right" vertical="justify" wrapText="1"/>
    </xf>
    <xf numFmtId="164" fontId="4" fillId="3" borderId="28" xfId="1" applyNumberFormat="1" applyFont="1" applyFill="1" applyBorder="1" applyAlignment="1">
      <alignment horizontal="right" vertical="justify" wrapText="1"/>
    </xf>
    <xf numFmtId="164" fontId="4" fillId="5" borderId="28" xfId="1" applyNumberFormat="1" applyFont="1" applyFill="1" applyBorder="1" applyAlignment="1">
      <alignment horizontal="right" vertical="justify" wrapText="1"/>
    </xf>
    <xf numFmtId="164" fontId="4" fillId="0" borderId="28" xfId="1" applyNumberFormat="1" applyFont="1" applyFill="1" applyBorder="1" applyAlignment="1">
      <alignment horizontal="right" vertical="justify" wrapText="1"/>
    </xf>
    <xf numFmtId="164" fontId="2" fillId="0" borderId="55" xfId="1" applyNumberFormat="1" applyFont="1" applyFill="1" applyBorder="1" applyAlignment="1">
      <alignment horizontal="right" vertical="justify" wrapText="1"/>
    </xf>
    <xf numFmtId="164" fontId="4" fillId="3" borderId="22" xfId="1" applyNumberFormat="1" applyFont="1" applyFill="1" applyBorder="1" applyAlignment="1">
      <alignment horizontal="right" vertical="justify" wrapText="1"/>
    </xf>
    <xf numFmtId="164" fontId="2" fillId="0" borderId="64" xfId="1" applyNumberFormat="1" applyFont="1" applyFill="1" applyBorder="1" applyAlignment="1">
      <alignment horizontal="right" vertical="justify" wrapText="1"/>
    </xf>
    <xf numFmtId="164" fontId="4" fillId="5" borderId="22" xfId="1" applyNumberFormat="1" applyFont="1" applyFill="1" applyBorder="1" applyAlignment="1">
      <alignment horizontal="right" vertical="justify" wrapText="1"/>
    </xf>
    <xf numFmtId="164" fontId="2" fillId="0" borderId="1" xfId="1" applyNumberFormat="1" applyFont="1" applyFill="1" applyBorder="1" applyAlignment="1">
      <alignment horizontal="right" vertical="justify" wrapText="1"/>
    </xf>
    <xf numFmtId="164" fontId="5" fillId="0" borderId="1" xfId="1" applyNumberFormat="1" applyFont="1" applyFill="1" applyBorder="1" applyAlignment="1">
      <alignment horizontal="right" vertical="justify" wrapText="1"/>
    </xf>
    <xf numFmtId="164" fontId="4" fillId="3" borderId="23" xfId="1" applyNumberFormat="1" applyFont="1" applyFill="1" applyBorder="1" applyAlignment="1">
      <alignment horizontal="right" vertical="justify" wrapText="1"/>
    </xf>
    <xf numFmtId="164" fontId="2" fillId="0" borderId="3" xfId="1" applyNumberFormat="1" applyFont="1" applyFill="1" applyBorder="1" applyAlignment="1">
      <alignment horizontal="right" vertical="justify" wrapText="1"/>
    </xf>
    <xf numFmtId="164" fontId="4" fillId="5" borderId="23" xfId="1" applyNumberFormat="1" applyFont="1" applyFill="1" applyBorder="1" applyAlignment="1">
      <alignment horizontal="right" vertical="justify" wrapText="1"/>
    </xf>
    <xf numFmtId="164" fontId="4" fillId="3" borderId="24" xfId="1" applyNumberFormat="1" applyFont="1" applyFill="1" applyBorder="1" applyAlignment="1">
      <alignment horizontal="right" vertical="justify" wrapText="1"/>
    </xf>
    <xf numFmtId="164" fontId="4" fillId="5" borderId="24" xfId="1" applyNumberFormat="1" applyFont="1" applyFill="1" applyBorder="1" applyAlignment="1">
      <alignment horizontal="right" vertical="justify" wrapText="1"/>
    </xf>
    <xf numFmtId="164" fontId="4" fillId="0" borderId="61" xfId="1" applyNumberFormat="1" applyFont="1" applyFill="1" applyBorder="1" applyAlignment="1">
      <alignment horizontal="right" vertical="justify" wrapText="1"/>
    </xf>
    <xf numFmtId="164" fontId="4" fillId="0" borderId="62" xfId="1" applyNumberFormat="1" applyFont="1" applyFill="1" applyBorder="1" applyAlignment="1">
      <alignment horizontal="right" vertical="justify" wrapText="1"/>
    </xf>
    <xf numFmtId="164" fontId="4" fillId="3" borderId="27" xfId="1" applyNumberFormat="1" applyFont="1" applyFill="1" applyBorder="1" applyAlignment="1">
      <alignment horizontal="right" vertical="justify" wrapText="1"/>
    </xf>
    <xf numFmtId="164" fontId="4" fillId="3" borderId="29" xfId="1" applyNumberFormat="1" applyFont="1" applyFill="1" applyBorder="1" applyAlignment="1">
      <alignment horizontal="right" vertical="justify" wrapText="1"/>
    </xf>
    <xf numFmtId="164" fontId="3" fillId="0" borderId="60" xfId="1" applyNumberFormat="1" applyFont="1" applyFill="1" applyBorder="1" applyAlignment="1">
      <alignment horizontal="right" vertical="justify" wrapText="1"/>
    </xf>
    <xf numFmtId="164" fontId="3" fillId="0" borderId="61" xfId="1" applyNumberFormat="1" applyFont="1" applyFill="1" applyBorder="1" applyAlignment="1">
      <alignment horizontal="right" vertical="justify" wrapText="1"/>
    </xf>
    <xf numFmtId="164" fontId="2" fillId="0" borderId="31" xfId="1" applyNumberFormat="1" applyFont="1" applyFill="1" applyBorder="1" applyAlignment="1">
      <alignment horizontal="right" vertical="justify"/>
    </xf>
    <xf numFmtId="164" fontId="2" fillId="0" borderId="58" xfId="1" applyNumberFormat="1" applyFont="1" applyFill="1" applyBorder="1" applyAlignment="1">
      <alignment horizontal="right" vertical="justify"/>
    </xf>
    <xf numFmtId="164" fontId="2" fillId="0" borderId="45" xfId="1" applyNumberFormat="1" applyFont="1" applyFill="1" applyBorder="1" applyAlignment="1">
      <alignment horizontal="right" vertical="justify"/>
    </xf>
    <xf numFmtId="164" fontId="3" fillId="0" borderId="39" xfId="1" applyNumberFormat="1" applyFont="1" applyFill="1" applyBorder="1" applyAlignment="1">
      <alignment horizontal="right" vertical="justify"/>
    </xf>
    <xf numFmtId="164" fontId="3" fillId="0" borderId="40" xfId="1" applyNumberFormat="1" applyFont="1" applyFill="1" applyBorder="1" applyAlignment="1">
      <alignment horizontal="right" vertical="justify"/>
    </xf>
    <xf numFmtId="164" fontId="0" fillId="0" borderId="0" xfId="1" applyNumberFormat="1" applyFont="1" applyAlignment="1">
      <alignment horizontal="right"/>
    </xf>
    <xf numFmtId="0" fontId="5" fillId="0" borderId="22" xfId="6" applyFont="1" applyFill="1" applyBorder="1" applyAlignment="1">
      <alignment vertical="center"/>
    </xf>
    <xf numFmtId="3" fontId="5" fillId="0" borderId="128" xfId="6" applyNumberFormat="1" applyFont="1" applyFill="1" applyBorder="1" applyAlignment="1">
      <alignment horizontal="right"/>
    </xf>
    <xf numFmtId="0" fontId="5" fillId="0" borderId="129" xfId="6" applyFont="1" applyFill="1" applyBorder="1" applyAlignment="1">
      <alignment vertical="center"/>
    </xf>
    <xf numFmtId="3" fontId="2" fillId="0" borderId="128" xfId="6" applyNumberFormat="1" applyFont="1" applyFill="1" applyBorder="1" applyAlignment="1">
      <alignment horizontal="right"/>
    </xf>
    <xf numFmtId="0" fontId="3" fillId="0" borderId="28" xfId="6" applyFont="1" applyFill="1" applyBorder="1" applyAlignment="1">
      <alignment horizontal="left" vertical="center" wrapText="1"/>
    </xf>
    <xf numFmtId="0" fontId="5" fillId="0" borderId="27" xfId="6" applyFont="1" applyFill="1" applyBorder="1" applyAlignment="1">
      <alignment horizontal="left" vertical="center" wrapText="1"/>
    </xf>
    <xf numFmtId="0" fontId="5" fillId="0" borderId="23" xfId="6" applyFont="1" applyFill="1" applyBorder="1" applyAlignment="1">
      <alignment horizontal="left" vertical="center" wrapText="1"/>
    </xf>
    <xf numFmtId="0" fontId="5" fillId="0" borderId="23" xfId="6" applyFont="1" applyFill="1" applyBorder="1" applyAlignment="1">
      <alignment horizontal="left" vertical="center"/>
    </xf>
    <xf numFmtId="0" fontId="5" fillId="0" borderId="35" xfId="6" applyFont="1" applyFill="1" applyBorder="1" applyAlignment="1">
      <alignment vertical="center"/>
    </xf>
    <xf numFmtId="0" fontId="5" fillId="0" borderId="129" xfId="6" applyFont="1" applyFill="1" applyBorder="1" applyAlignment="1">
      <alignment horizontal="left" vertical="center"/>
    </xf>
    <xf numFmtId="2" fontId="2" fillId="0" borderId="0" xfId="6" applyNumberFormat="1" applyFont="1" applyFill="1"/>
    <xf numFmtId="0" fontId="2" fillId="0" borderId="0" xfId="6" applyFont="1" applyFill="1" applyAlignment="1">
      <alignment wrapText="1"/>
    </xf>
    <xf numFmtId="2" fontId="23" fillId="0" borderId="0" xfId="6" applyNumberFormat="1" applyFont="1" applyFill="1"/>
    <xf numFmtId="4" fontId="1" fillId="0" borderId="0" xfId="6" applyNumberFormat="1" applyFill="1"/>
    <xf numFmtId="170" fontId="3" fillId="0" borderId="0" xfId="6" applyNumberFormat="1" applyFont="1" applyFill="1" applyBorder="1" applyAlignment="1">
      <alignment horizontal="right" wrapText="1"/>
    </xf>
    <xf numFmtId="170" fontId="3" fillId="0" borderId="0" xfId="6" applyNumberFormat="1" applyFont="1" applyFill="1" applyBorder="1" applyAlignment="1">
      <alignment horizontal="right"/>
    </xf>
    <xf numFmtId="169" fontId="2" fillId="0" borderId="0" xfId="6" applyNumberFormat="1" applyFont="1" applyFill="1"/>
    <xf numFmtId="169" fontId="1" fillId="0" borderId="0" xfId="6" applyNumberFormat="1" applyFill="1"/>
    <xf numFmtId="0" fontId="2" fillId="0" borderId="0" xfId="6" applyFont="1" applyFill="1" applyAlignment="1">
      <alignment horizontal="right"/>
    </xf>
    <xf numFmtId="168" fontId="2" fillId="0" borderId="0" xfId="1" applyNumberFormat="1" applyFont="1" applyFill="1"/>
    <xf numFmtId="0" fontId="0" fillId="0" borderId="0" xfId="6" applyFont="1" applyFill="1" applyAlignment="1">
      <alignment horizontal="center" vertical="center"/>
    </xf>
    <xf numFmtId="0" fontId="46" fillId="0" borderId="0" xfId="0" applyFont="1"/>
    <xf numFmtId="0" fontId="19" fillId="0" borderId="0" xfId="0" applyFont="1"/>
    <xf numFmtId="0" fontId="31" fillId="0" borderId="0" xfId="6" applyFont="1"/>
    <xf numFmtId="0" fontId="31" fillId="0" borderId="0" xfId="6" applyFont="1" applyAlignment="1">
      <alignment horizontal="center"/>
    </xf>
    <xf numFmtId="3" fontId="31" fillId="0" borderId="0" xfId="6" applyNumberFormat="1" applyFont="1" applyAlignment="1">
      <alignment horizontal="center"/>
    </xf>
    <xf numFmtId="0" fontId="3" fillId="0" borderId="19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0" fontId="68" fillId="0" borderId="19" xfId="0" applyFont="1" applyBorder="1" applyAlignment="1">
      <alignment horizontal="center" vertical="center" wrapText="1"/>
    </xf>
    <xf numFmtId="0" fontId="68" fillId="0" borderId="60" xfId="0" applyFont="1" applyBorder="1" applyAlignment="1">
      <alignment horizontal="center" vertical="center" wrapText="1"/>
    </xf>
    <xf numFmtId="0" fontId="68" fillId="0" borderId="61" xfId="0" applyFont="1" applyBorder="1" applyAlignment="1">
      <alignment horizontal="center" vertical="center" wrapText="1"/>
    </xf>
    <xf numFmtId="0" fontId="68" fillId="0" borderId="28" xfId="0" applyFont="1" applyBorder="1" applyAlignment="1">
      <alignment horizontal="center" vertical="center" wrapText="1"/>
    </xf>
    <xf numFmtId="0" fontId="3" fillId="0" borderId="32" xfId="0" applyFont="1" applyBorder="1" applyAlignment="1">
      <alignment vertical="center"/>
    </xf>
    <xf numFmtId="3" fontId="3" fillId="0" borderId="27" xfId="0" applyNumberFormat="1" applyFont="1" applyBorder="1" applyAlignment="1">
      <alignment vertical="center"/>
    </xf>
    <xf numFmtId="3" fontId="3" fillId="0" borderId="48" xfId="0" applyNumberFormat="1" applyFont="1" applyBorder="1" applyAlignment="1">
      <alignment vertical="center"/>
    </xf>
    <xf numFmtId="3" fontId="68" fillId="0" borderId="57" xfId="0" applyNumberFormat="1" applyFont="1" applyBorder="1" applyAlignment="1">
      <alignment vertical="center"/>
    </xf>
    <xf numFmtId="3" fontId="3" fillId="3" borderId="27" xfId="0" applyNumberFormat="1" applyFont="1" applyFill="1" applyBorder="1" applyAlignment="1">
      <alignment vertical="center"/>
    </xf>
    <xf numFmtId="3" fontId="3" fillId="5" borderId="27" xfId="0" applyNumberFormat="1" applyFont="1" applyFill="1" applyBorder="1" applyAlignment="1">
      <alignment vertical="center"/>
    </xf>
    <xf numFmtId="3" fontId="4" fillId="0" borderId="27" xfId="0" applyNumberFormat="1" applyFont="1" applyBorder="1"/>
    <xf numFmtId="3" fontId="68" fillId="0" borderId="48" xfId="0" applyNumberFormat="1" applyFont="1" applyBorder="1"/>
    <xf numFmtId="3" fontId="68" fillId="0" borderId="55" xfId="0" applyNumberFormat="1" applyFont="1" applyBorder="1"/>
    <xf numFmtId="3" fontId="68" fillId="0" borderId="56" xfId="0" applyNumberFormat="1" applyFont="1" applyBorder="1"/>
    <xf numFmtId="3" fontId="68" fillId="0" borderId="27" xfId="0" applyNumberFormat="1" applyFont="1" applyBorder="1" applyAlignment="1">
      <alignment vertical="center"/>
    </xf>
    <xf numFmtId="0" fontId="3" fillId="0" borderId="131" xfId="0" applyFont="1" applyBorder="1" applyAlignment="1">
      <alignment vertical="center"/>
    </xf>
    <xf numFmtId="3" fontId="3" fillId="0" borderId="23" xfId="0" applyNumberFormat="1" applyFont="1" applyBorder="1" applyAlignment="1">
      <alignment vertical="center"/>
    </xf>
    <xf numFmtId="3" fontId="3" fillId="0" borderId="6" xfId="0" applyNumberFormat="1" applyFont="1" applyBorder="1" applyAlignment="1">
      <alignment vertical="center"/>
    </xf>
    <xf numFmtId="3" fontId="68" fillId="0" borderId="59" xfId="0" applyNumberFormat="1" applyFont="1" applyBorder="1" applyAlignment="1">
      <alignment vertical="center"/>
    </xf>
    <xf numFmtId="3" fontId="4" fillId="0" borderId="23" xfId="0" applyNumberFormat="1" applyFont="1" applyBorder="1"/>
    <xf numFmtId="3" fontId="68" fillId="0" borderId="6" xfId="0" applyNumberFormat="1" applyFont="1" applyBorder="1"/>
    <xf numFmtId="3" fontId="68" fillId="0" borderId="1" xfId="0" applyNumberFormat="1" applyFont="1" applyBorder="1"/>
    <xf numFmtId="3" fontId="68" fillId="0" borderId="2" xfId="0" applyNumberFormat="1" applyFont="1" applyBorder="1"/>
    <xf numFmtId="0" fontId="37" fillId="0" borderId="10" xfId="0" applyFont="1" applyBorder="1" applyAlignment="1">
      <alignment horizontal="left" vertical="center" indent="4"/>
    </xf>
    <xf numFmtId="3" fontId="37" fillId="0" borderId="23" xfId="0" applyNumberFormat="1" applyFont="1" applyBorder="1" applyAlignment="1">
      <alignment vertical="center"/>
    </xf>
    <xf numFmtId="3" fontId="37" fillId="0" borderId="6" xfId="0" applyNumberFormat="1" applyFont="1" applyBorder="1" applyAlignment="1">
      <alignment vertical="center"/>
    </xf>
    <xf numFmtId="3" fontId="37" fillId="0" borderId="59" xfId="0" applyNumberFormat="1" applyFont="1" applyBorder="1" applyAlignment="1">
      <alignment vertical="center"/>
    </xf>
    <xf numFmtId="3" fontId="37" fillId="0" borderId="57" xfId="0" applyNumberFormat="1" applyFont="1" applyBorder="1" applyAlignment="1">
      <alignment vertical="center"/>
    </xf>
    <xf numFmtId="3" fontId="37" fillId="0" borderId="27" xfId="0" applyNumberFormat="1" applyFont="1" applyBorder="1" applyAlignment="1">
      <alignment vertical="center"/>
    </xf>
    <xf numFmtId="3" fontId="37" fillId="3" borderId="27" xfId="0" applyNumberFormat="1" applyFont="1" applyFill="1" applyBorder="1" applyAlignment="1">
      <alignment vertical="center"/>
    </xf>
    <xf numFmtId="3" fontId="37" fillId="5" borderId="27" xfId="0" applyNumberFormat="1" applyFont="1" applyFill="1" applyBorder="1" applyAlignment="1">
      <alignment vertical="center"/>
    </xf>
    <xf numFmtId="3" fontId="37" fillId="0" borderId="23" xfId="0" applyNumberFormat="1" applyFont="1" applyBorder="1"/>
    <xf numFmtId="3" fontId="37" fillId="0" borderId="6" xfId="0" applyNumberFormat="1" applyFont="1" applyBorder="1"/>
    <xf numFmtId="3" fontId="37" fillId="0" borderId="1" xfId="0" applyNumberFormat="1" applyFont="1" applyBorder="1"/>
    <xf numFmtId="3" fontId="37" fillId="0" borderId="2" xfId="0" applyNumberFormat="1" applyFont="1" applyBorder="1"/>
    <xf numFmtId="0" fontId="23" fillId="0" borderId="0" xfId="0" applyFont="1"/>
    <xf numFmtId="0" fontId="3" fillId="0" borderId="129" xfId="0" applyFont="1" applyBorder="1" applyAlignment="1">
      <alignment vertical="center"/>
    </xf>
    <xf numFmtId="0" fontId="37" fillId="11" borderId="10" xfId="0" applyFont="1" applyFill="1" applyBorder="1" applyAlignment="1">
      <alignment horizontal="left" vertical="center" indent="4"/>
    </xf>
    <xf numFmtId="3" fontId="37" fillId="11" borderId="129" xfId="0" applyNumberFormat="1" applyFont="1" applyFill="1" applyBorder="1" applyAlignment="1">
      <alignment vertical="center"/>
    </xf>
    <xf numFmtId="3" fontId="37" fillId="11" borderId="116" xfId="0" applyNumberFormat="1" applyFont="1" applyFill="1" applyBorder="1" applyAlignment="1">
      <alignment vertical="center"/>
    </xf>
    <xf numFmtId="3" fontId="37" fillId="11" borderId="130" xfId="0" applyNumberFormat="1" applyFont="1" applyFill="1" applyBorder="1" applyAlignment="1">
      <alignment vertical="center"/>
    </xf>
    <xf numFmtId="3" fontId="37" fillId="11" borderId="59" xfId="0" applyNumberFormat="1" applyFont="1" applyFill="1" applyBorder="1" applyAlignment="1">
      <alignment vertical="center"/>
    </xf>
    <xf numFmtId="3" fontId="37" fillId="11" borderId="27" xfId="0" applyNumberFormat="1" applyFont="1" applyFill="1" applyBorder="1" applyAlignment="1">
      <alignment vertical="center"/>
    </xf>
    <xf numFmtId="3" fontId="37" fillId="11" borderId="129" xfId="0" applyNumberFormat="1" applyFont="1" applyFill="1" applyBorder="1"/>
    <xf numFmtId="3" fontId="37" fillId="11" borderId="116" xfId="0" applyNumberFormat="1" applyFont="1" applyFill="1" applyBorder="1"/>
    <xf numFmtId="3" fontId="37" fillId="11" borderId="132" xfId="0" applyNumberFormat="1" applyFont="1" applyFill="1" applyBorder="1"/>
    <xf numFmtId="3" fontId="37" fillId="11" borderId="133" xfId="0" applyNumberFormat="1" applyFont="1" applyFill="1" applyBorder="1"/>
    <xf numFmtId="3" fontId="3" fillId="0" borderId="131" xfId="0" applyNumberFormat="1" applyFont="1" applyBorder="1" applyAlignment="1">
      <alignment vertical="center"/>
    </xf>
    <xf numFmtId="3" fontId="3" fillId="0" borderId="134" xfId="0" applyNumberFormat="1" applyFont="1" applyBorder="1" applyAlignment="1">
      <alignment vertical="center"/>
    </xf>
    <xf numFmtId="3" fontId="68" fillId="0" borderId="135" xfId="0" applyNumberFormat="1" applyFont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3" fillId="5" borderId="35" xfId="0" applyNumberFormat="1" applyFont="1" applyFill="1" applyBorder="1" applyAlignment="1">
      <alignment vertical="center"/>
    </xf>
    <xf numFmtId="3" fontId="4" fillId="0" borderId="131" xfId="0" applyNumberFormat="1" applyFont="1" applyBorder="1"/>
    <xf numFmtId="3" fontId="68" fillId="0" borderId="134" xfId="0" applyNumberFormat="1" applyFont="1" applyBorder="1"/>
    <xf numFmtId="3" fontId="68" fillId="0" borderId="132" xfId="0" applyNumberFormat="1" applyFont="1" applyBorder="1"/>
    <xf numFmtId="3" fontId="68" fillId="0" borderId="133" xfId="0" applyNumberFormat="1" applyFont="1" applyBorder="1"/>
    <xf numFmtId="0" fontId="3" fillId="0" borderId="18" xfId="0" applyFont="1" applyBorder="1" applyAlignment="1">
      <alignment vertical="center"/>
    </xf>
    <xf numFmtId="3" fontId="3" fillId="0" borderId="28" xfId="0" applyNumberFormat="1" applyFont="1" applyBorder="1" applyAlignment="1">
      <alignment vertical="center"/>
    </xf>
    <xf numFmtId="3" fontId="3" fillId="3" borderId="28" xfId="0" applyNumberFormat="1" applyFont="1" applyFill="1" applyBorder="1" applyAlignment="1">
      <alignment vertical="center"/>
    </xf>
    <xf numFmtId="3" fontId="3" fillId="5" borderId="28" xfId="0" applyNumberFormat="1" applyFont="1" applyFill="1" applyBorder="1" applyAlignment="1">
      <alignment vertical="center"/>
    </xf>
    <xf numFmtId="3" fontId="68" fillId="0" borderId="28" xfId="0" applyNumberFormat="1" applyFont="1" applyBorder="1" applyAlignment="1">
      <alignment vertical="center"/>
    </xf>
    <xf numFmtId="0" fontId="5" fillId="0" borderId="9" xfId="0" applyFont="1" applyBorder="1" applyAlignment="1">
      <alignment vertical="center"/>
    </xf>
    <xf numFmtId="3" fontId="3" fillId="0" borderId="26" xfId="0" applyNumberFormat="1" applyFont="1" applyBorder="1" applyAlignment="1">
      <alignment vertical="center"/>
    </xf>
    <xf numFmtId="3" fontId="68" fillId="0" borderId="58" xfId="0" applyNumberFormat="1" applyFont="1" applyBorder="1" applyAlignment="1">
      <alignment vertical="center"/>
    </xf>
    <xf numFmtId="3" fontId="3" fillId="0" borderId="22" xfId="0" applyNumberFormat="1" applyFont="1" applyBorder="1" applyAlignment="1">
      <alignment vertical="center"/>
    </xf>
    <xf numFmtId="3" fontId="3" fillId="3" borderId="22" xfId="0" applyNumberFormat="1" applyFont="1" applyFill="1" applyBorder="1" applyAlignment="1">
      <alignment vertical="center"/>
    </xf>
    <xf numFmtId="3" fontId="3" fillId="5" borderId="22" xfId="0" applyNumberFormat="1" applyFont="1" applyFill="1" applyBorder="1" applyAlignment="1">
      <alignment vertical="center"/>
    </xf>
    <xf numFmtId="3" fontId="4" fillId="0" borderId="22" xfId="0" applyNumberFormat="1" applyFont="1" applyBorder="1"/>
    <xf numFmtId="0" fontId="5" fillId="0" borderId="10" xfId="0" applyFont="1" applyBorder="1" applyAlignment="1">
      <alignment vertical="center"/>
    </xf>
    <xf numFmtId="3" fontId="3" fillId="3" borderId="23" xfId="0" applyNumberFormat="1" applyFont="1" applyFill="1" applyBorder="1" applyAlignment="1">
      <alignment vertical="center"/>
    </xf>
    <xf numFmtId="3" fontId="3" fillId="5" borderId="23" xfId="0" applyNumberFormat="1" applyFont="1" applyFill="1" applyBorder="1" applyAlignment="1">
      <alignment vertical="center"/>
    </xf>
    <xf numFmtId="0" fontId="5" fillId="0" borderId="129" xfId="0" applyFont="1" applyBorder="1" applyAlignment="1">
      <alignment vertical="center"/>
    </xf>
    <xf numFmtId="0" fontId="78" fillId="11" borderId="10" xfId="0" applyFont="1" applyFill="1" applyBorder="1" applyAlignment="1">
      <alignment vertical="center"/>
    </xf>
    <xf numFmtId="3" fontId="37" fillId="11" borderId="6" xfId="0" applyNumberFormat="1" applyFont="1" applyFill="1" applyBorder="1" applyAlignment="1">
      <alignment vertical="center"/>
    </xf>
    <xf numFmtId="3" fontId="37" fillId="11" borderId="23" xfId="0" applyNumberFormat="1" applyFont="1" applyFill="1" applyBorder="1" applyAlignment="1">
      <alignment vertical="center"/>
    </xf>
    <xf numFmtId="3" fontId="37" fillId="11" borderId="28" xfId="0" applyNumberFormat="1" applyFont="1" applyFill="1" applyBorder="1" applyAlignment="1">
      <alignment vertical="center"/>
    </xf>
    <xf numFmtId="3" fontId="37" fillId="11" borderId="23" xfId="0" applyNumberFormat="1" applyFont="1" applyFill="1" applyBorder="1"/>
    <xf numFmtId="3" fontId="37" fillId="11" borderId="6" xfId="0" applyNumberFormat="1" applyFont="1" applyFill="1" applyBorder="1"/>
    <xf numFmtId="3" fontId="37" fillId="11" borderId="1" xfId="0" applyNumberFormat="1" applyFont="1" applyFill="1" applyBorder="1"/>
    <xf numFmtId="3" fontId="37" fillId="11" borderId="2" xfId="0" applyNumberFormat="1" applyFont="1" applyFill="1" applyBorder="1"/>
    <xf numFmtId="3" fontId="3" fillId="0" borderId="35" xfId="0" applyNumberFormat="1" applyFont="1" applyBorder="1" applyAlignment="1">
      <alignment vertical="center"/>
    </xf>
    <xf numFmtId="3" fontId="68" fillId="0" borderId="35" xfId="0" applyNumberFormat="1" applyFont="1" applyBorder="1" applyAlignment="1">
      <alignment vertical="center"/>
    </xf>
    <xf numFmtId="0" fontId="28" fillId="0" borderId="41" xfId="0" applyFont="1" applyBorder="1" applyAlignment="1">
      <alignment vertical="center"/>
    </xf>
    <xf numFmtId="3" fontId="28" fillId="0" borderId="49" xfId="0" applyNumberFormat="1" applyFont="1" applyBorder="1" applyAlignment="1">
      <alignment vertical="center"/>
    </xf>
    <xf numFmtId="3" fontId="68" fillId="0" borderId="32" xfId="0" applyNumberFormat="1" applyFont="1" applyBorder="1" applyAlignment="1">
      <alignment vertical="center"/>
    </xf>
    <xf numFmtId="3" fontId="28" fillId="0" borderId="32" xfId="0" applyNumberFormat="1" applyFont="1" applyBorder="1" applyAlignment="1">
      <alignment vertical="center"/>
    </xf>
    <xf numFmtId="3" fontId="28" fillId="3" borderId="28" xfId="0" applyNumberFormat="1" applyFont="1" applyFill="1" applyBorder="1" applyAlignment="1">
      <alignment vertical="center"/>
    </xf>
    <xf numFmtId="3" fontId="28" fillId="5" borderId="28" xfId="0" applyNumberFormat="1" applyFont="1" applyFill="1" applyBorder="1" applyAlignment="1">
      <alignment vertical="center"/>
    </xf>
    <xf numFmtId="3" fontId="68" fillId="0" borderId="19" xfId="0" applyNumberFormat="1" applyFont="1" applyBorder="1" applyAlignment="1">
      <alignment vertical="center"/>
    </xf>
    <xf numFmtId="3" fontId="68" fillId="0" borderId="18" xfId="0" applyNumberFormat="1" applyFont="1" applyBorder="1" applyAlignment="1">
      <alignment vertical="center"/>
    </xf>
    <xf numFmtId="3" fontId="3" fillId="0" borderId="19" xfId="0" applyNumberFormat="1" applyFont="1" applyBorder="1" applyAlignment="1">
      <alignment vertical="center"/>
    </xf>
    <xf numFmtId="3" fontId="68" fillId="0" borderId="63" xfId="0" applyNumberFormat="1" applyFont="1" applyBorder="1" applyAlignment="1">
      <alignment vertical="center"/>
    </xf>
    <xf numFmtId="3" fontId="3" fillId="0" borderId="18" xfId="0" applyNumberFormat="1" applyFont="1" applyBorder="1" applyAlignment="1">
      <alignment vertical="center"/>
    </xf>
    <xf numFmtId="3" fontId="68" fillId="0" borderId="53" xfId="0" applyNumberFormat="1" applyFont="1" applyBorder="1" applyAlignment="1">
      <alignment vertical="center"/>
    </xf>
    <xf numFmtId="3" fontId="68" fillId="0" borderId="13" xfId="0" applyNumberFormat="1" applyFont="1" applyBorder="1" applyAlignment="1">
      <alignment vertical="center"/>
    </xf>
    <xf numFmtId="3" fontId="68" fillId="0" borderId="29" xfId="0" applyNumberFormat="1" applyFont="1" applyBorder="1" applyAlignment="1">
      <alignment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3" fontId="68" fillId="0" borderId="0" xfId="0" applyNumberFormat="1" applyFont="1" applyAlignment="1">
      <alignment horizontal="center"/>
    </xf>
    <xf numFmtId="3" fontId="19" fillId="0" borderId="0" xfId="0" applyNumberFormat="1" applyFont="1"/>
    <xf numFmtId="0" fontId="5" fillId="0" borderId="47" xfId="0" applyFont="1" applyBorder="1" applyAlignment="1">
      <alignment vertical="center"/>
    </xf>
    <xf numFmtId="3" fontId="3" fillId="0" borderId="55" xfId="0" applyNumberFormat="1" applyFont="1" applyBorder="1" applyAlignment="1">
      <alignment vertical="center" wrapText="1"/>
    </xf>
    <xf numFmtId="3" fontId="68" fillId="0" borderId="55" xfId="0" applyNumberFormat="1" applyFont="1" applyBorder="1" applyAlignment="1">
      <alignment vertical="center" wrapText="1"/>
    </xf>
    <xf numFmtId="3" fontId="3" fillId="0" borderId="55" xfId="0" applyNumberFormat="1" applyFont="1" applyBorder="1" applyAlignment="1">
      <alignment vertical="center"/>
    </xf>
    <xf numFmtId="3" fontId="68" fillId="0" borderId="56" xfId="0" applyNumberFormat="1" applyFont="1" applyBorder="1" applyAlignment="1">
      <alignment vertical="center"/>
    </xf>
    <xf numFmtId="3" fontId="3" fillId="0" borderId="56" xfId="0" applyNumberFormat="1" applyFont="1" applyBorder="1" applyAlignment="1">
      <alignment vertical="center"/>
    </xf>
    <xf numFmtId="3" fontId="68" fillId="0" borderId="22" xfId="0" applyNumberFormat="1" applyFont="1" applyBorder="1" applyAlignment="1">
      <alignment vertical="center"/>
    </xf>
    <xf numFmtId="3" fontId="3" fillId="0" borderId="1" xfId="0" applyNumberFormat="1" applyFont="1" applyBorder="1" applyAlignment="1">
      <alignment vertical="center"/>
    </xf>
    <xf numFmtId="3" fontId="68" fillId="0" borderId="1" xfId="0" applyNumberFormat="1" applyFont="1" applyBorder="1" applyAlignment="1">
      <alignment vertical="center"/>
    </xf>
    <xf numFmtId="3" fontId="4" fillId="0" borderId="47" xfId="0" applyNumberFormat="1" applyFont="1" applyBorder="1"/>
    <xf numFmtId="3" fontId="68" fillId="0" borderId="129" xfId="0" applyNumberFormat="1" applyFont="1" applyBorder="1" applyAlignment="1">
      <alignment vertical="center"/>
    </xf>
    <xf numFmtId="3" fontId="68" fillId="0" borderId="49" xfId="0" applyNumberFormat="1" applyFont="1" applyBorder="1" applyAlignment="1">
      <alignment vertical="center"/>
    </xf>
    <xf numFmtId="3" fontId="68" fillId="0" borderId="41" xfId="0" applyNumberFormat="1" applyFont="1" applyBorder="1" applyAlignment="1">
      <alignment vertical="center"/>
    </xf>
    <xf numFmtId="3" fontId="3" fillId="0" borderId="53" xfId="0" applyNumberFormat="1" applyFont="1" applyBorder="1" applyAlignment="1">
      <alignment vertical="center"/>
    </xf>
    <xf numFmtId="3" fontId="3" fillId="3" borderId="53" xfId="0" applyNumberFormat="1" applyFont="1" applyFill="1" applyBorder="1" applyAlignment="1">
      <alignment vertical="center"/>
    </xf>
    <xf numFmtId="3" fontId="3" fillId="5" borderId="53" xfId="0" applyNumberFormat="1" applyFont="1" applyFill="1" applyBorder="1" applyAlignment="1">
      <alignment vertical="center"/>
    </xf>
    <xf numFmtId="3" fontId="3" fillId="0" borderId="13" xfId="0" applyNumberFormat="1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3" fontId="3" fillId="3" borderId="29" xfId="0" applyNumberFormat="1" applyFont="1" applyFill="1" applyBorder="1" applyAlignment="1">
      <alignment vertical="center"/>
    </xf>
    <xf numFmtId="3" fontId="3" fillId="5" borderId="29" xfId="0" applyNumberFormat="1" applyFont="1" applyFill="1" applyBorder="1" applyAlignment="1">
      <alignment vertical="center"/>
    </xf>
    <xf numFmtId="3" fontId="3" fillId="0" borderId="27" xfId="0" applyNumberFormat="1" applyFont="1" applyBorder="1" applyAlignment="1">
      <alignment horizontal="right" vertical="center"/>
    </xf>
    <xf numFmtId="3" fontId="3" fillId="0" borderId="48" xfId="0" applyNumberFormat="1" applyFont="1" applyBorder="1" applyAlignment="1">
      <alignment horizontal="right" vertical="center"/>
    </xf>
    <xf numFmtId="3" fontId="68" fillId="0" borderId="57" xfId="0" applyNumberFormat="1" applyFont="1" applyBorder="1" applyAlignment="1">
      <alignment horizontal="right" vertical="center"/>
    </xf>
    <xf numFmtId="3" fontId="3" fillId="3" borderId="27" xfId="0" applyNumberFormat="1" applyFont="1" applyFill="1" applyBorder="1" applyAlignment="1">
      <alignment horizontal="right" vertical="center"/>
    </xf>
    <xf numFmtId="3" fontId="3" fillId="5" borderId="27" xfId="0" applyNumberFormat="1" applyFont="1" applyFill="1" applyBorder="1" applyAlignment="1">
      <alignment horizontal="right" vertical="center"/>
    </xf>
    <xf numFmtId="3" fontId="4" fillId="0" borderId="27" xfId="0" applyNumberFormat="1" applyFont="1" applyBorder="1" applyAlignment="1">
      <alignment horizontal="right"/>
    </xf>
    <xf numFmtId="3" fontId="68" fillId="0" borderId="48" xfId="0" applyNumberFormat="1" applyFont="1" applyBorder="1" applyAlignment="1">
      <alignment horizontal="right"/>
    </xf>
    <xf numFmtId="3" fontId="68" fillId="0" borderId="55" xfId="0" applyNumberFormat="1" applyFont="1" applyBorder="1" applyAlignment="1">
      <alignment horizontal="right"/>
    </xf>
    <xf numFmtId="3" fontId="68" fillId="0" borderId="56" xfId="0" applyNumberFormat="1" applyFont="1" applyBorder="1" applyAlignment="1">
      <alignment horizontal="right"/>
    </xf>
    <xf numFmtId="3" fontId="68" fillId="0" borderId="27" xfId="0" applyNumberFormat="1" applyFont="1" applyBorder="1" applyAlignment="1">
      <alignment horizontal="right" vertical="center"/>
    </xf>
    <xf numFmtId="3" fontId="3" fillId="0" borderId="23" xfId="0" applyNumberFormat="1" applyFont="1" applyBorder="1" applyAlignment="1">
      <alignment horizontal="right" vertical="center"/>
    </xf>
    <xf numFmtId="3" fontId="3" fillId="0" borderId="6" xfId="0" applyNumberFormat="1" applyFont="1" applyBorder="1" applyAlignment="1">
      <alignment horizontal="right" vertical="center"/>
    </xf>
    <xf numFmtId="3" fontId="68" fillId="0" borderId="59" xfId="0" applyNumberFormat="1" applyFont="1" applyBorder="1" applyAlignment="1">
      <alignment horizontal="right" vertical="center"/>
    </xf>
    <xf numFmtId="3" fontId="4" fillId="0" borderId="23" xfId="0" applyNumberFormat="1" applyFont="1" applyBorder="1" applyAlignment="1">
      <alignment horizontal="right"/>
    </xf>
    <xf numFmtId="3" fontId="68" fillId="0" borderId="6" xfId="0" applyNumberFormat="1" applyFont="1" applyBorder="1" applyAlignment="1">
      <alignment horizontal="right"/>
    </xf>
    <xf numFmtId="3" fontId="68" fillId="0" borderId="1" xfId="0" applyNumberFormat="1" applyFont="1" applyBorder="1" applyAlignment="1">
      <alignment horizontal="right"/>
    </xf>
    <xf numFmtId="3" fontId="68" fillId="0" borderId="2" xfId="0" applyNumberFormat="1" applyFont="1" applyBorder="1" applyAlignment="1">
      <alignment horizontal="right"/>
    </xf>
    <xf numFmtId="3" fontId="37" fillId="0" borderId="23" xfId="0" applyNumberFormat="1" applyFont="1" applyBorder="1" applyAlignment="1">
      <alignment horizontal="right" vertical="center"/>
    </xf>
    <xf numFmtId="3" fontId="37" fillId="0" borderId="6" xfId="0" applyNumberFormat="1" applyFont="1" applyBorder="1" applyAlignment="1">
      <alignment horizontal="right" vertical="center"/>
    </xf>
    <xf numFmtId="3" fontId="37" fillId="0" borderId="59" xfId="0" applyNumberFormat="1" applyFont="1" applyBorder="1" applyAlignment="1">
      <alignment horizontal="right" vertical="center"/>
    </xf>
    <xf numFmtId="3" fontId="37" fillId="0" borderId="57" xfId="0" applyNumberFormat="1" applyFont="1" applyBorder="1" applyAlignment="1">
      <alignment horizontal="right" vertical="center"/>
    </xf>
    <xf numFmtId="3" fontId="37" fillId="0" borderId="27" xfId="0" applyNumberFormat="1" applyFont="1" applyBorder="1" applyAlignment="1">
      <alignment horizontal="right" vertical="center"/>
    </xf>
    <xf numFmtId="3" fontId="37" fillId="3" borderId="27" xfId="0" applyNumberFormat="1" applyFont="1" applyFill="1" applyBorder="1" applyAlignment="1">
      <alignment horizontal="right" vertical="center"/>
    </xf>
    <xf numFmtId="3" fontId="37" fillId="5" borderId="27" xfId="0" applyNumberFormat="1" applyFont="1" applyFill="1" applyBorder="1" applyAlignment="1">
      <alignment horizontal="right" vertical="center"/>
    </xf>
    <xf numFmtId="3" fontId="37" fillId="0" borderId="23" xfId="0" applyNumberFormat="1" applyFont="1" applyBorder="1" applyAlignment="1">
      <alignment horizontal="right"/>
    </xf>
    <xf numFmtId="3" fontId="37" fillId="0" borderId="6" xfId="0" applyNumberFormat="1" applyFont="1" applyBorder="1" applyAlignment="1">
      <alignment horizontal="right"/>
    </xf>
    <xf numFmtId="3" fontId="37" fillId="0" borderId="1" xfId="0" applyNumberFormat="1" applyFont="1" applyBorder="1" applyAlignment="1">
      <alignment horizontal="right"/>
    </xf>
    <xf numFmtId="3" fontId="37" fillId="11" borderId="129" xfId="0" applyNumberFormat="1" applyFont="1" applyFill="1" applyBorder="1" applyAlignment="1">
      <alignment horizontal="right" vertical="center"/>
    </xf>
    <xf numFmtId="3" fontId="37" fillId="11" borderId="134" xfId="0" applyNumberFormat="1" applyFont="1" applyFill="1" applyBorder="1" applyAlignment="1">
      <alignment horizontal="right" vertical="center"/>
    </xf>
    <xf numFmtId="3" fontId="37" fillId="11" borderId="135" xfId="0" applyNumberFormat="1" applyFont="1" applyFill="1" applyBorder="1" applyAlignment="1">
      <alignment horizontal="right" vertical="center"/>
    </xf>
    <xf numFmtId="3" fontId="37" fillId="11" borderId="59" xfId="0" applyNumberFormat="1" applyFont="1" applyFill="1" applyBorder="1" applyAlignment="1">
      <alignment horizontal="right" vertical="center"/>
    </xf>
    <xf numFmtId="3" fontId="37" fillId="11" borderId="27" xfId="0" applyNumberFormat="1" applyFont="1" applyFill="1" applyBorder="1" applyAlignment="1">
      <alignment horizontal="right" vertical="center"/>
    </xf>
    <xf numFmtId="3" fontId="3" fillId="11" borderId="27" xfId="0" applyNumberFormat="1" applyFont="1" applyFill="1" applyBorder="1" applyAlignment="1">
      <alignment horizontal="right" vertical="center"/>
    </xf>
    <xf numFmtId="3" fontId="37" fillId="11" borderId="129" xfId="0" applyNumberFormat="1" applyFont="1" applyFill="1" applyBorder="1" applyAlignment="1">
      <alignment horizontal="right"/>
    </xf>
    <xf numFmtId="3" fontId="37" fillId="11" borderId="134" xfId="0" applyNumberFormat="1" applyFont="1" applyFill="1" applyBorder="1" applyAlignment="1">
      <alignment horizontal="right"/>
    </xf>
    <xf numFmtId="3" fontId="37" fillId="11" borderId="132" xfId="0" applyNumberFormat="1" applyFont="1" applyFill="1" applyBorder="1" applyAlignment="1">
      <alignment horizontal="right"/>
    </xf>
    <xf numFmtId="3" fontId="68" fillId="11" borderId="133" xfId="0" applyNumberFormat="1" applyFont="1" applyFill="1" applyBorder="1" applyAlignment="1">
      <alignment horizontal="right"/>
    </xf>
    <xf numFmtId="3" fontId="3" fillId="0" borderId="129" xfId="0" applyNumberFormat="1" applyFont="1" applyBorder="1" applyAlignment="1">
      <alignment horizontal="right" vertical="center"/>
    </xf>
    <xf numFmtId="3" fontId="3" fillId="0" borderId="134" xfId="0" applyNumberFormat="1" applyFont="1" applyBorder="1" applyAlignment="1">
      <alignment horizontal="right" vertical="center"/>
    </xf>
    <xf numFmtId="3" fontId="68" fillId="0" borderId="135" xfId="0" applyNumberFormat="1" applyFont="1" applyBorder="1" applyAlignment="1">
      <alignment horizontal="right"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5" borderId="35" xfId="0" applyNumberFormat="1" applyFont="1" applyFill="1" applyBorder="1" applyAlignment="1">
      <alignment horizontal="right" vertical="center"/>
    </xf>
    <xf numFmtId="3" fontId="4" fillId="0" borderId="129" xfId="0" applyNumberFormat="1" applyFont="1" applyBorder="1" applyAlignment="1">
      <alignment horizontal="right"/>
    </xf>
    <xf numFmtId="3" fontId="68" fillId="0" borderId="134" xfId="0" applyNumberFormat="1" applyFont="1" applyBorder="1" applyAlignment="1">
      <alignment horizontal="right"/>
    </xf>
    <xf numFmtId="3" fontId="68" fillId="0" borderId="132" xfId="0" applyNumberFormat="1" applyFont="1" applyBorder="1" applyAlignment="1">
      <alignment horizontal="right"/>
    </xf>
    <xf numFmtId="3" fontId="68" fillId="0" borderId="133" xfId="0" applyNumberFormat="1" applyFont="1" applyBorder="1" applyAlignment="1">
      <alignment horizontal="right"/>
    </xf>
    <xf numFmtId="3" fontId="3" fillId="0" borderId="28" xfId="0" applyNumberFormat="1" applyFont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3" fontId="3" fillId="5" borderId="28" xfId="0" applyNumberFormat="1" applyFont="1" applyFill="1" applyBorder="1" applyAlignment="1">
      <alignment horizontal="right" vertical="center"/>
    </xf>
    <xf numFmtId="3" fontId="68" fillId="0" borderId="28" xfId="0" applyNumberFormat="1" applyFont="1" applyBorder="1" applyAlignment="1">
      <alignment horizontal="right" vertical="center"/>
    </xf>
    <xf numFmtId="3" fontId="3" fillId="0" borderId="22" xfId="0" applyNumberFormat="1" applyFont="1" applyBorder="1" applyAlignment="1">
      <alignment horizontal="right" vertical="center"/>
    </xf>
    <xf numFmtId="3" fontId="3" fillId="0" borderId="26" xfId="0" applyNumberFormat="1" applyFont="1" applyBorder="1" applyAlignment="1">
      <alignment horizontal="right" vertical="center"/>
    </xf>
    <xf numFmtId="3" fontId="68" fillId="0" borderId="58" xfId="0" applyNumberFormat="1" applyFont="1" applyBorder="1" applyAlignment="1">
      <alignment horizontal="right" vertical="center"/>
    </xf>
    <xf numFmtId="3" fontId="3" fillId="3" borderId="22" xfId="0" applyNumberFormat="1" applyFont="1" applyFill="1" applyBorder="1" applyAlignment="1">
      <alignment horizontal="right" vertical="center"/>
    </xf>
    <xf numFmtId="3" fontId="3" fillId="5" borderId="22" xfId="0" applyNumberFormat="1" applyFont="1" applyFill="1" applyBorder="1" applyAlignment="1">
      <alignment horizontal="right" vertical="center"/>
    </xf>
    <xf numFmtId="3" fontId="4" fillId="0" borderId="22" xfId="0" applyNumberFormat="1" applyFont="1" applyBorder="1" applyAlignment="1">
      <alignment horizontal="right"/>
    </xf>
    <xf numFmtId="3" fontId="3" fillId="3" borderId="23" xfId="0" applyNumberFormat="1" applyFont="1" applyFill="1" applyBorder="1" applyAlignment="1">
      <alignment horizontal="right" vertical="center"/>
    </xf>
    <xf numFmtId="3" fontId="3" fillId="5" borderId="23" xfId="0" applyNumberFormat="1" applyFont="1" applyFill="1" applyBorder="1" applyAlignment="1">
      <alignment horizontal="right" vertical="center"/>
    </xf>
    <xf numFmtId="3" fontId="37" fillId="11" borderId="23" xfId="0" applyNumberFormat="1" applyFont="1" applyFill="1" applyBorder="1" applyAlignment="1">
      <alignment horizontal="right" vertical="center"/>
    </xf>
    <xf numFmtId="3" fontId="37" fillId="11" borderId="6" xfId="0" applyNumberFormat="1" applyFont="1" applyFill="1" applyBorder="1" applyAlignment="1">
      <alignment horizontal="right" vertical="center"/>
    </xf>
    <xf numFmtId="3" fontId="37" fillId="11" borderId="23" xfId="0" applyNumberFormat="1" applyFont="1" applyFill="1" applyBorder="1" applyAlignment="1">
      <alignment horizontal="right"/>
    </xf>
    <xf numFmtId="3" fontId="37" fillId="11" borderId="6" xfId="0" applyNumberFormat="1" applyFont="1" applyFill="1" applyBorder="1" applyAlignment="1">
      <alignment horizontal="right"/>
    </xf>
    <xf numFmtId="3" fontId="37" fillId="11" borderId="1" xfId="0" applyNumberFormat="1" applyFont="1" applyFill="1" applyBorder="1" applyAlignment="1">
      <alignment horizontal="right"/>
    </xf>
    <xf numFmtId="3" fontId="37" fillId="11" borderId="2" xfId="0" applyNumberFormat="1" applyFont="1" applyFill="1" applyBorder="1" applyAlignment="1">
      <alignment horizontal="right"/>
    </xf>
    <xf numFmtId="3" fontId="68" fillId="0" borderId="35" xfId="0" applyNumberFormat="1" applyFont="1" applyBorder="1" applyAlignment="1">
      <alignment horizontal="right" vertical="center"/>
    </xf>
    <xf numFmtId="3" fontId="28" fillId="0" borderId="32" xfId="0" applyNumberFormat="1" applyFont="1" applyBorder="1" applyAlignment="1">
      <alignment horizontal="right" vertical="center"/>
    </xf>
    <xf numFmtId="3" fontId="28" fillId="0" borderId="49" xfId="0" applyNumberFormat="1" applyFont="1" applyBorder="1" applyAlignment="1">
      <alignment horizontal="right" vertical="center"/>
    </xf>
    <xf numFmtId="3" fontId="68" fillId="0" borderId="32" xfId="0" applyNumberFormat="1" applyFont="1" applyBorder="1" applyAlignment="1">
      <alignment horizontal="right" vertical="center"/>
    </xf>
    <xf numFmtId="3" fontId="28" fillId="3" borderId="28" xfId="0" applyNumberFormat="1" applyFont="1" applyFill="1" applyBorder="1" applyAlignment="1">
      <alignment horizontal="right" vertical="center"/>
    </xf>
    <xf numFmtId="3" fontId="28" fillId="5" borderId="28" xfId="0" applyNumberFormat="1" applyFont="1" applyFill="1" applyBorder="1" applyAlignment="1">
      <alignment horizontal="right" vertical="center"/>
    </xf>
    <xf numFmtId="3" fontId="68" fillId="0" borderId="19" xfId="0" applyNumberFormat="1" applyFont="1" applyBorder="1" applyAlignment="1">
      <alignment horizontal="right" vertical="center"/>
    </xf>
    <xf numFmtId="3" fontId="68" fillId="0" borderId="18" xfId="0" applyNumberFormat="1" applyFont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3" fontId="68" fillId="0" borderId="63" xfId="0" applyNumberFormat="1" applyFont="1" applyBorder="1" applyAlignment="1">
      <alignment horizontal="right" vertical="center"/>
    </xf>
    <xf numFmtId="3" fontId="3" fillId="0" borderId="18" xfId="0" applyNumberFormat="1" applyFont="1" applyBorder="1" applyAlignment="1">
      <alignment horizontal="right" vertical="center"/>
    </xf>
    <xf numFmtId="3" fontId="68" fillId="0" borderId="53" xfId="0" applyNumberFormat="1" applyFont="1" applyBorder="1" applyAlignment="1">
      <alignment horizontal="right" vertical="center"/>
    </xf>
    <xf numFmtId="3" fontId="68" fillId="0" borderId="13" xfId="0" applyNumberFormat="1" applyFont="1" applyBorder="1" applyAlignment="1">
      <alignment horizontal="right" vertical="center"/>
    </xf>
    <xf numFmtId="3" fontId="68" fillId="0" borderId="29" xfId="0" applyNumberFormat="1" applyFont="1" applyBorder="1" applyAlignment="1">
      <alignment horizontal="right" vertical="center"/>
    </xf>
    <xf numFmtId="0" fontId="3" fillId="0" borderId="99" xfId="0" applyFont="1" applyBorder="1" applyAlignment="1">
      <alignment horizontal="center" vertical="center" wrapText="1"/>
    </xf>
    <xf numFmtId="0" fontId="68" fillId="0" borderId="46" xfId="0" applyFont="1" applyBorder="1" applyAlignment="1">
      <alignment horizontal="center" vertical="center" wrapText="1"/>
    </xf>
    <xf numFmtId="0" fontId="68" fillId="0" borderId="99" xfId="0" applyFont="1" applyBorder="1" applyAlignment="1">
      <alignment horizontal="center" vertical="center" wrapText="1"/>
    </xf>
    <xf numFmtId="0" fontId="68" fillId="0" borderId="8" xfId="0" applyFont="1" applyBorder="1" applyAlignment="1">
      <alignment horizontal="center" vertical="center" wrapText="1"/>
    </xf>
    <xf numFmtId="0" fontId="68" fillId="0" borderId="36" xfId="0" applyFont="1" applyBorder="1" applyAlignment="1">
      <alignment horizontal="center" vertical="center" wrapText="1"/>
    </xf>
    <xf numFmtId="0" fontId="68" fillId="0" borderId="29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 wrapText="1"/>
    </xf>
    <xf numFmtId="3" fontId="4" fillId="0" borderId="60" xfId="0" applyNumberFormat="1" applyFont="1" applyBorder="1" applyAlignment="1">
      <alignment horizontal="right" vertical="center" wrapText="1"/>
    </xf>
    <xf numFmtId="3" fontId="68" fillId="0" borderId="60" xfId="0" applyNumberFormat="1" applyFont="1" applyBorder="1" applyAlignment="1">
      <alignment horizontal="right" vertical="center" wrapText="1"/>
    </xf>
    <xf numFmtId="3" fontId="4" fillId="3" borderId="32" xfId="0" applyNumberFormat="1" applyFont="1" applyFill="1" applyBorder="1" applyAlignment="1">
      <alignment horizontal="right" vertical="center" wrapText="1"/>
    </xf>
    <xf numFmtId="3" fontId="4" fillId="0" borderId="8" xfId="0" applyNumberFormat="1" applyFont="1" applyBorder="1" applyAlignment="1">
      <alignment horizontal="right" vertical="center" wrapText="1"/>
    </xf>
    <xf numFmtId="3" fontId="4" fillId="3" borderId="28" xfId="0" applyNumberFormat="1" applyFont="1" applyFill="1" applyBorder="1" applyAlignment="1">
      <alignment horizontal="right" vertical="center" wrapText="1"/>
    </xf>
    <xf numFmtId="3" fontId="4" fillId="5" borderId="28" xfId="0" applyNumberFormat="1" applyFont="1" applyFill="1" applyBorder="1" applyAlignment="1">
      <alignment horizontal="right" vertical="center" wrapText="1"/>
    </xf>
    <xf numFmtId="3" fontId="4" fillId="0" borderId="61" xfId="0" applyNumberFormat="1" applyFont="1" applyBorder="1" applyAlignment="1">
      <alignment horizontal="right" vertical="center" wrapText="1"/>
    </xf>
    <xf numFmtId="0" fontId="5" fillId="0" borderId="48" xfId="0" applyFont="1" applyBorder="1" applyAlignment="1">
      <alignment horizontal="left" vertical="center" wrapText="1"/>
    </xf>
    <xf numFmtId="3" fontId="4" fillId="0" borderId="55" xfId="0" applyNumberFormat="1" applyFont="1" applyBorder="1" applyAlignment="1">
      <alignment horizontal="right" vertical="center" wrapText="1"/>
    </xf>
    <xf numFmtId="3" fontId="3" fillId="0" borderId="55" xfId="0" applyNumberFormat="1" applyFont="1" applyBorder="1" applyAlignment="1">
      <alignment horizontal="right" vertical="center" wrapText="1"/>
    </xf>
    <xf numFmtId="3" fontId="68" fillId="0" borderId="55" xfId="0" applyNumberFormat="1" applyFont="1" applyBorder="1" applyAlignment="1">
      <alignment horizontal="right" vertical="center" wrapText="1"/>
    </xf>
    <xf numFmtId="3" fontId="68" fillId="0" borderId="56" xfId="0" applyNumberFormat="1" applyFont="1" applyBorder="1" applyAlignment="1">
      <alignment horizontal="right" vertical="center" wrapText="1"/>
    </xf>
    <xf numFmtId="3" fontId="2" fillId="0" borderId="56" xfId="0" applyNumberFormat="1" applyFont="1" applyBorder="1" applyAlignment="1">
      <alignment horizontal="right" vertical="center"/>
    </xf>
    <xf numFmtId="3" fontId="4" fillId="0" borderId="64" xfId="0" applyNumberFormat="1" applyFont="1" applyBorder="1" applyAlignment="1">
      <alignment horizontal="right" vertical="center" wrapText="1"/>
    </xf>
    <xf numFmtId="3" fontId="2" fillId="0" borderId="55" xfId="0" applyNumberFormat="1" applyFont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 wrapText="1"/>
    </xf>
    <xf numFmtId="3" fontId="4" fillId="5" borderId="1" xfId="0" applyNumberFormat="1" applyFont="1" applyFill="1" applyBorder="1" applyAlignment="1">
      <alignment horizontal="right" vertical="center" wrapText="1"/>
    </xf>
    <xf numFmtId="3" fontId="4" fillId="0" borderId="56" xfId="0" applyNumberFormat="1" applyFont="1" applyBorder="1" applyAlignment="1">
      <alignment horizontal="right"/>
    </xf>
    <xf numFmtId="3" fontId="68" fillId="0" borderId="48" xfId="0" applyNumberFormat="1" applyFont="1" applyBorder="1" applyAlignment="1">
      <alignment horizontal="right" vertical="center"/>
    </xf>
    <xf numFmtId="3" fontId="68" fillId="0" borderId="55" xfId="0" applyNumberFormat="1" applyFont="1" applyBorder="1" applyAlignment="1">
      <alignment horizontal="right" vertical="center"/>
    </xf>
    <xf numFmtId="3" fontId="68" fillId="0" borderId="56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left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center" wrapText="1"/>
    </xf>
    <xf numFmtId="3" fontId="68" fillId="0" borderId="1" xfId="0" applyNumberFormat="1" applyFont="1" applyBorder="1" applyAlignment="1">
      <alignment horizontal="right" vertical="center" wrapText="1"/>
    </xf>
    <xf numFmtId="3" fontId="68" fillId="0" borderId="2" xfId="0" applyNumberFormat="1" applyFont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/>
    </xf>
    <xf numFmtId="3" fontId="4" fillId="0" borderId="3" xfId="0" applyNumberFormat="1" applyFon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vertical="center"/>
    </xf>
    <xf numFmtId="3" fontId="4" fillId="0" borderId="2" xfId="0" applyNumberFormat="1" applyFont="1" applyBorder="1" applyAlignment="1">
      <alignment horizontal="right"/>
    </xf>
    <xf numFmtId="3" fontId="68" fillId="0" borderId="6" xfId="0" applyNumberFormat="1" applyFont="1" applyBorder="1" applyAlignment="1">
      <alignment horizontal="right" vertical="center"/>
    </xf>
    <xf numFmtId="3" fontId="68" fillId="0" borderId="1" xfId="0" applyNumberFormat="1" applyFont="1" applyBorder="1" applyAlignment="1">
      <alignment horizontal="right" vertical="center"/>
    </xf>
    <xf numFmtId="3" fontId="68" fillId="0" borderId="2" xfId="0" applyNumberFormat="1" applyFont="1" applyBorder="1" applyAlignment="1">
      <alignment horizontal="right" vertical="center"/>
    </xf>
    <xf numFmtId="3" fontId="68" fillId="0" borderId="23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vertical="center"/>
    </xf>
    <xf numFmtId="0" fontId="5" fillId="0" borderId="51" xfId="0" applyFont="1" applyBorder="1" applyAlignment="1">
      <alignment vertical="center"/>
    </xf>
    <xf numFmtId="3" fontId="3" fillId="0" borderId="65" xfId="0" applyNumberFormat="1" applyFont="1" applyBorder="1" applyAlignment="1">
      <alignment horizontal="right" vertical="center"/>
    </xf>
    <xf numFmtId="3" fontId="68" fillId="0" borderId="65" xfId="0" applyNumberFormat="1" applyFont="1" applyBorder="1" applyAlignment="1">
      <alignment horizontal="right" vertical="center"/>
    </xf>
    <xf numFmtId="3" fontId="68" fillId="0" borderId="66" xfId="0" applyNumberFormat="1" applyFont="1" applyBorder="1" applyAlignment="1">
      <alignment horizontal="right" vertical="center"/>
    </xf>
    <xf numFmtId="3" fontId="3" fillId="0" borderId="66" xfId="0" applyNumberFormat="1" applyFont="1" applyBorder="1" applyAlignment="1">
      <alignment horizontal="right" vertical="center"/>
    </xf>
    <xf numFmtId="3" fontId="3" fillId="0" borderId="67" xfId="0" applyNumberFormat="1" applyFont="1" applyBorder="1" applyAlignment="1">
      <alignment horizontal="right" vertical="center"/>
    </xf>
    <xf numFmtId="3" fontId="4" fillId="0" borderId="66" xfId="0" applyNumberFormat="1" applyFont="1" applyBorder="1" applyAlignment="1">
      <alignment horizontal="right"/>
    </xf>
    <xf numFmtId="3" fontId="68" fillId="0" borderId="134" xfId="0" applyNumberFormat="1" applyFont="1" applyBorder="1" applyAlignment="1">
      <alignment horizontal="right" vertical="center"/>
    </xf>
    <xf numFmtId="3" fontId="68" fillId="0" borderId="132" xfId="0" applyNumberFormat="1" applyFont="1" applyBorder="1" applyAlignment="1">
      <alignment horizontal="right" vertical="center"/>
    </xf>
    <xf numFmtId="3" fontId="68" fillId="0" borderId="133" xfId="0" applyNumberFormat="1" applyFont="1" applyBorder="1" applyAlignment="1">
      <alignment horizontal="right" vertical="center"/>
    </xf>
    <xf numFmtId="3" fontId="68" fillId="0" borderId="129" xfId="0" applyNumberFormat="1" applyFont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/>
    </xf>
    <xf numFmtId="3" fontId="19" fillId="0" borderId="1" xfId="0" applyNumberFormat="1" applyFont="1" applyBorder="1" applyAlignment="1">
      <alignment horizontal="right"/>
    </xf>
    <xf numFmtId="3" fontId="19" fillId="0" borderId="2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3" xfId="0" applyNumberFormat="1" applyFont="1" applyBorder="1" applyAlignment="1">
      <alignment horizontal="right"/>
    </xf>
    <xf numFmtId="0" fontId="5" fillId="0" borderId="134" xfId="0" applyFont="1" applyBorder="1" applyAlignment="1">
      <alignment horizontal="left" vertical="center"/>
    </xf>
    <xf numFmtId="3" fontId="2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133" xfId="0" applyNumberFormat="1" applyFont="1" applyBorder="1" applyAlignment="1">
      <alignment horizontal="right"/>
    </xf>
    <xf numFmtId="3" fontId="2" fillId="0" borderId="133" xfId="0" applyNumberFormat="1" applyFont="1" applyBorder="1" applyAlignment="1">
      <alignment horizontal="right"/>
    </xf>
    <xf numFmtId="3" fontId="2" fillId="0" borderId="136" xfId="0" applyNumberFormat="1" applyFont="1" applyBorder="1" applyAlignment="1">
      <alignment horizontal="right"/>
    </xf>
    <xf numFmtId="0" fontId="3" fillId="0" borderId="18" xfId="0" applyFont="1" applyBorder="1" applyAlignment="1">
      <alignment horizontal="left" vertical="center" wrapText="1"/>
    </xf>
    <xf numFmtId="3" fontId="4" fillId="0" borderId="28" xfId="0" applyNumberFormat="1" applyFont="1" applyBorder="1" applyAlignment="1">
      <alignment horizontal="right" vertical="center" wrapText="1"/>
    </xf>
    <xf numFmtId="3" fontId="3" fillId="0" borderId="28" xfId="0" applyNumberFormat="1" applyFont="1" applyBorder="1" applyAlignment="1">
      <alignment horizontal="right" vertical="center" wrapText="1"/>
    </xf>
    <xf numFmtId="3" fontId="3" fillId="3" borderId="28" xfId="0" applyNumberFormat="1" applyFont="1" applyFill="1" applyBorder="1" applyAlignment="1">
      <alignment horizontal="right" vertical="center" wrapText="1"/>
    </xf>
    <xf numFmtId="3" fontId="68" fillId="0" borderId="28" xfId="0" applyNumberFormat="1" applyFont="1" applyBorder="1" applyAlignment="1">
      <alignment horizontal="right" vertical="center" wrapText="1"/>
    </xf>
    <xf numFmtId="0" fontId="4" fillId="0" borderId="28" xfId="0" applyFont="1" applyBorder="1" applyAlignment="1">
      <alignment horizontal="left" wrapText="1"/>
    </xf>
    <xf numFmtId="3" fontId="4" fillId="0" borderId="28" xfId="0" applyNumberFormat="1" applyFont="1" applyBorder="1" applyAlignment="1">
      <alignment horizontal="right"/>
    </xf>
    <xf numFmtId="3" fontId="68" fillId="0" borderId="28" xfId="0" applyNumberFormat="1" applyFont="1" applyBorder="1" applyAlignment="1">
      <alignment horizontal="right"/>
    </xf>
    <xf numFmtId="0" fontId="3" fillId="0" borderId="48" xfId="0" applyFont="1" applyBorder="1" applyAlignment="1">
      <alignment horizontal="right" vertical="center"/>
    </xf>
    <xf numFmtId="0" fontId="68" fillId="0" borderId="57" xfId="0" applyFont="1" applyBorder="1" applyAlignment="1">
      <alignment horizontal="right" vertical="center"/>
    </xf>
    <xf numFmtId="0" fontId="3" fillId="0" borderId="27" xfId="0" applyFont="1" applyBorder="1" applyAlignment="1">
      <alignment horizontal="right" vertical="center"/>
    </xf>
    <xf numFmtId="0" fontId="3" fillId="0" borderId="6" xfId="0" applyFont="1" applyBorder="1" applyAlignment="1">
      <alignment horizontal="right" vertical="center"/>
    </xf>
    <xf numFmtId="0" fontId="68" fillId="0" borderId="59" xfId="0" applyFont="1" applyBorder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0" fontId="37" fillId="0" borderId="59" xfId="0" applyFont="1" applyBorder="1" applyAlignment="1">
      <alignment horizontal="right" vertical="center"/>
    </xf>
    <xf numFmtId="0" fontId="37" fillId="0" borderId="23" xfId="0" applyFont="1" applyBorder="1" applyAlignment="1">
      <alignment horizontal="right" vertical="center"/>
    </xf>
    <xf numFmtId="0" fontId="37" fillId="0" borderId="57" xfId="0" applyFont="1" applyBorder="1" applyAlignment="1">
      <alignment horizontal="right" vertical="center"/>
    </xf>
    <xf numFmtId="0" fontId="37" fillId="0" borderId="27" xfId="0" applyFont="1" applyBorder="1" applyAlignment="1">
      <alignment horizontal="right" vertical="center"/>
    </xf>
    <xf numFmtId="3" fontId="37" fillId="0" borderId="2" xfId="0" applyNumberFormat="1" applyFont="1" applyBorder="1" applyAlignment="1">
      <alignment horizontal="right"/>
    </xf>
    <xf numFmtId="0" fontId="3" fillId="11" borderId="134" xfId="0" applyFont="1" applyFill="1" applyBorder="1" applyAlignment="1">
      <alignment horizontal="right" vertical="center"/>
    </xf>
    <xf numFmtId="0" fontId="37" fillId="11" borderId="135" xfId="0" applyFont="1" applyFill="1" applyBorder="1" applyAlignment="1">
      <alignment horizontal="right" vertical="center"/>
    </xf>
    <xf numFmtId="0" fontId="3" fillId="11" borderId="129" xfId="0" applyFont="1" applyFill="1" applyBorder="1" applyAlignment="1">
      <alignment horizontal="right" vertical="center"/>
    </xf>
    <xf numFmtId="0" fontId="37" fillId="11" borderId="59" xfId="0" applyFont="1" applyFill="1" applyBorder="1" applyAlignment="1">
      <alignment horizontal="right" vertical="center"/>
    </xf>
    <xf numFmtId="0" fontId="37" fillId="11" borderId="27" xfId="0" applyFont="1" applyFill="1" applyBorder="1" applyAlignment="1">
      <alignment horizontal="right" vertical="center"/>
    </xf>
    <xf numFmtId="3" fontId="37" fillId="11" borderId="133" xfId="0" applyNumberFormat="1" applyFont="1" applyFill="1" applyBorder="1" applyAlignment="1">
      <alignment horizontal="right"/>
    </xf>
    <xf numFmtId="0" fontId="3" fillId="0" borderId="134" xfId="0" applyFont="1" applyBorder="1" applyAlignment="1">
      <alignment horizontal="right" vertical="center"/>
    </xf>
    <xf numFmtId="0" fontId="68" fillId="0" borderId="135" xfId="0" applyFont="1" applyBorder="1" applyAlignment="1">
      <alignment horizontal="right" vertical="center"/>
    </xf>
    <xf numFmtId="0" fontId="3" fillId="0" borderId="28" xfId="0" applyFont="1" applyBorder="1" applyAlignment="1">
      <alignment horizontal="right" vertical="center"/>
    </xf>
    <xf numFmtId="0" fontId="3" fillId="0" borderId="26" xfId="0" applyFont="1" applyBorder="1" applyAlignment="1">
      <alignment horizontal="right" vertical="center"/>
    </xf>
    <xf numFmtId="0" fontId="68" fillId="0" borderId="58" xfId="0" applyFont="1" applyBorder="1" applyAlignment="1">
      <alignment horizontal="right" vertical="center"/>
    </xf>
    <xf numFmtId="0" fontId="3" fillId="0" borderId="22" xfId="0" applyFont="1" applyBorder="1" applyAlignment="1">
      <alignment horizontal="right" vertical="center"/>
    </xf>
    <xf numFmtId="0" fontId="3" fillId="0" borderId="23" xfId="0" applyFont="1" applyBorder="1" applyAlignment="1">
      <alignment horizontal="right" vertical="center"/>
    </xf>
    <xf numFmtId="0" fontId="37" fillId="11" borderId="6" xfId="0" applyFont="1" applyFill="1" applyBorder="1" applyAlignment="1">
      <alignment horizontal="right" vertical="center"/>
    </xf>
    <xf numFmtId="0" fontId="37" fillId="11" borderId="23" xfId="0" applyFont="1" applyFill="1" applyBorder="1" applyAlignment="1">
      <alignment horizontal="right" vertical="center"/>
    </xf>
    <xf numFmtId="0" fontId="28" fillId="0" borderId="49" xfId="0" applyFont="1" applyBorder="1" applyAlignment="1">
      <alignment horizontal="right" vertical="center"/>
    </xf>
    <xf numFmtId="0" fontId="68" fillId="0" borderId="32" xfId="0" applyFont="1" applyBorder="1" applyAlignment="1">
      <alignment horizontal="right" vertical="center"/>
    </xf>
    <xf numFmtId="0" fontId="28" fillId="0" borderId="32" xfId="0" applyFont="1" applyBorder="1" applyAlignment="1">
      <alignment horizontal="right" vertical="center"/>
    </xf>
    <xf numFmtId="0" fontId="68" fillId="0" borderId="63" xfId="0" applyFont="1" applyBorder="1" applyAlignment="1">
      <alignment horizontal="right" vertical="center"/>
    </xf>
    <xf numFmtId="0" fontId="68" fillId="0" borderId="28" xfId="0" applyFont="1" applyBorder="1" applyAlignment="1">
      <alignment horizontal="right" vertical="center"/>
    </xf>
    <xf numFmtId="3" fontId="3" fillId="0" borderId="48" xfId="0" applyNumberFormat="1" applyFont="1" applyBorder="1" applyAlignment="1">
      <alignment horizontal="right" vertical="center" wrapText="1"/>
    </xf>
    <xf numFmtId="3" fontId="3" fillId="0" borderId="55" xfId="0" applyNumberFormat="1" applyFont="1" applyBorder="1" applyAlignment="1">
      <alignment horizontal="right" vertical="center"/>
    </xf>
    <xf numFmtId="3" fontId="3" fillId="0" borderId="56" xfId="0" applyNumberFormat="1" applyFont="1" applyBorder="1" applyAlignment="1">
      <alignment horizontal="right" vertical="center"/>
    </xf>
    <xf numFmtId="3" fontId="3" fillId="0" borderId="64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/>
    </xf>
    <xf numFmtId="3" fontId="68" fillId="0" borderId="22" xfId="0" applyNumberFormat="1" applyFont="1" applyBorder="1" applyAlignment="1">
      <alignment horizontal="right" vertical="center"/>
    </xf>
    <xf numFmtId="3" fontId="3" fillId="0" borderId="70" xfId="0" applyNumberFormat="1" applyFont="1" applyBorder="1" applyAlignment="1">
      <alignment horizontal="right" vertical="center"/>
    </xf>
    <xf numFmtId="3" fontId="2" fillId="0" borderId="47" xfId="0" applyNumberFormat="1" applyFont="1" applyBorder="1" applyAlignment="1">
      <alignment horizontal="right"/>
    </xf>
    <xf numFmtId="3" fontId="68" fillId="0" borderId="49" xfId="0" applyNumberFormat="1" applyFont="1" applyBorder="1" applyAlignment="1">
      <alignment horizontal="right" vertical="center"/>
    </xf>
    <xf numFmtId="3" fontId="68" fillId="0" borderId="41" xfId="0" applyNumberFormat="1" applyFont="1" applyBorder="1" applyAlignment="1">
      <alignment horizontal="right" vertical="center"/>
    </xf>
    <xf numFmtId="3" fontId="3" fillId="0" borderId="53" xfId="0" applyNumberFormat="1" applyFont="1" applyBorder="1" applyAlignment="1">
      <alignment horizontal="right" vertical="center"/>
    </xf>
    <xf numFmtId="3" fontId="3" fillId="3" borderId="53" xfId="0" applyNumberFormat="1" applyFont="1" applyFill="1" applyBorder="1" applyAlignment="1">
      <alignment horizontal="right" vertical="center"/>
    </xf>
    <xf numFmtId="3" fontId="3" fillId="5" borderId="53" xfId="0" applyNumberFormat="1" applyFont="1" applyFill="1" applyBorder="1" applyAlignment="1">
      <alignment horizontal="right" vertical="center"/>
    </xf>
    <xf numFmtId="3" fontId="3" fillId="0" borderId="13" xfId="0" applyNumberFormat="1" applyFont="1" applyBorder="1" applyAlignment="1">
      <alignment horizontal="right" vertical="center"/>
    </xf>
    <xf numFmtId="3" fontId="3" fillId="3" borderId="29" xfId="0" applyNumberFormat="1" applyFont="1" applyFill="1" applyBorder="1" applyAlignment="1">
      <alignment horizontal="right" vertical="center"/>
    </xf>
    <xf numFmtId="3" fontId="3" fillId="5" borderId="29" xfId="0" applyNumberFormat="1" applyFont="1" applyFill="1" applyBorder="1" applyAlignment="1">
      <alignment horizontal="right" vertical="center"/>
    </xf>
    <xf numFmtId="3" fontId="79" fillId="0" borderId="19" xfId="0" applyNumberFormat="1" applyFont="1" applyBorder="1" applyAlignment="1">
      <alignment horizontal="right" vertical="center"/>
    </xf>
    <xf numFmtId="3" fontId="79" fillId="0" borderId="18" xfId="0" applyNumberFormat="1" applyFont="1" applyBorder="1" applyAlignment="1">
      <alignment horizontal="right" vertical="center"/>
    </xf>
    <xf numFmtId="3" fontId="79" fillId="0" borderId="53" xfId="0" applyNumberFormat="1" applyFont="1" applyBorder="1" applyAlignment="1">
      <alignment horizontal="right" vertical="center"/>
    </xf>
    <xf numFmtId="3" fontId="79" fillId="0" borderId="13" xfId="0" applyNumberFormat="1" applyFont="1" applyBorder="1" applyAlignment="1">
      <alignment horizontal="right" vertical="center"/>
    </xf>
    <xf numFmtId="0" fontId="68" fillId="0" borderId="60" xfId="0" applyFont="1" applyBorder="1" applyAlignment="1">
      <alignment horizontal="right" vertical="center" wrapText="1"/>
    </xf>
    <xf numFmtId="0" fontId="68" fillId="0" borderId="55" xfId="0" applyFont="1" applyBorder="1" applyAlignment="1">
      <alignment horizontal="right" vertical="center" wrapText="1"/>
    </xf>
    <xf numFmtId="0" fontId="4" fillId="0" borderId="56" xfId="0" applyFont="1" applyBorder="1" applyAlignment="1">
      <alignment horizontal="right" vertical="center"/>
    </xf>
    <xf numFmtId="3" fontId="4" fillId="0" borderId="55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68" fillId="0" borderId="1" xfId="0" applyFont="1" applyBorder="1" applyAlignment="1">
      <alignment horizontal="right" vertical="center" wrapText="1"/>
    </xf>
    <xf numFmtId="0" fontId="68" fillId="0" borderId="2" xfId="0" applyFont="1" applyBorder="1" applyAlignment="1">
      <alignment horizontal="right" vertical="center" wrapText="1"/>
    </xf>
    <xf numFmtId="0" fontId="4" fillId="0" borderId="2" xfId="0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68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68" fillId="0" borderId="1" xfId="0" applyFont="1" applyBorder="1" applyAlignment="1">
      <alignment horizontal="right" vertical="center"/>
    </xf>
    <xf numFmtId="0" fontId="3" fillId="0" borderId="65" xfId="0" applyFont="1" applyBorder="1" applyAlignment="1">
      <alignment horizontal="right" vertical="center"/>
    </xf>
    <xf numFmtId="0" fontId="68" fillId="0" borderId="65" xfId="0" applyFont="1" applyBorder="1" applyAlignment="1">
      <alignment horizontal="right" vertical="center"/>
    </xf>
    <xf numFmtId="0" fontId="68" fillId="0" borderId="66" xfId="0" applyFont="1" applyBorder="1" applyAlignment="1">
      <alignment horizontal="right" vertical="center"/>
    </xf>
    <xf numFmtId="0" fontId="3" fillId="0" borderId="66" xfId="0" applyFont="1" applyBorder="1" applyAlignment="1">
      <alignment horizontal="right" vertical="center"/>
    </xf>
    <xf numFmtId="0" fontId="4" fillId="0" borderId="1" xfId="0" applyFont="1" applyBorder="1" applyAlignment="1">
      <alignment horizontal="right"/>
    </xf>
    <xf numFmtId="0" fontId="68" fillId="0" borderId="1" xfId="0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0" fontId="68" fillId="0" borderId="2" xfId="0" applyFont="1" applyBorder="1" applyAlignment="1">
      <alignment horizontal="right"/>
    </xf>
    <xf numFmtId="3" fontId="4" fillId="0" borderId="3" xfId="0" applyNumberFormat="1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132" xfId="0" applyFont="1" applyBorder="1" applyAlignment="1">
      <alignment horizontal="right"/>
    </xf>
    <xf numFmtId="0" fontId="68" fillId="0" borderId="132" xfId="0" applyFont="1" applyBorder="1" applyAlignment="1">
      <alignment horizontal="right"/>
    </xf>
    <xf numFmtId="0" fontId="68" fillId="0" borderId="133" xfId="0" applyFont="1" applyBorder="1" applyAlignment="1">
      <alignment horizontal="right"/>
    </xf>
    <xf numFmtId="0" fontId="4" fillId="0" borderId="133" xfId="0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3" fillId="0" borderId="7" xfId="0" applyNumberFormat="1" applyFont="1" applyBorder="1" applyAlignment="1">
      <alignment horizontal="right" vertical="center"/>
    </xf>
    <xf numFmtId="3" fontId="4" fillId="3" borderId="62" xfId="0" applyNumberFormat="1" applyFont="1" applyFill="1" applyBorder="1" applyAlignment="1">
      <alignment horizontal="right" vertical="center" wrapText="1"/>
    </xf>
    <xf numFmtId="3" fontId="4" fillId="5" borderId="61" xfId="0" applyNumberFormat="1" applyFont="1" applyFill="1" applyBorder="1" applyAlignment="1">
      <alignment horizontal="right" vertical="center" wrapText="1"/>
    </xf>
    <xf numFmtId="3" fontId="68" fillId="0" borderId="40" xfId="0" applyNumberFormat="1" applyFont="1" applyBorder="1" applyAlignment="1">
      <alignment horizontal="right" vertical="center" wrapText="1"/>
    </xf>
    <xf numFmtId="3" fontId="4" fillId="0" borderId="18" xfId="0" applyNumberFormat="1" applyFont="1" applyBorder="1" applyAlignment="1">
      <alignment horizontal="right"/>
    </xf>
    <xf numFmtId="0" fontId="68" fillId="0" borderId="28" xfId="0" applyFont="1" applyBorder="1" applyAlignment="1">
      <alignment horizontal="right"/>
    </xf>
    <xf numFmtId="3" fontId="4" fillId="0" borderId="40" xfId="0" applyNumberFormat="1" applyFont="1" applyBorder="1" applyAlignment="1">
      <alignment horizontal="right"/>
    </xf>
    <xf numFmtId="3" fontId="4" fillId="3" borderId="40" xfId="0" applyNumberFormat="1" applyFont="1" applyFill="1" applyBorder="1" applyAlignment="1">
      <alignment horizontal="right"/>
    </xf>
    <xf numFmtId="3" fontId="4" fillId="5" borderId="40" xfId="0" applyNumberFormat="1" applyFont="1" applyFill="1" applyBorder="1" applyAlignment="1">
      <alignment horizontal="right"/>
    </xf>
    <xf numFmtId="3" fontId="2" fillId="0" borderId="0" xfId="0" applyNumberFormat="1" applyFont="1"/>
    <xf numFmtId="2" fontId="2" fillId="0" borderId="0" xfId="0" applyNumberFormat="1" applyFont="1"/>
    <xf numFmtId="4" fontId="2" fillId="0" borderId="0" xfId="0" applyNumberFormat="1" applyFont="1"/>
    <xf numFmtId="4" fontId="2" fillId="0" borderId="0" xfId="6" applyNumberFormat="1" applyFont="1" applyFill="1"/>
    <xf numFmtId="0" fontId="2" fillId="0" borderId="0" xfId="6" applyFont="1" applyFill="1" applyAlignment="1">
      <alignment horizontal="center" wrapText="1"/>
    </xf>
    <xf numFmtId="170" fontId="0" fillId="0" borderId="0" xfId="6" applyNumberFormat="1" applyFont="1" applyFill="1"/>
    <xf numFmtId="3" fontId="22" fillId="0" borderId="0" xfId="6" applyNumberFormat="1" applyFont="1" applyFill="1"/>
    <xf numFmtId="3" fontId="0" fillId="0" borderId="0" xfId="6" applyNumberFormat="1" applyFont="1" applyFill="1"/>
    <xf numFmtId="3" fontId="23" fillId="0" borderId="0" xfId="0" applyNumberFormat="1" applyFont="1"/>
    <xf numFmtId="0" fontId="31" fillId="0" borderId="0" xfId="6" applyFont="1" applyAlignment="1">
      <alignment horizontal="center"/>
    </xf>
    <xf numFmtId="0" fontId="3" fillId="0" borderId="19" xfId="0" applyFont="1" applyBorder="1" applyAlignment="1">
      <alignment horizontal="center" vertical="center" wrapText="1"/>
    </xf>
    <xf numFmtId="3" fontId="4" fillId="0" borderId="27" xfId="0" applyNumberFormat="1" applyFont="1" applyBorder="1" applyAlignment="1"/>
    <xf numFmtId="3" fontId="68" fillId="0" borderId="48" xfId="0" applyNumberFormat="1" applyFont="1" applyBorder="1" applyAlignment="1"/>
    <xf numFmtId="3" fontId="68" fillId="0" borderId="55" xfId="0" applyNumberFormat="1" applyFont="1" applyBorder="1" applyAlignment="1"/>
    <xf numFmtId="3" fontId="68" fillId="0" borderId="56" xfId="0" applyNumberFormat="1" applyFont="1" applyBorder="1" applyAlignment="1"/>
    <xf numFmtId="0" fontId="3" fillId="0" borderId="137" xfId="0" applyFont="1" applyBorder="1" applyAlignment="1">
      <alignment vertical="center"/>
    </xf>
    <xf numFmtId="3" fontId="4" fillId="0" borderId="23" xfId="0" applyNumberFormat="1" applyFont="1" applyBorder="1" applyAlignment="1"/>
    <xf numFmtId="3" fontId="68" fillId="0" borderId="6" xfId="0" applyNumberFormat="1" applyFont="1" applyBorder="1" applyAlignment="1"/>
    <xf numFmtId="3" fontId="68" fillId="0" borderId="1" xfId="0" applyNumberFormat="1" applyFont="1" applyBorder="1" applyAlignment="1"/>
    <xf numFmtId="3" fontId="68" fillId="0" borderId="2" xfId="0" applyNumberFormat="1" applyFont="1" applyBorder="1" applyAlignment="1"/>
    <xf numFmtId="3" fontId="37" fillId="0" borderId="23" xfId="0" applyNumberFormat="1" applyFont="1" applyBorder="1" applyAlignment="1"/>
    <xf numFmtId="3" fontId="37" fillId="0" borderId="6" xfId="0" applyNumberFormat="1" applyFont="1" applyBorder="1" applyAlignment="1"/>
    <xf numFmtId="3" fontId="37" fillId="0" borderId="1" xfId="0" applyNumberFormat="1" applyFont="1" applyBorder="1" applyAlignment="1"/>
    <xf numFmtId="3" fontId="37" fillId="0" borderId="2" xfId="0" applyNumberFormat="1" applyFont="1" applyBorder="1" applyAlignment="1"/>
    <xf numFmtId="3" fontId="37" fillId="11" borderId="137" xfId="0" applyNumberFormat="1" applyFont="1" applyFill="1" applyBorder="1" applyAlignment="1">
      <alignment vertical="center"/>
    </xf>
    <xf numFmtId="3" fontId="37" fillId="11" borderId="138" xfId="0" applyNumberFormat="1" applyFont="1" applyFill="1" applyBorder="1" applyAlignment="1">
      <alignment vertical="center"/>
    </xf>
    <xf numFmtId="3" fontId="37" fillId="11" borderId="139" xfId="0" applyNumberFormat="1" applyFont="1" applyFill="1" applyBorder="1" applyAlignment="1">
      <alignment vertical="center"/>
    </xf>
    <xf numFmtId="3" fontId="37" fillId="11" borderId="137" xfId="0" applyNumberFormat="1" applyFont="1" applyFill="1" applyBorder="1" applyAlignment="1"/>
    <xf numFmtId="3" fontId="37" fillId="11" borderId="138" xfId="0" applyNumberFormat="1" applyFont="1" applyFill="1" applyBorder="1" applyAlignment="1"/>
    <xf numFmtId="3" fontId="37" fillId="11" borderId="140" xfId="0" applyNumberFormat="1" applyFont="1" applyFill="1" applyBorder="1" applyAlignment="1"/>
    <xf numFmtId="3" fontId="37" fillId="11" borderId="141" xfId="0" applyNumberFormat="1" applyFont="1" applyFill="1" applyBorder="1" applyAlignment="1"/>
    <xf numFmtId="3" fontId="3" fillId="0" borderId="137" xfId="0" applyNumberFormat="1" applyFont="1" applyBorder="1" applyAlignment="1">
      <alignment vertical="center"/>
    </xf>
    <xf numFmtId="3" fontId="3" fillId="0" borderId="138" xfId="0" applyNumberFormat="1" applyFont="1" applyBorder="1" applyAlignment="1">
      <alignment vertical="center"/>
    </xf>
    <xf numFmtId="3" fontId="68" fillId="0" borderId="139" xfId="0" applyNumberFormat="1" applyFont="1" applyBorder="1" applyAlignment="1">
      <alignment vertical="center"/>
    </xf>
    <xf numFmtId="3" fontId="4" fillId="0" borderId="137" xfId="0" applyNumberFormat="1" applyFont="1" applyBorder="1" applyAlignment="1"/>
    <xf numFmtId="3" fontId="68" fillId="0" borderId="138" xfId="0" applyNumberFormat="1" applyFont="1" applyBorder="1" applyAlignment="1"/>
    <xf numFmtId="3" fontId="68" fillId="0" borderId="140" xfId="0" applyNumberFormat="1" applyFont="1" applyBorder="1" applyAlignment="1"/>
    <xf numFmtId="3" fontId="68" fillId="0" borderId="141" xfId="0" applyNumberFormat="1" applyFont="1" applyBorder="1" applyAlignment="1"/>
    <xf numFmtId="3" fontId="4" fillId="0" borderId="22" xfId="0" applyNumberFormat="1" applyFont="1" applyBorder="1" applyAlignment="1"/>
    <xf numFmtId="0" fontId="5" fillId="0" borderId="137" xfId="0" applyFont="1" applyBorder="1" applyAlignment="1">
      <alignment vertical="center"/>
    </xf>
    <xf numFmtId="3" fontId="37" fillId="11" borderId="23" xfId="0" applyNumberFormat="1" applyFont="1" applyFill="1" applyBorder="1" applyAlignment="1"/>
    <xf numFmtId="3" fontId="37" fillId="11" borderId="6" xfId="0" applyNumberFormat="1" applyFont="1" applyFill="1" applyBorder="1" applyAlignment="1"/>
    <xf numFmtId="3" fontId="37" fillId="11" borderId="1" xfId="0" applyNumberFormat="1" applyFont="1" applyFill="1" applyBorder="1" applyAlignment="1"/>
    <xf numFmtId="3" fontId="37" fillId="11" borderId="2" xfId="0" applyNumberFormat="1" applyFont="1" applyFill="1" applyBorder="1" applyAlignment="1"/>
    <xf numFmtId="3" fontId="4" fillId="0" borderId="47" xfId="0" applyNumberFormat="1" applyFont="1" applyBorder="1" applyAlignment="1"/>
    <xf numFmtId="3" fontId="68" fillId="0" borderId="137" xfId="0" applyNumberFormat="1" applyFont="1" applyBorder="1" applyAlignment="1">
      <alignment vertical="center"/>
    </xf>
    <xf numFmtId="3" fontId="37" fillId="11" borderId="137" xfId="0" applyNumberFormat="1" applyFont="1" applyFill="1" applyBorder="1" applyAlignment="1">
      <alignment horizontal="right" vertical="center"/>
    </xf>
    <xf numFmtId="3" fontId="37" fillId="11" borderId="138" xfId="0" applyNumberFormat="1" applyFont="1" applyFill="1" applyBorder="1" applyAlignment="1">
      <alignment horizontal="right" vertical="center"/>
    </xf>
    <xf numFmtId="3" fontId="37" fillId="11" borderId="139" xfId="0" applyNumberFormat="1" applyFont="1" applyFill="1" applyBorder="1" applyAlignment="1">
      <alignment horizontal="right" vertical="center"/>
    </xf>
    <xf numFmtId="3" fontId="37" fillId="11" borderId="137" xfId="0" applyNumberFormat="1" applyFont="1" applyFill="1" applyBorder="1" applyAlignment="1">
      <alignment horizontal="right"/>
    </xf>
    <xf numFmtId="3" fontId="37" fillId="11" borderId="138" xfId="0" applyNumberFormat="1" applyFont="1" applyFill="1" applyBorder="1" applyAlignment="1">
      <alignment horizontal="right"/>
    </xf>
    <xf numFmtId="3" fontId="37" fillId="11" borderId="140" xfId="0" applyNumberFormat="1" applyFont="1" applyFill="1" applyBorder="1" applyAlignment="1">
      <alignment horizontal="right"/>
    </xf>
    <xf numFmtId="3" fontId="68" fillId="11" borderId="141" xfId="0" applyNumberFormat="1" applyFont="1" applyFill="1" applyBorder="1" applyAlignment="1">
      <alignment horizontal="right"/>
    </xf>
    <xf numFmtId="3" fontId="3" fillId="0" borderId="137" xfId="0" applyNumberFormat="1" applyFont="1" applyBorder="1" applyAlignment="1">
      <alignment horizontal="right" vertical="center"/>
    </xf>
    <xf numFmtId="3" fontId="3" fillId="0" borderId="138" xfId="0" applyNumberFormat="1" applyFont="1" applyBorder="1" applyAlignment="1">
      <alignment horizontal="right" vertical="center"/>
    </xf>
    <xf numFmtId="3" fontId="68" fillId="0" borderId="139" xfId="0" applyNumberFormat="1" applyFont="1" applyBorder="1" applyAlignment="1">
      <alignment horizontal="right" vertical="center"/>
    </xf>
    <xf numFmtId="3" fontId="4" fillId="0" borderId="137" xfId="0" applyNumberFormat="1" applyFont="1" applyBorder="1" applyAlignment="1">
      <alignment horizontal="right"/>
    </xf>
    <xf numFmtId="3" fontId="68" fillId="0" borderId="138" xfId="0" applyNumberFormat="1" applyFont="1" applyBorder="1" applyAlignment="1">
      <alignment horizontal="right"/>
    </xf>
    <xf numFmtId="3" fontId="68" fillId="0" borderId="140" xfId="0" applyNumberFormat="1" applyFont="1" applyBorder="1" applyAlignment="1">
      <alignment horizontal="right"/>
    </xf>
    <xf numFmtId="3" fontId="68" fillId="0" borderId="141" xfId="0" applyNumberFormat="1" applyFont="1" applyBorder="1" applyAlignment="1">
      <alignment horizontal="right"/>
    </xf>
    <xf numFmtId="3" fontId="68" fillId="0" borderId="138" xfId="0" applyNumberFormat="1" applyFont="1" applyBorder="1" applyAlignment="1">
      <alignment horizontal="right" vertical="center"/>
    </xf>
    <xf numFmtId="3" fontId="68" fillId="0" borderId="140" xfId="0" applyNumberFormat="1" applyFont="1" applyBorder="1" applyAlignment="1">
      <alignment horizontal="right" vertical="center"/>
    </xf>
    <xf numFmtId="3" fontId="68" fillId="0" borderId="141" xfId="0" applyNumberFormat="1" applyFont="1" applyBorder="1" applyAlignment="1">
      <alignment horizontal="right" vertical="center"/>
    </xf>
    <xf numFmtId="3" fontId="68" fillId="0" borderId="137" xfId="0" applyNumberFormat="1" applyFont="1" applyBorder="1" applyAlignment="1">
      <alignment horizontal="right" vertical="center"/>
    </xf>
    <xf numFmtId="3" fontId="2" fillId="0" borderId="59" xfId="0" applyNumberFormat="1" applyFont="1" applyBorder="1" applyAlignment="1">
      <alignment horizontal="right"/>
    </xf>
    <xf numFmtId="3" fontId="2" fillId="0" borderId="6" xfId="0" applyNumberFormat="1" applyFont="1" applyBorder="1" applyAlignment="1">
      <alignment horizontal="right"/>
    </xf>
    <xf numFmtId="0" fontId="5" fillId="0" borderId="70" xfId="0" applyFont="1" applyBorder="1" applyAlignment="1">
      <alignment vertical="center"/>
    </xf>
    <xf numFmtId="3" fontId="68" fillId="0" borderId="7" xfId="0" applyNumberFormat="1" applyFont="1" applyBorder="1" applyAlignment="1">
      <alignment horizontal="right" vertical="center"/>
    </xf>
    <xf numFmtId="3" fontId="68" fillId="0" borderId="38" xfId="0" applyNumberFormat="1" applyFont="1" applyBorder="1" applyAlignment="1">
      <alignment horizontal="right" vertical="center"/>
    </xf>
    <xf numFmtId="3" fontId="3" fillId="0" borderId="88" xfId="0" applyNumberFormat="1" applyFont="1" applyBorder="1" applyAlignment="1">
      <alignment horizontal="right" vertical="center"/>
    </xf>
    <xf numFmtId="0" fontId="3" fillId="11" borderId="138" xfId="0" applyFont="1" applyFill="1" applyBorder="1" applyAlignment="1">
      <alignment horizontal="right" vertical="center"/>
    </xf>
    <xf numFmtId="0" fontId="37" fillId="11" borderId="139" xfId="0" applyFont="1" applyFill="1" applyBorder="1" applyAlignment="1">
      <alignment horizontal="right" vertical="center"/>
    </xf>
    <xf numFmtId="0" fontId="3" fillId="11" borderId="137" xfId="0" applyFont="1" applyFill="1" applyBorder="1" applyAlignment="1">
      <alignment horizontal="right" vertical="center"/>
    </xf>
    <xf numFmtId="3" fontId="37" fillId="11" borderId="141" xfId="0" applyNumberFormat="1" applyFont="1" applyFill="1" applyBorder="1" applyAlignment="1">
      <alignment horizontal="right"/>
    </xf>
    <xf numFmtId="0" fontId="3" fillId="0" borderId="138" xfId="0" applyFont="1" applyBorder="1" applyAlignment="1">
      <alignment horizontal="right" vertical="center"/>
    </xf>
    <xf numFmtId="0" fontId="68" fillId="0" borderId="139" xfId="0" applyFont="1" applyBorder="1" applyAlignment="1">
      <alignment horizontal="right" vertical="center"/>
    </xf>
    <xf numFmtId="0" fontId="4" fillId="0" borderId="59" xfId="0" applyFont="1" applyBorder="1" applyAlignment="1">
      <alignment horizontal="right"/>
    </xf>
    <xf numFmtId="0" fontId="3" fillId="0" borderId="7" xfId="0" applyFont="1" applyBorder="1" applyAlignment="1">
      <alignment horizontal="right" vertical="center"/>
    </xf>
    <xf numFmtId="0" fontId="68" fillId="0" borderId="7" xfId="0" applyFont="1" applyBorder="1" applyAlignment="1">
      <alignment horizontal="right" vertical="center"/>
    </xf>
    <xf numFmtId="0" fontId="3" fillId="0" borderId="88" xfId="0" applyFont="1" applyBorder="1" applyAlignment="1">
      <alignment horizontal="right" vertical="center"/>
    </xf>
    <xf numFmtId="3" fontId="4" fillId="0" borderId="61" xfId="0" applyNumberFormat="1" applyFont="1" applyFill="1" applyBorder="1" applyAlignment="1">
      <alignment horizontal="right" vertical="center" wrapText="1"/>
    </xf>
    <xf numFmtId="3" fontId="3" fillId="0" borderId="28" xfId="0" applyNumberFormat="1" applyFont="1" applyFill="1" applyBorder="1" applyAlignment="1">
      <alignment horizontal="right" vertical="center" wrapText="1"/>
    </xf>
    <xf numFmtId="3" fontId="68" fillId="0" borderId="28" xfId="0" applyNumberFormat="1" applyFont="1" applyFill="1" applyBorder="1" applyAlignment="1">
      <alignment horizontal="right" vertical="center" wrapText="1"/>
    </xf>
    <xf numFmtId="3" fontId="4" fillId="0" borderId="28" xfId="0" applyNumberFormat="1" applyFont="1" applyFill="1" applyBorder="1" applyAlignment="1">
      <alignment horizontal="right" vertical="center" wrapText="1"/>
    </xf>
    <xf numFmtId="3" fontId="68" fillId="0" borderId="40" xfId="0" applyNumberFormat="1" applyFont="1" applyFill="1" applyBorder="1" applyAlignment="1">
      <alignment horizontal="right" vertical="center" wrapText="1"/>
    </xf>
    <xf numFmtId="0" fontId="3" fillId="0" borderId="19" xfId="0" applyFont="1" applyBorder="1" applyAlignment="1">
      <alignment horizontal="center" vertical="center" wrapText="1"/>
    </xf>
    <xf numFmtId="0" fontId="31" fillId="0" borderId="0" xfId="6" applyFont="1" applyAlignment="1">
      <alignment horizontal="center"/>
    </xf>
    <xf numFmtId="3" fontId="31" fillId="0" borderId="0" xfId="6" applyNumberFormat="1" applyFont="1"/>
    <xf numFmtId="3" fontId="5" fillId="0" borderId="27" xfId="0" applyNumberFormat="1" applyFont="1" applyBorder="1" applyAlignment="1">
      <alignment vertical="center"/>
    </xf>
    <xf numFmtId="3" fontId="5" fillId="0" borderId="23" xfId="0" applyNumberFormat="1" applyFont="1" applyBorder="1" applyAlignment="1">
      <alignment vertical="center"/>
    </xf>
    <xf numFmtId="3" fontId="23" fillId="0" borderId="23" xfId="0" applyNumberFormat="1" applyFont="1" applyBorder="1" applyAlignment="1">
      <alignment vertical="center"/>
    </xf>
    <xf numFmtId="3" fontId="23" fillId="11" borderId="137" xfId="0" applyNumberFormat="1" applyFont="1" applyFill="1" applyBorder="1" applyAlignment="1">
      <alignment vertical="center"/>
    </xf>
    <xf numFmtId="3" fontId="5" fillId="0" borderId="137" xfId="0" applyNumberFormat="1" applyFont="1" applyBorder="1" applyAlignment="1">
      <alignment vertical="center"/>
    </xf>
    <xf numFmtId="3" fontId="23" fillId="11" borderId="27" xfId="0" applyNumberFormat="1" applyFont="1" applyFill="1" applyBorder="1" applyAlignment="1">
      <alignment vertical="center"/>
    </xf>
    <xf numFmtId="3" fontId="5" fillId="0" borderId="35" xfId="0" applyNumberFormat="1" applyFont="1" applyBorder="1" applyAlignment="1">
      <alignment vertical="center"/>
    </xf>
    <xf numFmtId="3" fontId="5" fillId="0" borderId="27" xfId="0" applyNumberFormat="1" applyFont="1" applyBorder="1" applyAlignment="1">
      <alignment horizontal="right" vertical="center"/>
    </xf>
    <xf numFmtId="3" fontId="5" fillId="0" borderId="23" xfId="0" applyNumberFormat="1" applyFont="1" applyBorder="1" applyAlignment="1">
      <alignment horizontal="right" vertical="center"/>
    </xf>
    <xf numFmtId="3" fontId="23" fillId="0" borderId="23" xfId="0" applyNumberFormat="1" applyFont="1" applyBorder="1" applyAlignment="1">
      <alignment horizontal="right" vertical="center"/>
    </xf>
    <xf numFmtId="3" fontId="23" fillId="11" borderId="137" xfId="0" applyNumberFormat="1" applyFont="1" applyFill="1" applyBorder="1" applyAlignment="1">
      <alignment horizontal="right" vertical="center"/>
    </xf>
    <xf numFmtId="3" fontId="5" fillId="0" borderId="137" xfId="0" applyNumberFormat="1" applyFont="1" applyBorder="1" applyAlignment="1">
      <alignment horizontal="right" vertical="center"/>
    </xf>
    <xf numFmtId="3" fontId="5" fillId="0" borderId="22" xfId="0" applyNumberFormat="1" applyFont="1" applyBorder="1" applyAlignment="1">
      <alignment horizontal="right" vertical="center"/>
    </xf>
    <xf numFmtId="3" fontId="23" fillId="11" borderId="23" xfId="0" applyNumberFormat="1" applyFont="1" applyFill="1" applyBorder="1" applyAlignment="1">
      <alignment horizontal="right" vertical="center"/>
    </xf>
    <xf numFmtId="0" fontId="5" fillId="0" borderId="32" xfId="0" applyFont="1" applyBorder="1" applyAlignment="1">
      <alignment vertical="center"/>
    </xf>
    <xf numFmtId="3" fontId="2" fillId="0" borderId="55" xfId="0" applyNumberFormat="1" applyFon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1" xfId="0" applyNumberFormat="1" applyFont="1" applyBorder="1" applyAlignment="1">
      <alignment horizontal="right" vertical="center"/>
    </xf>
    <xf numFmtId="3" fontId="5" fillId="0" borderId="65" xfId="0" applyNumberFormat="1" applyFont="1" applyBorder="1" applyAlignment="1">
      <alignment horizontal="right" vertical="center"/>
    </xf>
    <xf numFmtId="3" fontId="5" fillId="0" borderId="7" xfId="0" applyNumberFormat="1" applyFont="1" applyBorder="1" applyAlignment="1">
      <alignment horizontal="right" vertical="center"/>
    </xf>
    <xf numFmtId="3" fontId="5" fillId="0" borderId="22" xfId="0" applyNumberFormat="1" applyFont="1" applyBorder="1" applyAlignment="1">
      <alignment vertical="center"/>
    </xf>
    <xf numFmtId="3" fontId="23" fillId="11" borderId="23" xfId="0" applyNumberFormat="1" applyFont="1" applyFill="1" applyBorder="1" applyAlignment="1">
      <alignment vertical="center"/>
    </xf>
    <xf numFmtId="3" fontId="5" fillId="0" borderId="48" xfId="0" applyNumberFormat="1" applyFont="1" applyBorder="1" applyAlignment="1">
      <alignment vertical="center"/>
    </xf>
    <xf numFmtId="3" fontId="5" fillId="0" borderId="6" xfId="0" applyNumberFormat="1" applyFont="1" applyBorder="1" applyAlignment="1">
      <alignment vertical="center"/>
    </xf>
    <xf numFmtId="3" fontId="2" fillId="0" borderId="64" xfId="0" applyNumberFormat="1" applyFont="1" applyBorder="1" applyAlignment="1">
      <alignment horizontal="right" vertical="center" wrapText="1"/>
    </xf>
    <xf numFmtId="3" fontId="2" fillId="0" borderId="3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/>
    </xf>
    <xf numFmtId="3" fontId="5" fillId="0" borderId="67" xfId="0" applyNumberFormat="1" applyFont="1" applyBorder="1" applyAlignment="1">
      <alignment horizontal="right" vertical="center"/>
    </xf>
    <xf numFmtId="3" fontId="5" fillId="0" borderId="70" xfId="0" applyNumberFormat="1" applyFont="1" applyBorder="1" applyAlignment="1">
      <alignment horizontal="right" vertical="center"/>
    </xf>
    <xf numFmtId="3" fontId="23" fillId="0" borderId="6" xfId="0" applyNumberFormat="1" applyFont="1" applyBorder="1" applyAlignment="1">
      <alignment vertical="center"/>
    </xf>
    <xf numFmtId="3" fontId="23" fillId="11" borderId="138" xfId="0" applyNumberFormat="1" applyFont="1" applyFill="1" applyBorder="1" applyAlignment="1">
      <alignment vertical="center"/>
    </xf>
    <xf numFmtId="3" fontId="5" fillId="0" borderId="138" xfId="0" applyNumberFormat="1" applyFont="1" applyBorder="1" applyAlignment="1">
      <alignment vertical="center"/>
    </xf>
    <xf numFmtId="3" fontId="5" fillId="0" borderId="26" xfId="0" applyNumberFormat="1" applyFont="1" applyBorder="1" applyAlignment="1">
      <alignment vertical="center"/>
    </xf>
    <xf numFmtId="3" fontId="23" fillId="11" borderId="6" xfId="0" applyNumberFormat="1" applyFont="1" applyFill="1" applyBorder="1" applyAlignment="1">
      <alignment vertical="center"/>
    </xf>
    <xf numFmtId="3" fontId="5" fillId="0" borderId="55" xfId="0" applyNumberFormat="1" applyFont="1" applyBorder="1" applyAlignment="1">
      <alignment vertical="center" wrapText="1"/>
    </xf>
    <xf numFmtId="3" fontId="5" fillId="0" borderId="1" xfId="0" applyNumberFormat="1" applyFont="1" applyBorder="1" applyAlignment="1">
      <alignment vertical="center"/>
    </xf>
    <xf numFmtId="3" fontId="5" fillId="0" borderId="48" xfId="0" applyNumberFormat="1" applyFont="1" applyBorder="1" applyAlignment="1">
      <alignment horizontal="right" vertical="center"/>
    </xf>
    <xf numFmtId="3" fontId="5" fillId="0" borderId="6" xfId="0" applyNumberFormat="1" applyFont="1" applyBorder="1" applyAlignment="1">
      <alignment horizontal="right" vertical="center"/>
    </xf>
    <xf numFmtId="3" fontId="23" fillId="0" borderId="6" xfId="0" applyNumberFormat="1" applyFont="1" applyBorder="1" applyAlignment="1">
      <alignment horizontal="right" vertical="center"/>
    </xf>
    <xf numFmtId="3" fontId="23" fillId="11" borderId="138" xfId="0" applyNumberFormat="1" applyFont="1" applyFill="1" applyBorder="1" applyAlignment="1">
      <alignment horizontal="right" vertical="center"/>
    </xf>
    <xf numFmtId="3" fontId="5" fillId="0" borderId="138" xfId="0" applyNumberFormat="1" applyFont="1" applyBorder="1" applyAlignment="1">
      <alignment horizontal="right" vertical="center"/>
    </xf>
    <xf numFmtId="3" fontId="5" fillId="0" borderId="26" xfId="0" applyNumberFormat="1" applyFont="1" applyBorder="1" applyAlignment="1">
      <alignment horizontal="right" vertical="center"/>
    </xf>
    <xf numFmtId="3" fontId="23" fillId="11" borderId="6" xfId="0" applyNumberFormat="1" applyFont="1" applyFill="1" applyBorder="1" applyAlignment="1">
      <alignment horizontal="right" vertical="center"/>
    </xf>
    <xf numFmtId="3" fontId="5" fillId="0" borderId="55" xfId="0" applyNumberFormat="1" applyFont="1" applyBorder="1" applyAlignment="1">
      <alignment horizontal="right" vertical="center" wrapText="1"/>
    </xf>
    <xf numFmtId="3" fontId="19" fillId="0" borderId="57" xfId="0" applyNumberFormat="1" applyFont="1" applyBorder="1" applyAlignment="1">
      <alignment vertical="center"/>
    </xf>
    <xf numFmtId="3" fontId="19" fillId="0" borderId="59" xfId="0" applyNumberFormat="1" applyFont="1" applyBorder="1" applyAlignment="1">
      <alignment vertical="center"/>
    </xf>
    <xf numFmtId="3" fontId="23" fillId="0" borderId="59" xfId="0" applyNumberFormat="1" applyFont="1" applyBorder="1" applyAlignment="1">
      <alignment vertical="center"/>
    </xf>
    <xf numFmtId="3" fontId="23" fillId="11" borderId="139" xfId="0" applyNumberFormat="1" applyFont="1" applyFill="1" applyBorder="1" applyAlignment="1">
      <alignment vertical="center"/>
    </xf>
    <xf numFmtId="3" fontId="19" fillId="0" borderId="139" xfId="0" applyNumberFormat="1" applyFont="1" applyBorder="1" applyAlignment="1">
      <alignment vertical="center"/>
    </xf>
    <xf numFmtId="3" fontId="19" fillId="0" borderId="58" xfId="0" applyNumberFormat="1" applyFont="1" applyBorder="1" applyAlignment="1">
      <alignment vertical="center"/>
    </xf>
    <xf numFmtId="3" fontId="23" fillId="11" borderId="59" xfId="0" applyNumberFormat="1" applyFont="1" applyFill="1" applyBorder="1" applyAlignment="1">
      <alignment vertical="center"/>
    </xf>
    <xf numFmtId="3" fontId="19" fillId="0" borderId="55" xfId="0" applyNumberFormat="1" applyFont="1" applyBorder="1" applyAlignment="1">
      <alignment vertical="center" wrapText="1"/>
    </xf>
    <xf numFmtId="3" fontId="19" fillId="0" borderId="1" xfId="0" applyNumberFormat="1" applyFont="1" applyBorder="1" applyAlignment="1">
      <alignment vertical="center"/>
    </xf>
    <xf numFmtId="3" fontId="19" fillId="0" borderId="57" xfId="0" applyNumberFormat="1" applyFont="1" applyBorder="1" applyAlignment="1">
      <alignment horizontal="right" vertical="center"/>
    </xf>
    <xf numFmtId="3" fontId="19" fillId="0" borderId="59" xfId="0" applyNumberFormat="1" applyFont="1" applyBorder="1" applyAlignment="1">
      <alignment horizontal="right" vertical="center"/>
    </xf>
    <xf numFmtId="3" fontId="23" fillId="0" borderId="59" xfId="0" applyNumberFormat="1" applyFont="1" applyBorder="1" applyAlignment="1">
      <alignment horizontal="right" vertical="center"/>
    </xf>
    <xf numFmtId="3" fontId="23" fillId="11" borderId="139" xfId="0" applyNumberFormat="1" applyFont="1" applyFill="1" applyBorder="1" applyAlignment="1">
      <alignment horizontal="right" vertical="center"/>
    </xf>
    <xf numFmtId="3" fontId="19" fillId="0" borderId="139" xfId="0" applyNumberFormat="1" applyFont="1" applyBorder="1" applyAlignment="1">
      <alignment horizontal="right" vertical="center"/>
    </xf>
    <xf numFmtId="3" fontId="19" fillId="0" borderId="58" xfId="0" applyNumberFormat="1" applyFont="1" applyBorder="1" applyAlignment="1">
      <alignment horizontal="right" vertical="center"/>
    </xf>
    <xf numFmtId="3" fontId="23" fillId="11" borderId="59" xfId="0" applyNumberFormat="1" applyFont="1" applyFill="1" applyBorder="1" applyAlignment="1">
      <alignment horizontal="right" vertical="center"/>
    </xf>
    <xf numFmtId="3" fontId="19" fillId="0" borderId="55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horizontal="right" vertical="center"/>
    </xf>
    <xf numFmtId="3" fontId="19" fillId="0" borderId="65" xfId="0" applyNumberFormat="1" applyFont="1" applyBorder="1" applyAlignment="1">
      <alignment horizontal="right" vertical="center"/>
    </xf>
    <xf numFmtId="3" fontId="19" fillId="0" borderId="7" xfId="0" applyNumberFormat="1" applyFont="1" applyBorder="1" applyAlignment="1">
      <alignment horizontal="right" vertical="center"/>
    </xf>
    <xf numFmtId="3" fontId="5" fillId="0" borderId="55" xfId="0" applyNumberFormat="1" applyFont="1" applyBorder="1" applyAlignment="1">
      <alignment vertical="center"/>
    </xf>
    <xf numFmtId="3" fontId="23" fillId="0" borderId="57" xfId="0" applyNumberFormat="1" applyFont="1" applyBorder="1" applyAlignment="1">
      <alignment vertical="center"/>
    </xf>
    <xf numFmtId="3" fontId="19" fillId="0" borderId="56" xfId="0" applyNumberFormat="1" applyFont="1" applyBorder="1" applyAlignment="1">
      <alignment vertical="center"/>
    </xf>
    <xf numFmtId="3" fontId="23" fillId="0" borderId="57" xfId="0" applyNumberFormat="1" applyFont="1" applyBorder="1" applyAlignment="1">
      <alignment horizontal="right" vertical="center"/>
    </xf>
    <xf numFmtId="3" fontId="19" fillId="0" borderId="56" xfId="0" applyNumberFormat="1" applyFont="1" applyBorder="1" applyAlignment="1">
      <alignment horizontal="right" vertical="center" wrapText="1"/>
    </xf>
    <xf numFmtId="3" fontId="19" fillId="0" borderId="2" xfId="0" applyNumberFormat="1" applyFont="1" applyBorder="1" applyAlignment="1">
      <alignment horizontal="right" vertical="center" wrapText="1"/>
    </xf>
    <xf numFmtId="3" fontId="19" fillId="0" borderId="2" xfId="0" applyNumberFormat="1" applyFont="1" applyBorder="1" applyAlignment="1">
      <alignment horizontal="right" vertical="center"/>
    </xf>
    <xf numFmtId="3" fontId="19" fillId="0" borderId="66" xfId="0" applyNumberFormat="1" applyFont="1" applyBorder="1" applyAlignment="1">
      <alignment horizontal="right" vertical="center"/>
    </xf>
    <xf numFmtId="3" fontId="19" fillId="0" borderId="38" xfId="0" applyNumberFormat="1" applyFont="1" applyBorder="1" applyAlignment="1">
      <alignment horizontal="right" vertical="center"/>
    </xf>
    <xf numFmtId="3" fontId="23" fillId="0" borderId="27" xfId="0" applyNumberFormat="1" applyFont="1" applyBorder="1" applyAlignment="1">
      <alignment vertical="center"/>
    </xf>
    <xf numFmtId="3" fontId="5" fillId="0" borderId="56" xfId="0" applyNumberFormat="1" applyFont="1" applyBorder="1" applyAlignment="1">
      <alignment vertical="center"/>
    </xf>
    <xf numFmtId="3" fontId="23" fillId="0" borderId="27" xfId="0" applyNumberFormat="1" applyFont="1" applyBorder="1" applyAlignment="1">
      <alignment horizontal="right" vertical="center"/>
    </xf>
    <xf numFmtId="3" fontId="23" fillId="11" borderId="27" xfId="0" applyNumberFormat="1" applyFont="1" applyFill="1" applyBorder="1" applyAlignment="1">
      <alignment horizontal="right" vertical="center"/>
    </xf>
    <xf numFmtId="3" fontId="5" fillId="0" borderId="2" xfId="0" applyNumberFormat="1" applyFont="1" applyBorder="1" applyAlignment="1">
      <alignment horizontal="right" vertical="center"/>
    </xf>
    <xf numFmtId="3" fontId="5" fillId="0" borderId="66" xfId="0" applyNumberFormat="1" applyFont="1" applyBorder="1" applyAlignment="1">
      <alignment horizontal="right" vertical="center"/>
    </xf>
    <xf numFmtId="3" fontId="5" fillId="0" borderId="88" xfId="0" applyNumberFormat="1" applyFont="1" applyBorder="1" applyAlignment="1">
      <alignment horizontal="right" vertical="center"/>
    </xf>
    <xf numFmtId="3" fontId="4" fillId="0" borderId="0" xfId="0" applyNumberFormat="1" applyFont="1" applyAlignment="1">
      <alignment horizontal="center"/>
    </xf>
    <xf numFmtId="3" fontId="4" fillId="3" borderId="22" xfId="0" applyNumberFormat="1" applyFont="1" applyFill="1" applyBorder="1" applyAlignment="1">
      <alignment horizontal="right" vertical="center" wrapText="1"/>
    </xf>
    <xf numFmtId="3" fontId="4" fillId="3" borderId="23" xfId="0" applyNumberFormat="1" applyFont="1" applyFill="1" applyBorder="1" applyAlignment="1">
      <alignment horizontal="right" vertical="center" wrapText="1"/>
    </xf>
    <xf numFmtId="3" fontId="4" fillId="3" borderId="24" xfId="0" applyNumberFormat="1" applyFont="1" applyFill="1" applyBorder="1" applyAlignment="1">
      <alignment horizontal="right" vertical="center" wrapText="1"/>
    </xf>
    <xf numFmtId="3" fontId="5" fillId="11" borderId="27" xfId="0" applyNumberFormat="1" applyFont="1" applyFill="1" applyBorder="1" applyAlignment="1">
      <alignment horizontal="right" vertical="center"/>
    </xf>
    <xf numFmtId="3" fontId="2" fillId="0" borderId="27" xfId="0" applyNumberFormat="1" applyFont="1" applyBorder="1" applyAlignment="1"/>
    <xf numFmtId="3" fontId="2" fillId="0" borderId="23" xfId="0" applyNumberFormat="1" applyFont="1" applyBorder="1" applyAlignment="1"/>
    <xf numFmtId="3" fontId="23" fillId="0" borderId="23" xfId="0" applyNumberFormat="1" applyFont="1" applyBorder="1" applyAlignment="1"/>
    <xf numFmtId="3" fontId="23" fillId="11" borderId="137" xfId="0" applyNumberFormat="1" applyFont="1" applyFill="1" applyBorder="1" applyAlignment="1"/>
    <xf numFmtId="3" fontId="2" fillId="0" borderId="137" xfId="0" applyNumberFormat="1" applyFont="1" applyBorder="1" applyAlignment="1"/>
    <xf numFmtId="3" fontId="2" fillId="0" borderId="22" xfId="0" applyNumberFormat="1" applyFont="1" applyBorder="1" applyAlignment="1"/>
    <xf numFmtId="3" fontId="23" fillId="11" borderId="23" xfId="0" applyNumberFormat="1" applyFont="1" applyFill="1" applyBorder="1" applyAlignment="1"/>
    <xf numFmtId="3" fontId="2" fillId="0" borderId="47" xfId="0" applyNumberFormat="1" applyFont="1" applyBorder="1" applyAlignment="1"/>
    <xf numFmtId="3" fontId="2" fillId="0" borderId="27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3" fontId="23" fillId="0" borderId="23" xfId="0" applyNumberFormat="1" applyFont="1" applyBorder="1" applyAlignment="1">
      <alignment horizontal="right"/>
    </xf>
    <xf numFmtId="3" fontId="23" fillId="11" borderId="137" xfId="0" applyNumberFormat="1" applyFont="1" applyFill="1" applyBorder="1" applyAlignment="1">
      <alignment horizontal="right"/>
    </xf>
    <xf numFmtId="3" fontId="2" fillId="0" borderId="137" xfId="0" applyNumberFormat="1" applyFont="1" applyBorder="1" applyAlignment="1">
      <alignment horizontal="right"/>
    </xf>
    <xf numFmtId="3" fontId="23" fillId="11" borderId="23" xfId="0" applyNumberFormat="1" applyFont="1" applyFill="1" applyBorder="1" applyAlignment="1">
      <alignment horizontal="right"/>
    </xf>
    <xf numFmtId="3" fontId="2" fillId="0" borderId="56" xfId="0" applyNumberFormat="1" applyFont="1" applyBorder="1" applyAlignment="1">
      <alignment horizontal="right"/>
    </xf>
    <xf numFmtId="3" fontId="2" fillId="0" borderId="66" xfId="0" applyNumberFormat="1" applyFont="1" applyBorder="1" applyAlignment="1">
      <alignment horizontal="right"/>
    </xf>
    <xf numFmtId="3" fontId="19" fillId="0" borderId="48" xfId="0" applyNumberFormat="1" applyFont="1" applyBorder="1" applyAlignment="1"/>
    <xf numFmtId="3" fontId="19" fillId="0" borderId="6" xfId="0" applyNumberFormat="1" applyFont="1" applyBorder="1" applyAlignment="1"/>
    <xf numFmtId="3" fontId="23" fillId="0" borderId="6" xfId="0" applyNumberFormat="1" applyFont="1" applyBorder="1" applyAlignment="1"/>
    <xf numFmtId="3" fontId="23" fillId="11" borderId="138" xfId="0" applyNumberFormat="1" applyFont="1" applyFill="1" applyBorder="1" applyAlignment="1"/>
    <xf numFmtId="3" fontId="19" fillId="0" borderId="138" xfId="0" applyNumberFormat="1" applyFont="1" applyBorder="1" applyAlignment="1"/>
    <xf numFmtId="3" fontId="23" fillId="11" borderId="6" xfId="0" applyNumberFormat="1" applyFont="1" applyFill="1" applyBorder="1" applyAlignment="1"/>
    <xf numFmtId="3" fontId="19" fillId="0" borderId="48" xfId="0" applyNumberFormat="1" applyFont="1" applyBorder="1" applyAlignment="1">
      <alignment horizontal="right"/>
    </xf>
    <xf numFmtId="3" fontId="19" fillId="0" borderId="6" xfId="0" applyNumberFormat="1" applyFont="1" applyBorder="1" applyAlignment="1">
      <alignment horizontal="right"/>
    </xf>
    <xf numFmtId="3" fontId="23" fillId="0" borderId="6" xfId="0" applyNumberFormat="1" applyFont="1" applyBorder="1" applyAlignment="1">
      <alignment horizontal="right"/>
    </xf>
    <xf numFmtId="3" fontId="23" fillId="11" borderId="138" xfId="0" applyNumberFormat="1" applyFont="1" applyFill="1" applyBorder="1" applyAlignment="1">
      <alignment horizontal="right"/>
    </xf>
    <xf numFmtId="3" fontId="19" fillId="0" borderId="138" xfId="0" applyNumberFormat="1" applyFont="1" applyBorder="1" applyAlignment="1">
      <alignment horizontal="right"/>
    </xf>
    <xf numFmtId="3" fontId="23" fillId="11" borderId="6" xfId="0" applyNumberFormat="1" applyFont="1" applyFill="1" applyBorder="1" applyAlignment="1">
      <alignment horizontal="right"/>
    </xf>
    <xf numFmtId="3" fontId="19" fillId="0" borderId="48" xfId="0" applyNumberFormat="1" applyFont="1" applyBorder="1" applyAlignment="1">
      <alignment horizontal="right" vertical="center"/>
    </xf>
    <xf numFmtId="3" fontId="19" fillId="0" borderId="6" xfId="0" applyNumberFormat="1" applyFont="1" applyBorder="1" applyAlignment="1">
      <alignment horizontal="right" vertical="center"/>
    </xf>
    <xf numFmtId="3" fontId="19" fillId="0" borderId="138" xfId="0" applyNumberFormat="1" applyFont="1" applyBorder="1" applyAlignment="1">
      <alignment horizontal="right" vertical="center"/>
    </xf>
    <xf numFmtId="3" fontId="19" fillId="0" borderId="55" xfId="0" applyNumberFormat="1" applyFont="1" applyBorder="1" applyAlignment="1"/>
    <xf numFmtId="3" fontId="19" fillId="0" borderId="1" xfId="0" applyNumberFormat="1" applyFont="1" applyBorder="1" applyAlignment="1"/>
    <xf numFmtId="3" fontId="23" fillId="0" borderId="1" xfId="0" applyNumberFormat="1" applyFont="1" applyBorder="1" applyAlignment="1"/>
    <xf numFmtId="3" fontId="23" fillId="11" borderId="140" xfId="0" applyNumberFormat="1" applyFont="1" applyFill="1" applyBorder="1" applyAlignment="1"/>
    <xf numFmtId="3" fontId="19" fillId="0" borderId="140" xfId="0" applyNumberFormat="1" applyFont="1" applyBorder="1" applyAlignment="1"/>
    <xf numFmtId="3" fontId="23" fillId="11" borderId="1" xfId="0" applyNumberFormat="1" applyFont="1" applyFill="1" applyBorder="1" applyAlignment="1"/>
    <xf numFmtId="3" fontId="19" fillId="0" borderId="55" xfId="0" applyNumberFormat="1" applyFont="1" applyBorder="1" applyAlignment="1">
      <alignment horizontal="right"/>
    </xf>
    <xf numFmtId="3" fontId="23" fillId="0" borderId="1" xfId="0" applyNumberFormat="1" applyFont="1" applyBorder="1" applyAlignment="1">
      <alignment horizontal="right"/>
    </xf>
    <xf numFmtId="3" fontId="23" fillId="11" borderId="140" xfId="0" applyNumberFormat="1" applyFont="1" applyFill="1" applyBorder="1" applyAlignment="1">
      <alignment horizontal="right"/>
    </xf>
    <xf numFmtId="3" fontId="19" fillId="0" borderId="140" xfId="0" applyNumberFormat="1" applyFont="1" applyBorder="1" applyAlignment="1">
      <alignment horizontal="right"/>
    </xf>
    <xf numFmtId="3" fontId="23" fillId="11" borderId="1" xfId="0" applyNumberFormat="1" applyFont="1" applyFill="1" applyBorder="1" applyAlignment="1">
      <alignment horizontal="right"/>
    </xf>
    <xf numFmtId="3" fontId="19" fillId="0" borderId="55" xfId="0" applyNumberFormat="1" applyFont="1" applyBorder="1" applyAlignment="1">
      <alignment horizontal="right" vertical="center"/>
    </xf>
    <xf numFmtId="3" fontId="19" fillId="0" borderId="140" xfId="0" applyNumberFormat="1" applyFont="1" applyBorder="1" applyAlignment="1">
      <alignment horizontal="right" vertical="center"/>
    </xf>
    <xf numFmtId="3" fontId="19" fillId="0" borderId="56" xfId="0" applyNumberFormat="1" applyFont="1" applyBorder="1" applyAlignment="1"/>
    <xf numFmtId="3" fontId="19" fillId="0" borderId="2" xfId="0" applyNumberFormat="1" applyFont="1" applyBorder="1" applyAlignment="1"/>
    <xf numFmtId="3" fontId="23" fillId="0" borderId="2" xfId="0" applyNumberFormat="1" applyFont="1" applyBorder="1" applyAlignment="1"/>
    <xf numFmtId="3" fontId="23" fillId="11" borderId="141" xfId="0" applyNumberFormat="1" applyFont="1" applyFill="1" applyBorder="1" applyAlignment="1"/>
    <xf numFmtId="3" fontId="19" fillId="0" borderId="141" xfId="0" applyNumberFormat="1" applyFont="1" applyBorder="1" applyAlignment="1"/>
    <xf numFmtId="3" fontId="23" fillId="11" borderId="2" xfId="0" applyNumberFormat="1" applyFont="1" applyFill="1" applyBorder="1" applyAlignment="1"/>
    <xf numFmtId="3" fontId="19" fillId="0" borderId="56" xfId="0" applyNumberFormat="1" applyFont="1" applyBorder="1" applyAlignment="1">
      <alignment horizontal="right"/>
    </xf>
    <xf numFmtId="3" fontId="19" fillId="0" borderId="141" xfId="0" applyNumberFormat="1" applyFont="1" applyBorder="1" applyAlignment="1">
      <alignment horizontal="right"/>
    </xf>
    <xf numFmtId="3" fontId="19" fillId="0" borderId="56" xfId="0" applyNumberFormat="1" applyFont="1" applyBorder="1" applyAlignment="1">
      <alignment horizontal="right" vertical="center"/>
    </xf>
    <xf numFmtId="3" fontId="19" fillId="0" borderId="141" xfId="0" applyNumberFormat="1" applyFont="1" applyBorder="1" applyAlignment="1">
      <alignment horizontal="right" vertical="center"/>
    </xf>
    <xf numFmtId="3" fontId="5" fillId="0" borderId="48" xfId="0" applyNumberFormat="1" applyFont="1" applyBorder="1" applyAlignment="1">
      <alignment horizontal="right" vertical="center" wrapText="1"/>
    </xf>
    <xf numFmtId="0" fontId="5" fillId="0" borderId="48" xfId="0" applyFont="1" applyBorder="1" applyAlignment="1">
      <alignment horizontal="right" vertical="center"/>
    </xf>
    <xf numFmtId="0" fontId="5" fillId="0" borderId="6" xfId="0" applyFont="1" applyBorder="1" applyAlignment="1">
      <alignment horizontal="right" vertical="center"/>
    </xf>
    <xf numFmtId="0" fontId="23" fillId="0" borderId="6" xfId="0" applyFont="1" applyBorder="1" applyAlignment="1">
      <alignment horizontal="right" vertical="center"/>
    </xf>
    <xf numFmtId="0" fontId="5" fillId="11" borderId="138" xfId="0" applyFont="1" applyFill="1" applyBorder="1" applyAlignment="1">
      <alignment horizontal="right" vertical="center"/>
    </xf>
    <xf numFmtId="0" fontId="5" fillId="0" borderId="138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23" fillId="11" borderId="6" xfId="0" applyFont="1" applyFill="1" applyBorder="1" applyAlignment="1">
      <alignment horizontal="right" vertical="center"/>
    </xf>
    <xf numFmtId="0" fontId="5" fillId="0" borderId="1" xfId="0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/>
    </xf>
    <xf numFmtId="0" fontId="5" fillId="0" borderId="65" xfId="0" applyFont="1" applyBorder="1" applyAlignment="1">
      <alignment horizontal="right" vertical="center"/>
    </xf>
    <xf numFmtId="0" fontId="2" fillId="0" borderId="1" xfId="0" applyFont="1" applyBorder="1" applyAlignment="1">
      <alignment horizontal="right"/>
    </xf>
    <xf numFmtId="0" fontId="5" fillId="0" borderId="7" xfId="0" applyFont="1" applyBorder="1" applyAlignment="1">
      <alignment horizontal="right" vertical="center"/>
    </xf>
    <xf numFmtId="0" fontId="19" fillId="0" borderId="57" xfId="0" applyFont="1" applyBorder="1" applyAlignment="1">
      <alignment horizontal="right" vertical="center"/>
    </xf>
    <xf numFmtId="0" fontId="19" fillId="0" borderId="59" xfId="0" applyFont="1" applyBorder="1" applyAlignment="1">
      <alignment horizontal="right" vertical="center"/>
    </xf>
    <xf numFmtId="0" fontId="23" fillId="0" borderId="59" xfId="0" applyFont="1" applyBorder="1" applyAlignment="1">
      <alignment horizontal="right" vertical="center"/>
    </xf>
    <xf numFmtId="0" fontId="23" fillId="11" borderId="139" xfId="0" applyFont="1" applyFill="1" applyBorder="1" applyAlignment="1">
      <alignment horizontal="right" vertical="center"/>
    </xf>
    <xf numFmtId="0" fontId="19" fillId="0" borderId="139" xfId="0" applyFont="1" applyBorder="1" applyAlignment="1">
      <alignment horizontal="right" vertical="center"/>
    </xf>
    <xf numFmtId="0" fontId="19" fillId="0" borderId="58" xfId="0" applyFont="1" applyBorder="1" applyAlignment="1">
      <alignment horizontal="right" vertical="center"/>
    </xf>
    <xf numFmtId="0" fontId="23" fillId="11" borderId="59" xfId="0" applyFont="1" applyFill="1" applyBorder="1" applyAlignment="1">
      <alignment horizontal="right" vertical="center"/>
    </xf>
    <xf numFmtId="0" fontId="19" fillId="0" borderId="55" xfId="0" applyFont="1" applyBorder="1" applyAlignment="1">
      <alignment horizontal="right" vertical="center" wrapText="1"/>
    </xf>
    <xf numFmtId="0" fontId="19" fillId="0" borderId="1" xfId="0" applyFont="1" applyBorder="1" applyAlignment="1">
      <alignment horizontal="right" vertical="center" wrapText="1"/>
    </xf>
    <xf numFmtId="0" fontId="19" fillId="0" borderId="1" xfId="0" applyFont="1" applyBorder="1" applyAlignment="1">
      <alignment horizontal="right" vertical="center"/>
    </xf>
    <xf numFmtId="0" fontId="19" fillId="0" borderId="65" xfId="0" applyFont="1" applyBorder="1" applyAlignment="1">
      <alignment horizontal="right" vertical="center"/>
    </xf>
    <xf numFmtId="0" fontId="19" fillId="0" borderId="1" xfId="0" applyFont="1" applyBorder="1" applyAlignment="1">
      <alignment horizontal="right"/>
    </xf>
    <xf numFmtId="0" fontId="19" fillId="0" borderId="7" xfId="0" applyFont="1" applyBorder="1" applyAlignment="1">
      <alignment horizontal="right" vertical="center"/>
    </xf>
    <xf numFmtId="0" fontId="23" fillId="0" borderId="23" xfId="0" applyFont="1" applyBorder="1" applyAlignment="1">
      <alignment horizontal="right" vertical="center"/>
    </xf>
    <xf numFmtId="0" fontId="5" fillId="11" borderId="137" xfId="0" applyFont="1" applyFill="1" applyBorder="1" applyAlignment="1">
      <alignment horizontal="right" vertical="center"/>
    </xf>
    <xf numFmtId="0" fontId="5" fillId="0" borderId="22" xfId="0" applyFont="1" applyBorder="1" applyAlignment="1">
      <alignment horizontal="right" vertical="center"/>
    </xf>
    <xf numFmtId="0" fontId="5" fillId="0" borderId="23" xfId="0" applyFont="1" applyBorder="1" applyAlignment="1">
      <alignment horizontal="right" vertical="center"/>
    </xf>
    <xf numFmtId="0" fontId="23" fillId="11" borderId="23" xfId="0" applyFont="1" applyFill="1" applyBorder="1" applyAlignment="1">
      <alignment horizontal="right" vertical="center"/>
    </xf>
    <xf numFmtId="3" fontId="5" fillId="0" borderId="55" xfId="0" applyNumberFormat="1" applyFont="1" applyBorder="1" applyAlignment="1">
      <alignment horizontal="right" vertical="center"/>
    </xf>
    <xf numFmtId="0" fontId="23" fillId="0" borderId="57" xfId="0" applyFont="1" applyBorder="1" applyAlignment="1">
      <alignment horizontal="right" vertical="center"/>
    </xf>
    <xf numFmtId="0" fontId="19" fillId="0" borderId="2" xfId="0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/>
    </xf>
    <xf numFmtId="0" fontId="19" fillId="0" borderId="66" xfId="0" applyFont="1" applyBorder="1" applyAlignment="1">
      <alignment horizontal="right" vertical="center"/>
    </xf>
    <xf numFmtId="0" fontId="19" fillId="0" borderId="2" xfId="0" applyFont="1" applyBorder="1" applyAlignment="1">
      <alignment horizontal="right"/>
    </xf>
    <xf numFmtId="0" fontId="5" fillId="0" borderId="27" xfId="0" applyFont="1" applyBorder="1" applyAlignment="1">
      <alignment horizontal="right" vertical="center"/>
    </xf>
    <xf numFmtId="0" fontId="23" fillId="0" borderId="27" xfId="0" applyFont="1" applyBorder="1" applyAlignment="1">
      <alignment horizontal="right" vertical="center"/>
    </xf>
    <xf numFmtId="0" fontId="23" fillId="11" borderId="27" xfId="0" applyFont="1" applyFill="1" applyBorder="1" applyAlignment="1">
      <alignment horizontal="right" vertical="center"/>
    </xf>
    <xf numFmtId="3" fontId="5" fillId="0" borderId="56" xfId="0" applyNumberFormat="1" applyFont="1" applyBorder="1" applyAlignment="1">
      <alignment horizontal="right" vertical="center"/>
    </xf>
    <xf numFmtId="0" fontId="2" fillId="0" borderId="56" xfId="0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66" xfId="0" applyFont="1" applyBorder="1" applyAlignment="1">
      <alignment horizontal="right" vertical="center"/>
    </xf>
    <xf numFmtId="0" fontId="2" fillId="0" borderId="2" xfId="0" applyFont="1" applyBorder="1" applyAlignment="1">
      <alignment horizontal="right"/>
    </xf>
    <xf numFmtId="0" fontId="2" fillId="0" borderId="59" xfId="0" applyFont="1" applyBorder="1" applyAlignment="1">
      <alignment horizontal="right"/>
    </xf>
    <xf numFmtId="0" fontId="5" fillId="0" borderId="88" xfId="0" applyFont="1" applyBorder="1" applyAlignment="1">
      <alignment horizontal="right" vertical="center"/>
    </xf>
    <xf numFmtId="3" fontId="5" fillId="0" borderId="64" xfId="0" applyNumberFormat="1" applyFont="1" applyBorder="1" applyAlignment="1">
      <alignment horizontal="right" vertical="center"/>
    </xf>
    <xf numFmtId="3" fontId="23" fillId="0" borderId="2" xfId="0" applyNumberFormat="1" applyFont="1" applyBorder="1" applyAlignment="1">
      <alignment horizontal="right"/>
    </xf>
    <xf numFmtId="3" fontId="23" fillId="11" borderId="141" xfId="0" applyNumberFormat="1" applyFont="1" applyFill="1" applyBorder="1" applyAlignment="1">
      <alignment horizontal="right"/>
    </xf>
    <xf numFmtId="3" fontId="23" fillId="11" borderId="2" xfId="0" applyNumberFormat="1" applyFont="1" applyFill="1" applyBorder="1" applyAlignment="1">
      <alignment horizontal="right"/>
    </xf>
    <xf numFmtId="0" fontId="3" fillId="0" borderId="19" xfId="0" applyFont="1" applyBorder="1" applyAlignment="1">
      <alignment horizontal="center" vertical="center" wrapText="1"/>
    </xf>
    <xf numFmtId="0" fontId="31" fillId="0" borderId="0" xfId="6" applyFont="1" applyAlignment="1">
      <alignment horizontal="center"/>
    </xf>
    <xf numFmtId="0" fontId="31" fillId="0" borderId="0" xfId="6" applyFont="1" applyAlignment="1">
      <alignment horizontal="center"/>
    </xf>
    <xf numFmtId="0" fontId="3" fillId="0" borderId="19" xfId="0" applyFont="1" applyBorder="1" applyAlignment="1">
      <alignment horizontal="center" vertical="center" wrapText="1"/>
    </xf>
    <xf numFmtId="170" fontId="31" fillId="0" borderId="0" xfId="6" applyNumberFormat="1" applyFont="1"/>
    <xf numFmtId="2" fontId="31" fillId="0" borderId="0" xfId="6" applyNumberFormat="1" applyFont="1"/>
    <xf numFmtId="169" fontId="2" fillId="0" borderId="0" xfId="0" applyNumberFormat="1" applyFont="1"/>
    <xf numFmtId="170" fontId="31" fillId="0" borderId="0" xfId="6" applyNumberFormat="1" applyFont="1" applyAlignment="1">
      <alignment horizontal="center"/>
    </xf>
    <xf numFmtId="170" fontId="2" fillId="0" borderId="0" xfId="0" applyNumberFormat="1" applyFont="1"/>
    <xf numFmtId="0" fontId="58" fillId="0" borderId="0" xfId="6" applyFont="1" applyAlignment="1">
      <alignment horizontal="center"/>
    </xf>
    <xf numFmtId="0" fontId="58" fillId="0" borderId="0" xfId="6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70" fontId="19" fillId="0" borderId="0" xfId="0" applyNumberFormat="1" applyFont="1"/>
    <xf numFmtId="0" fontId="2" fillId="0" borderId="0" xfId="0" applyFont="1" applyAlignment="1">
      <alignment horizontal="right"/>
    </xf>
    <xf numFmtId="170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31" fillId="0" borderId="0" xfId="6" applyFont="1" applyAlignment="1">
      <alignment horizontal="center"/>
    </xf>
    <xf numFmtId="0" fontId="3" fillId="0" borderId="19" xfId="0" applyFont="1" applyBorder="1" applyAlignment="1">
      <alignment horizontal="center" vertical="center" wrapText="1"/>
    </xf>
    <xf numFmtId="0" fontId="3" fillId="0" borderId="147" xfId="0" applyFont="1" applyBorder="1" applyAlignment="1">
      <alignment vertical="center"/>
    </xf>
    <xf numFmtId="0" fontId="3" fillId="0" borderId="142" xfId="0" applyFont="1" applyBorder="1" applyAlignment="1">
      <alignment vertical="center"/>
    </xf>
    <xf numFmtId="3" fontId="23" fillId="11" borderId="142" xfId="0" applyNumberFormat="1" applyFont="1" applyFill="1" applyBorder="1" applyAlignment="1">
      <alignment vertical="center"/>
    </xf>
    <xf numFmtId="3" fontId="23" fillId="11" borderId="143" xfId="0" applyNumberFormat="1" applyFont="1" applyFill="1" applyBorder="1" applyAlignment="1">
      <alignment vertical="center"/>
    </xf>
    <xf numFmtId="3" fontId="23" fillId="11" borderId="146" xfId="0" applyNumberFormat="1" applyFont="1" applyFill="1" applyBorder="1" applyAlignment="1">
      <alignment vertical="center"/>
    </xf>
    <xf numFmtId="3" fontId="37" fillId="11" borderId="142" xfId="0" applyNumberFormat="1" applyFont="1" applyFill="1" applyBorder="1" applyAlignment="1">
      <alignment vertical="center"/>
    </xf>
    <xf numFmtId="3" fontId="23" fillId="11" borderId="142" xfId="0" applyNumberFormat="1" applyFont="1" applyFill="1" applyBorder="1" applyAlignment="1"/>
    <xf numFmtId="3" fontId="23" fillId="11" borderId="143" xfId="0" applyNumberFormat="1" applyFont="1" applyFill="1" applyBorder="1" applyAlignment="1"/>
    <xf numFmtId="3" fontId="23" fillId="11" borderId="144" xfId="0" applyNumberFormat="1" applyFont="1" applyFill="1" applyBorder="1" applyAlignment="1"/>
    <xf numFmtId="3" fontId="23" fillId="11" borderId="145" xfId="0" applyNumberFormat="1" applyFont="1" applyFill="1" applyBorder="1" applyAlignment="1"/>
    <xf numFmtId="3" fontId="5" fillId="0" borderId="142" xfId="0" applyNumberFormat="1" applyFont="1" applyBorder="1" applyAlignment="1">
      <alignment vertical="center"/>
    </xf>
    <xf numFmtId="3" fontId="5" fillId="0" borderId="143" xfId="0" applyNumberFormat="1" applyFont="1" applyBorder="1" applyAlignment="1">
      <alignment vertical="center"/>
    </xf>
    <xf numFmtId="3" fontId="19" fillId="0" borderId="146" xfId="0" applyNumberFormat="1" applyFont="1" applyBorder="1" applyAlignment="1">
      <alignment vertical="center"/>
    </xf>
    <xf numFmtId="3" fontId="2" fillId="0" borderId="142" xfId="0" applyNumberFormat="1" applyFont="1" applyBorder="1" applyAlignment="1"/>
    <xf numFmtId="3" fontId="19" fillId="0" borderId="143" xfId="0" applyNumberFormat="1" applyFont="1" applyBorder="1" applyAlignment="1"/>
    <xf numFmtId="3" fontId="19" fillId="0" borderId="144" xfId="0" applyNumberFormat="1" applyFont="1" applyBorder="1" applyAlignment="1"/>
    <xf numFmtId="3" fontId="19" fillId="0" borderId="145" xfId="0" applyNumberFormat="1" applyFont="1" applyBorder="1" applyAlignment="1"/>
    <xf numFmtId="0" fontId="5" fillId="0" borderId="142" xfId="0" applyFont="1" applyBorder="1" applyAlignment="1">
      <alignment vertical="center"/>
    </xf>
    <xf numFmtId="3" fontId="68" fillId="0" borderId="142" xfId="0" applyNumberFormat="1" applyFont="1" applyBorder="1" applyAlignment="1">
      <alignment vertical="center"/>
    </xf>
    <xf numFmtId="3" fontId="23" fillId="11" borderId="142" xfId="0" applyNumberFormat="1" applyFont="1" applyFill="1" applyBorder="1" applyAlignment="1">
      <alignment horizontal="right" vertical="center"/>
    </xf>
    <xf numFmtId="3" fontId="23" fillId="11" borderId="143" xfId="0" applyNumberFormat="1" applyFont="1" applyFill="1" applyBorder="1" applyAlignment="1">
      <alignment horizontal="right" vertical="center"/>
    </xf>
    <xf numFmtId="3" fontId="23" fillId="11" borderId="146" xfId="0" applyNumberFormat="1" applyFont="1" applyFill="1" applyBorder="1" applyAlignment="1">
      <alignment horizontal="right" vertical="center"/>
    </xf>
    <xf numFmtId="3" fontId="23" fillId="11" borderId="142" xfId="0" applyNumberFormat="1" applyFont="1" applyFill="1" applyBorder="1" applyAlignment="1">
      <alignment horizontal="right"/>
    </xf>
    <xf numFmtId="3" fontId="23" fillId="11" borderId="143" xfId="0" applyNumberFormat="1" applyFont="1" applyFill="1" applyBorder="1" applyAlignment="1">
      <alignment horizontal="right"/>
    </xf>
    <xf numFmtId="3" fontId="23" fillId="11" borderId="144" xfId="0" applyNumberFormat="1" applyFont="1" applyFill="1" applyBorder="1" applyAlignment="1">
      <alignment horizontal="right"/>
    </xf>
    <xf numFmtId="3" fontId="5" fillId="0" borderId="142" xfId="0" applyNumberFormat="1" applyFont="1" applyBorder="1" applyAlignment="1">
      <alignment horizontal="right" vertical="center"/>
    </xf>
    <xf numFmtId="3" fontId="5" fillId="0" borderId="143" xfId="0" applyNumberFormat="1" applyFont="1" applyBorder="1" applyAlignment="1">
      <alignment horizontal="right" vertical="center"/>
    </xf>
    <xf numFmtId="3" fontId="19" fillId="0" borderId="146" xfId="0" applyNumberFormat="1" applyFont="1" applyBorder="1" applyAlignment="1">
      <alignment horizontal="right" vertical="center"/>
    </xf>
    <xf numFmtId="3" fontId="2" fillId="0" borderId="142" xfId="0" applyNumberFormat="1" applyFont="1" applyBorder="1" applyAlignment="1">
      <alignment horizontal="right"/>
    </xf>
    <xf numFmtId="3" fontId="19" fillId="0" borderId="143" xfId="0" applyNumberFormat="1" applyFont="1" applyBorder="1" applyAlignment="1">
      <alignment horizontal="right"/>
    </xf>
    <xf numFmtId="3" fontId="19" fillId="0" borderId="144" xfId="0" applyNumberFormat="1" applyFont="1" applyBorder="1" applyAlignment="1">
      <alignment horizontal="right"/>
    </xf>
    <xf numFmtId="3" fontId="19" fillId="0" borderId="145" xfId="0" applyNumberFormat="1" applyFont="1" applyBorder="1" applyAlignment="1">
      <alignment horizontal="right"/>
    </xf>
    <xf numFmtId="3" fontId="68" fillId="0" borderId="145" xfId="0" applyNumberFormat="1" applyFont="1" applyBorder="1" applyAlignment="1">
      <alignment horizontal="right"/>
    </xf>
    <xf numFmtId="3" fontId="19" fillId="0" borderId="143" xfId="0" applyNumberFormat="1" applyFont="1" applyBorder="1" applyAlignment="1">
      <alignment horizontal="right" vertical="center"/>
    </xf>
    <xf numFmtId="3" fontId="19" fillId="0" borderId="144" xfId="0" applyNumberFormat="1" applyFont="1" applyBorder="1" applyAlignment="1">
      <alignment horizontal="right" vertical="center"/>
    </xf>
    <xf numFmtId="3" fontId="19" fillId="0" borderId="145" xfId="0" applyNumberFormat="1" applyFont="1" applyBorder="1" applyAlignment="1">
      <alignment horizontal="right" vertical="center"/>
    </xf>
    <xf numFmtId="3" fontId="68" fillId="0" borderId="142" xfId="0" applyNumberFormat="1" applyFont="1" applyBorder="1" applyAlignment="1">
      <alignment horizontal="right" vertical="center"/>
    </xf>
    <xf numFmtId="0" fontId="5" fillId="11" borderId="143" xfId="0" applyFont="1" applyFill="1" applyBorder="1" applyAlignment="1">
      <alignment horizontal="right" vertical="center"/>
    </xf>
    <xf numFmtId="0" fontId="23" fillId="11" borderId="146" xfId="0" applyFont="1" applyFill="1" applyBorder="1" applyAlignment="1">
      <alignment horizontal="right" vertical="center"/>
    </xf>
    <xf numFmtId="0" fontId="5" fillId="11" borderId="142" xfId="0" applyFont="1" applyFill="1" applyBorder="1" applyAlignment="1">
      <alignment horizontal="right" vertical="center"/>
    </xf>
    <xf numFmtId="3" fontId="23" fillId="11" borderId="145" xfId="0" applyNumberFormat="1" applyFont="1" applyFill="1" applyBorder="1" applyAlignment="1">
      <alignment horizontal="right"/>
    </xf>
    <xf numFmtId="0" fontId="5" fillId="0" borderId="143" xfId="0" applyFont="1" applyBorder="1" applyAlignment="1">
      <alignment horizontal="right" vertical="center"/>
    </xf>
    <xf numFmtId="0" fontId="19" fillId="0" borderId="146" xfId="0" applyFont="1" applyBorder="1" applyAlignment="1">
      <alignment horizontal="right" vertical="center"/>
    </xf>
    <xf numFmtId="0" fontId="3" fillId="0" borderId="19" xfId="0" applyFont="1" applyBorder="1" applyAlignment="1">
      <alignment horizontal="center" vertical="center" wrapText="1"/>
    </xf>
    <xf numFmtId="0" fontId="31" fillId="0" borderId="0" xfId="6" applyFont="1" applyAlignment="1">
      <alignment horizontal="center"/>
    </xf>
    <xf numFmtId="3" fontId="0" fillId="0" borderId="0" xfId="6" applyNumberFormat="1" applyFont="1" applyFill="1" applyBorder="1"/>
    <xf numFmtId="3" fontId="2" fillId="0" borderId="27" xfId="0" applyNumberFormat="1" applyFont="1" applyBorder="1"/>
    <xf numFmtId="3" fontId="19" fillId="0" borderId="48" xfId="0" applyNumberFormat="1" applyFont="1" applyBorder="1"/>
    <xf numFmtId="3" fontId="19" fillId="0" borderId="55" xfId="0" applyNumberFormat="1" applyFont="1" applyBorder="1"/>
    <xf numFmtId="3" fontId="19" fillId="0" borderId="56" xfId="0" applyNumberFormat="1" applyFont="1" applyBorder="1"/>
    <xf numFmtId="0" fontId="3" fillId="0" borderId="149" xfId="0" applyFont="1" applyBorder="1" applyAlignment="1">
      <alignment vertical="center"/>
    </xf>
    <xf numFmtId="3" fontId="2" fillId="0" borderId="23" xfId="0" applyNumberFormat="1" applyFont="1" applyBorder="1"/>
    <xf numFmtId="3" fontId="19" fillId="0" borderId="6" xfId="0" applyNumberFormat="1" applyFont="1" applyBorder="1"/>
    <xf numFmtId="3" fontId="19" fillId="0" borderId="1" xfId="0" applyNumberFormat="1" applyFont="1" applyBorder="1"/>
    <xf numFmtId="3" fontId="19" fillId="0" borderId="2" xfId="0" applyNumberFormat="1" applyFont="1" applyBorder="1"/>
    <xf numFmtId="3" fontId="23" fillId="0" borderId="23" xfId="0" applyNumberFormat="1" applyFont="1" applyBorder="1"/>
    <xf numFmtId="3" fontId="23" fillId="0" borderId="6" xfId="0" applyNumberFormat="1" applyFont="1" applyBorder="1"/>
    <xf numFmtId="3" fontId="23" fillId="0" borderId="1" xfId="0" applyNumberFormat="1" applyFont="1" applyBorder="1"/>
    <xf numFmtId="3" fontId="23" fillId="0" borderId="2" xfId="0" applyNumberFormat="1" applyFont="1" applyBorder="1"/>
    <xf numFmtId="3" fontId="23" fillId="11" borderId="147" xfId="0" applyNumberFormat="1" applyFont="1" applyFill="1" applyBorder="1" applyAlignment="1">
      <alignment vertical="center"/>
    </xf>
    <xf numFmtId="3" fontId="37" fillId="11" borderId="147" xfId="0" applyNumberFormat="1" applyFont="1" applyFill="1" applyBorder="1" applyAlignment="1">
      <alignment vertical="center"/>
    </xf>
    <xf numFmtId="3" fontId="23" fillId="11" borderId="147" xfId="0" applyNumberFormat="1" applyFont="1" applyFill="1" applyBorder="1"/>
    <xf numFmtId="3" fontId="23" fillId="11" borderId="143" xfId="0" applyNumberFormat="1" applyFont="1" applyFill="1" applyBorder="1"/>
    <xf numFmtId="3" fontId="23" fillId="11" borderId="148" xfId="0" applyNumberFormat="1" applyFont="1" applyFill="1" applyBorder="1"/>
    <xf numFmtId="3" fontId="23" fillId="11" borderId="150" xfId="0" applyNumberFormat="1" applyFont="1" applyFill="1" applyBorder="1"/>
    <xf numFmtId="3" fontId="5" fillId="0" borderId="149" xfId="0" applyNumberFormat="1" applyFont="1" applyBorder="1" applyAlignment="1">
      <alignment vertical="center"/>
    </xf>
    <xf numFmtId="3" fontId="5" fillId="0" borderId="151" xfId="0" applyNumberFormat="1" applyFont="1" applyBorder="1" applyAlignment="1">
      <alignment vertical="center"/>
    </xf>
    <xf numFmtId="3" fontId="19" fillId="0" borderId="152" xfId="0" applyNumberFormat="1" applyFont="1" applyBorder="1" applyAlignment="1">
      <alignment vertical="center"/>
    </xf>
    <xf numFmtId="3" fontId="5" fillId="0" borderId="147" xfId="0" applyNumberFormat="1" applyFont="1" applyBorder="1" applyAlignment="1">
      <alignment vertical="center"/>
    </xf>
    <xf numFmtId="3" fontId="2" fillId="0" borderId="147" xfId="0" applyNumberFormat="1" applyFont="1" applyBorder="1"/>
    <xf numFmtId="3" fontId="19" fillId="0" borderId="151" xfId="0" applyNumberFormat="1" applyFont="1" applyBorder="1"/>
    <xf numFmtId="3" fontId="19" fillId="0" borderId="153" xfId="0" applyNumberFormat="1" applyFont="1" applyBorder="1"/>
    <xf numFmtId="3" fontId="19" fillId="0" borderId="150" xfId="0" applyNumberFormat="1" applyFont="1" applyBorder="1"/>
    <xf numFmtId="3" fontId="2" fillId="0" borderId="22" xfId="0" applyNumberFormat="1" applyFont="1" applyBorder="1"/>
    <xf numFmtId="0" fontId="5" fillId="0" borderId="147" xfId="0" applyFont="1" applyBorder="1" applyAlignment="1">
      <alignment vertical="center"/>
    </xf>
    <xf numFmtId="3" fontId="23" fillId="11" borderId="23" xfId="0" applyNumberFormat="1" applyFont="1" applyFill="1" applyBorder="1"/>
    <xf numFmtId="3" fontId="23" fillId="11" borderId="6" xfId="0" applyNumberFormat="1" applyFont="1" applyFill="1" applyBorder="1"/>
    <xf numFmtId="3" fontId="23" fillId="11" borderId="1" xfId="0" applyNumberFormat="1" applyFont="1" applyFill="1" applyBorder="1"/>
    <xf numFmtId="3" fontId="23" fillId="11" borderId="2" xfId="0" applyNumberFormat="1" applyFont="1" applyFill="1" applyBorder="1"/>
    <xf numFmtId="3" fontId="2" fillId="0" borderId="47" xfId="0" applyNumberFormat="1" applyFont="1" applyBorder="1"/>
    <xf numFmtId="3" fontId="68" fillId="0" borderId="147" xfId="0" applyNumberFormat="1" applyFont="1" applyBorder="1" applyAlignment="1">
      <alignment vertical="center"/>
    </xf>
    <xf numFmtId="3" fontId="23" fillId="11" borderId="147" xfId="0" applyNumberFormat="1" applyFont="1" applyFill="1" applyBorder="1" applyAlignment="1">
      <alignment horizontal="right" vertical="center"/>
    </xf>
    <xf numFmtId="3" fontId="23" fillId="11" borderId="151" xfId="0" applyNumberFormat="1" applyFont="1" applyFill="1" applyBorder="1" applyAlignment="1">
      <alignment horizontal="right" vertical="center"/>
    </xf>
    <xf numFmtId="3" fontId="23" fillId="11" borderId="152" xfId="0" applyNumberFormat="1" applyFont="1" applyFill="1" applyBorder="1" applyAlignment="1">
      <alignment horizontal="right" vertical="center"/>
    </xf>
    <xf numFmtId="3" fontId="23" fillId="11" borderId="147" xfId="0" applyNumberFormat="1" applyFont="1" applyFill="1" applyBorder="1" applyAlignment="1">
      <alignment horizontal="right"/>
    </xf>
    <xf numFmtId="3" fontId="23" fillId="11" borderId="151" xfId="0" applyNumberFormat="1" applyFont="1" applyFill="1" applyBorder="1" applyAlignment="1">
      <alignment horizontal="right"/>
    </xf>
    <xf numFmtId="3" fontId="23" fillId="11" borderId="153" xfId="0" applyNumberFormat="1" applyFont="1" applyFill="1" applyBorder="1" applyAlignment="1">
      <alignment horizontal="right"/>
    </xf>
    <xf numFmtId="3" fontId="5" fillId="0" borderId="147" xfId="0" applyNumberFormat="1" applyFont="1" applyBorder="1" applyAlignment="1">
      <alignment horizontal="right" vertical="center"/>
    </xf>
    <xf numFmtId="3" fontId="5" fillId="0" borderId="151" xfId="0" applyNumberFormat="1" applyFont="1" applyBorder="1" applyAlignment="1">
      <alignment horizontal="right" vertical="center"/>
    </xf>
    <xf numFmtId="3" fontId="19" fillId="0" borderId="152" xfId="0" applyNumberFormat="1" applyFont="1" applyBorder="1" applyAlignment="1">
      <alignment horizontal="right" vertical="center"/>
    </xf>
    <xf numFmtId="3" fontId="2" fillId="0" borderId="147" xfId="0" applyNumberFormat="1" applyFont="1" applyBorder="1" applyAlignment="1">
      <alignment horizontal="right"/>
    </xf>
    <xf numFmtId="3" fontId="19" fillId="0" borderId="151" xfId="0" applyNumberFormat="1" applyFont="1" applyBorder="1" applyAlignment="1">
      <alignment horizontal="right"/>
    </xf>
    <xf numFmtId="3" fontId="19" fillId="0" borderId="153" xfId="0" applyNumberFormat="1" applyFont="1" applyBorder="1" applyAlignment="1">
      <alignment horizontal="right"/>
    </xf>
    <xf numFmtId="3" fontId="19" fillId="0" borderId="150" xfId="0" applyNumberFormat="1" applyFont="1" applyBorder="1" applyAlignment="1">
      <alignment horizontal="right"/>
    </xf>
    <xf numFmtId="3" fontId="68" fillId="0" borderId="150" xfId="0" applyNumberFormat="1" applyFont="1" applyBorder="1" applyAlignment="1">
      <alignment horizontal="right"/>
    </xf>
    <xf numFmtId="3" fontId="19" fillId="0" borderId="151" xfId="0" applyNumberFormat="1" applyFont="1" applyBorder="1" applyAlignment="1">
      <alignment horizontal="right" vertical="center"/>
    </xf>
    <xf numFmtId="3" fontId="19" fillId="0" borderId="153" xfId="0" applyNumberFormat="1" applyFont="1" applyBorder="1" applyAlignment="1">
      <alignment horizontal="right" vertical="center"/>
    </xf>
    <xf numFmtId="3" fontId="19" fillId="0" borderId="150" xfId="0" applyNumberFormat="1" applyFont="1" applyBorder="1" applyAlignment="1">
      <alignment horizontal="right" vertical="center"/>
    </xf>
    <xf numFmtId="3" fontId="68" fillId="0" borderId="147" xfId="0" applyNumberFormat="1" applyFont="1" applyBorder="1" applyAlignment="1">
      <alignment horizontal="right" vertical="center"/>
    </xf>
    <xf numFmtId="0" fontId="5" fillId="11" borderId="151" xfId="0" applyFont="1" applyFill="1" applyBorder="1" applyAlignment="1">
      <alignment horizontal="right" vertical="center"/>
    </xf>
    <xf numFmtId="0" fontId="23" fillId="11" borderId="152" xfId="0" applyFont="1" applyFill="1" applyBorder="1" applyAlignment="1">
      <alignment horizontal="right" vertical="center"/>
    </xf>
    <xf numFmtId="0" fontId="5" fillId="11" borderId="147" xfId="0" applyFont="1" applyFill="1" applyBorder="1" applyAlignment="1">
      <alignment horizontal="right" vertical="center"/>
    </xf>
    <xf numFmtId="3" fontId="23" fillId="11" borderId="150" xfId="0" applyNumberFormat="1" applyFont="1" applyFill="1" applyBorder="1" applyAlignment="1">
      <alignment horizontal="right"/>
    </xf>
    <xf numFmtId="0" fontId="5" fillId="0" borderId="151" xfId="0" applyFont="1" applyBorder="1" applyAlignment="1">
      <alignment horizontal="right" vertical="center"/>
    </xf>
    <xf numFmtId="0" fontId="19" fillId="0" borderId="152" xfId="0" applyFont="1" applyBorder="1" applyAlignment="1">
      <alignment horizontal="right" vertical="center"/>
    </xf>
    <xf numFmtId="0" fontId="3" fillId="0" borderId="19" xfId="0" applyFont="1" applyBorder="1" applyAlignment="1">
      <alignment horizontal="center" vertical="center" wrapText="1"/>
    </xf>
    <xf numFmtId="0" fontId="31" fillId="0" borderId="0" xfId="6" applyFont="1" applyAlignment="1">
      <alignment horizontal="center"/>
    </xf>
    <xf numFmtId="0" fontId="3" fillId="0" borderId="154" xfId="0" applyFont="1" applyBorder="1" applyAlignment="1">
      <alignment vertical="center"/>
    </xf>
    <xf numFmtId="3" fontId="23" fillId="11" borderId="154" xfId="0" applyNumberFormat="1" applyFont="1" applyFill="1" applyBorder="1" applyAlignment="1">
      <alignment vertical="center"/>
    </xf>
    <xf numFmtId="3" fontId="23" fillId="11" borderId="155" xfId="0" applyNumberFormat="1" applyFont="1" applyFill="1" applyBorder="1" applyAlignment="1">
      <alignment vertical="center"/>
    </xf>
    <xf numFmtId="3" fontId="23" fillId="11" borderId="156" xfId="0" applyNumberFormat="1" applyFont="1" applyFill="1" applyBorder="1" applyAlignment="1">
      <alignment vertical="center"/>
    </xf>
    <xf numFmtId="3" fontId="37" fillId="11" borderId="154" xfId="0" applyNumberFormat="1" applyFont="1" applyFill="1" applyBorder="1" applyAlignment="1">
      <alignment vertical="center"/>
    </xf>
    <xf numFmtId="3" fontId="23" fillId="11" borderId="154" xfId="0" applyNumberFormat="1" applyFont="1" applyFill="1" applyBorder="1"/>
    <xf numFmtId="3" fontId="23" fillId="11" borderId="155" xfId="0" applyNumberFormat="1" applyFont="1" applyFill="1" applyBorder="1"/>
    <xf numFmtId="3" fontId="23" fillId="11" borderId="157" xfId="0" applyNumberFormat="1" applyFont="1" applyFill="1" applyBorder="1"/>
    <xf numFmtId="3" fontId="23" fillId="11" borderId="158" xfId="0" applyNumberFormat="1" applyFont="1" applyFill="1" applyBorder="1"/>
    <xf numFmtId="3" fontId="5" fillId="0" borderId="154" xfId="0" applyNumberFormat="1" applyFont="1" applyBorder="1" applyAlignment="1">
      <alignment vertical="center"/>
    </xf>
    <xf numFmtId="3" fontId="5" fillId="0" borderId="155" xfId="0" applyNumberFormat="1" applyFont="1" applyBorder="1" applyAlignment="1">
      <alignment vertical="center"/>
    </xf>
    <xf numFmtId="3" fontId="19" fillId="0" borderId="156" xfId="0" applyNumberFormat="1" applyFont="1" applyBorder="1" applyAlignment="1">
      <alignment vertical="center"/>
    </xf>
    <xf numFmtId="3" fontId="2" fillId="0" borderId="154" xfId="0" applyNumberFormat="1" applyFont="1" applyBorder="1"/>
    <xf numFmtId="3" fontId="19" fillId="0" borderId="155" xfId="0" applyNumberFormat="1" applyFont="1" applyBorder="1"/>
    <xf numFmtId="3" fontId="19" fillId="0" borderId="157" xfId="0" applyNumberFormat="1" applyFont="1" applyBorder="1"/>
    <xf numFmtId="3" fontId="19" fillId="0" borderId="158" xfId="0" applyNumberFormat="1" applyFont="1" applyBorder="1"/>
    <xf numFmtId="0" fontId="5" fillId="0" borderId="154" xfId="0" applyFont="1" applyBorder="1" applyAlignment="1">
      <alignment vertical="center"/>
    </xf>
    <xf numFmtId="3" fontId="68" fillId="0" borderId="154" xfId="0" applyNumberFormat="1" applyFont="1" applyBorder="1" applyAlignment="1">
      <alignment vertical="center"/>
    </xf>
    <xf numFmtId="3" fontId="23" fillId="11" borderId="154" xfId="0" applyNumberFormat="1" applyFont="1" applyFill="1" applyBorder="1" applyAlignment="1">
      <alignment horizontal="right" vertical="center"/>
    </xf>
    <xf numFmtId="3" fontId="23" fillId="11" borderId="155" xfId="0" applyNumberFormat="1" applyFont="1" applyFill="1" applyBorder="1" applyAlignment="1">
      <alignment horizontal="right" vertical="center"/>
    </xf>
    <xf numFmtId="3" fontId="23" fillId="11" borderId="156" xfId="0" applyNumberFormat="1" applyFont="1" applyFill="1" applyBorder="1" applyAlignment="1">
      <alignment horizontal="right" vertical="center"/>
    </xf>
    <xf numFmtId="3" fontId="23" fillId="11" borderId="154" xfId="0" applyNumberFormat="1" applyFont="1" applyFill="1" applyBorder="1" applyAlignment="1">
      <alignment horizontal="right"/>
    </xf>
    <xf numFmtId="3" fontId="23" fillId="11" borderId="155" xfId="0" applyNumberFormat="1" applyFont="1" applyFill="1" applyBorder="1" applyAlignment="1">
      <alignment horizontal="right"/>
    </xf>
    <xf numFmtId="3" fontId="23" fillId="11" borderId="157" xfId="0" applyNumberFormat="1" applyFont="1" applyFill="1" applyBorder="1" applyAlignment="1">
      <alignment horizontal="right"/>
    </xf>
    <xf numFmtId="3" fontId="5" fillId="0" borderId="154" xfId="0" applyNumberFormat="1" applyFont="1" applyBorder="1" applyAlignment="1">
      <alignment horizontal="right" vertical="center"/>
    </xf>
    <xf numFmtId="3" fontId="5" fillId="0" borderId="155" xfId="0" applyNumberFormat="1" applyFont="1" applyBorder="1" applyAlignment="1">
      <alignment horizontal="right" vertical="center"/>
    </xf>
    <xf numFmtId="3" fontId="19" fillId="0" borderId="156" xfId="0" applyNumberFormat="1" applyFont="1" applyBorder="1" applyAlignment="1">
      <alignment horizontal="right" vertical="center"/>
    </xf>
    <xf numFmtId="3" fontId="2" fillId="0" borderId="154" xfId="0" applyNumberFormat="1" applyFont="1" applyBorder="1" applyAlignment="1">
      <alignment horizontal="right"/>
    </xf>
    <xf numFmtId="3" fontId="19" fillId="0" borderId="155" xfId="0" applyNumberFormat="1" applyFont="1" applyBorder="1" applyAlignment="1">
      <alignment horizontal="right"/>
    </xf>
    <xf numFmtId="3" fontId="19" fillId="0" borderId="157" xfId="0" applyNumberFormat="1" applyFont="1" applyBorder="1" applyAlignment="1">
      <alignment horizontal="right"/>
    </xf>
    <xf numFmtId="3" fontId="19" fillId="0" borderId="158" xfId="0" applyNumberFormat="1" applyFont="1" applyBorder="1" applyAlignment="1">
      <alignment horizontal="right"/>
    </xf>
    <xf numFmtId="3" fontId="68" fillId="0" borderId="158" xfId="0" applyNumberFormat="1" applyFont="1" applyBorder="1" applyAlignment="1">
      <alignment horizontal="right"/>
    </xf>
    <xf numFmtId="3" fontId="19" fillId="0" borderId="155" xfId="0" applyNumberFormat="1" applyFont="1" applyBorder="1" applyAlignment="1">
      <alignment horizontal="right" vertical="center"/>
    </xf>
    <xf numFmtId="3" fontId="19" fillId="0" borderId="157" xfId="0" applyNumberFormat="1" applyFont="1" applyBorder="1" applyAlignment="1">
      <alignment horizontal="right" vertical="center"/>
    </xf>
    <xf numFmtId="3" fontId="19" fillId="0" borderId="158" xfId="0" applyNumberFormat="1" applyFont="1" applyBorder="1" applyAlignment="1">
      <alignment horizontal="right" vertical="center"/>
    </xf>
    <xf numFmtId="3" fontId="68" fillId="0" borderId="154" xfId="0" applyNumberFormat="1" applyFont="1" applyBorder="1" applyAlignment="1">
      <alignment horizontal="right" vertical="center"/>
    </xf>
    <xf numFmtId="0" fontId="5" fillId="11" borderId="155" xfId="0" applyFont="1" applyFill="1" applyBorder="1" applyAlignment="1">
      <alignment horizontal="right" vertical="center"/>
    </xf>
    <xf numFmtId="0" fontId="23" fillId="11" borderId="156" xfId="0" applyFont="1" applyFill="1" applyBorder="1" applyAlignment="1">
      <alignment horizontal="right" vertical="center"/>
    </xf>
    <xf numFmtId="0" fontId="5" fillId="11" borderId="154" xfId="0" applyFont="1" applyFill="1" applyBorder="1" applyAlignment="1">
      <alignment horizontal="right" vertical="center"/>
    </xf>
    <xf numFmtId="3" fontId="23" fillId="11" borderId="158" xfId="0" applyNumberFormat="1" applyFont="1" applyFill="1" applyBorder="1" applyAlignment="1">
      <alignment horizontal="right"/>
    </xf>
    <xf numFmtId="0" fontId="5" fillId="0" borderId="155" xfId="0" applyFont="1" applyBorder="1" applyAlignment="1">
      <alignment horizontal="right" vertical="center"/>
    </xf>
    <xf numFmtId="0" fontId="19" fillId="0" borderId="156" xfId="0" applyFont="1" applyBorder="1" applyAlignment="1">
      <alignment horizontal="right" vertical="center"/>
    </xf>
    <xf numFmtId="174" fontId="31" fillId="0" borderId="0" xfId="6" applyNumberFormat="1" applyFont="1" applyAlignment="1">
      <alignment horizontal="center"/>
    </xf>
    <xf numFmtId="0" fontId="31" fillId="0" borderId="0" xfId="6" applyFont="1" applyAlignment="1">
      <alignment horizontal="center"/>
    </xf>
    <xf numFmtId="0" fontId="3" fillId="0" borderId="19" xfId="0" applyFont="1" applyBorder="1" applyAlignment="1">
      <alignment horizontal="center" vertical="center" wrapText="1"/>
    </xf>
    <xf numFmtId="0" fontId="31" fillId="0" borderId="0" xfId="6" applyFont="1" applyAlignment="1">
      <alignment horizontal="center"/>
    </xf>
    <xf numFmtId="0" fontId="3" fillId="0" borderId="19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1" fillId="0" borderId="0" xfId="6" applyFont="1" applyAlignment="1">
      <alignment horizontal="center"/>
    </xf>
    <xf numFmtId="0" fontId="5" fillId="0" borderId="119" xfId="0" applyFont="1" applyBorder="1" applyAlignment="1">
      <alignment vertical="center"/>
    </xf>
    <xf numFmtId="3" fontId="5" fillId="0" borderId="120" xfId="0" applyNumberFormat="1" applyFont="1" applyBorder="1" applyAlignment="1">
      <alignment vertical="center"/>
    </xf>
    <xf numFmtId="3" fontId="19" fillId="0" borderId="94" xfId="0" applyNumberFormat="1" applyFont="1" applyBorder="1" applyAlignment="1">
      <alignment vertical="center"/>
    </xf>
    <xf numFmtId="3" fontId="5" fillId="0" borderId="92" xfId="0" applyNumberFormat="1" applyFont="1" applyBorder="1" applyAlignment="1">
      <alignment vertical="center"/>
    </xf>
    <xf numFmtId="3" fontId="3" fillId="3" borderId="92" xfId="0" applyNumberFormat="1" applyFont="1" applyFill="1" applyBorder="1" applyAlignment="1">
      <alignment vertical="center"/>
    </xf>
    <xf numFmtId="3" fontId="3" fillId="5" borderId="92" xfId="0" applyNumberFormat="1" applyFont="1" applyFill="1" applyBorder="1" applyAlignment="1">
      <alignment vertical="center"/>
    </xf>
    <xf numFmtId="3" fontId="2" fillId="0" borderId="92" xfId="0" applyNumberFormat="1" applyFont="1" applyBorder="1"/>
    <xf numFmtId="3" fontId="68" fillId="0" borderId="92" xfId="0" applyNumberFormat="1" applyFont="1" applyBorder="1" applyAlignment="1">
      <alignment vertical="center"/>
    </xf>
    <xf numFmtId="3" fontId="5" fillId="0" borderId="92" xfId="0" applyNumberFormat="1" applyFont="1" applyBorder="1" applyAlignment="1">
      <alignment horizontal="right" vertical="center"/>
    </xf>
    <xf numFmtId="3" fontId="5" fillId="0" borderId="120" xfId="0" applyNumberFormat="1" applyFont="1" applyBorder="1" applyAlignment="1">
      <alignment horizontal="right" vertical="center"/>
    </xf>
    <xf numFmtId="3" fontId="19" fillId="0" borderId="94" xfId="0" applyNumberFormat="1" applyFont="1" applyBorder="1" applyAlignment="1">
      <alignment horizontal="right" vertical="center"/>
    </xf>
    <xf numFmtId="3" fontId="3" fillId="3" borderId="92" xfId="0" applyNumberFormat="1" applyFont="1" applyFill="1" applyBorder="1" applyAlignment="1">
      <alignment horizontal="right" vertical="center"/>
    </xf>
    <xf numFmtId="3" fontId="3" fillId="5" borderId="92" xfId="0" applyNumberFormat="1" applyFont="1" applyFill="1" applyBorder="1" applyAlignment="1">
      <alignment horizontal="right" vertical="center"/>
    </xf>
    <xf numFmtId="3" fontId="2" fillId="0" borderId="92" xfId="0" applyNumberFormat="1" applyFont="1" applyBorder="1" applyAlignment="1">
      <alignment horizontal="right"/>
    </xf>
    <xf numFmtId="3" fontId="4" fillId="3" borderId="92" xfId="0" applyNumberFormat="1" applyFont="1" applyFill="1" applyBorder="1" applyAlignment="1">
      <alignment horizontal="right" vertical="center" wrapText="1"/>
    </xf>
    <xf numFmtId="3" fontId="2" fillId="0" borderId="100" xfId="0" applyNumberFormat="1" applyFont="1" applyBorder="1" applyAlignment="1">
      <alignment horizontal="right" vertical="center" wrapText="1"/>
    </xf>
    <xf numFmtId="3" fontId="5" fillId="0" borderId="100" xfId="0" applyNumberFormat="1" applyFont="1" applyBorder="1" applyAlignment="1">
      <alignment horizontal="right" vertical="center"/>
    </xf>
    <xf numFmtId="3" fontId="2" fillId="0" borderId="100" xfId="0" applyNumberFormat="1" applyFont="1" applyBorder="1" applyAlignment="1">
      <alignment horizontal="right"/>
    </xf>
    <xf numFmtId="0" fontId="5" fillId="0" borderId="120" xfId="0" applyFont="1" applyBorder="1" applyAlignment="1">
      <alignment horizontal="right" vertical="center"/>
    </xf>
    <xf numFmtId="0" fontId="19" fillId="0" borderId="94" xfId="0" applyFont="1" applyBorder="1" applyAlignment="1">
      <alignment horizontal="right" vertical="center"/>
    </xf>
    <xf numFmtId="0" fontId="5" fillId="0" borderId="92" xfId="0" applyFont="1" applyBorder="1" applyAlignment="1">
      <alignment horizontal="right" vertical="center"/>
    </xf>
    <xf numFmtId="3" fontId="68" fillId="0" borderId="92" xfId="0" applyNumberFormat="1" applyFont="1" applyBorder="1" applyAlignment="1">
      <alignment horizontal="right" vertical="center"/>
    </xf>
    <xf numFmtId="0" fontId="2" fillId="6" borderId="32" xfId="0" applyFont="1" applyFill="1" applyBorder="1" applyAlignment="1">
      <alignment horizontal="center" vertical="center" wrapText="1"/>
    </xf>
    <xf numFmtId="0" fontId="2" fillId="6" borderId="35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" fillId="0" borderId="32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1" fillId="2" borderId="32" xfId="0" applyFont="1" applyFill="1" applyBorder="1" applyAlignment="1">
      <alignment horizontal="center" vertical="center" wrapText="1"/>
    </xf>
    <xf numFmtId="0" fontId="41" fillId="2" borderId="29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40" fillId="8" borderId="32" xfId="0" applyFont="1" applyFill="1" applyBorder="1" applyAlignment="1">
      <alignment horizontal="center" vertical="center" wrapText="1"/>
    </xf>
    <xf numFmtId="0" fontId="40" fillId="8" borderId="35" xfId="0" applyFont="1" applyFill="1" applyBorder="1" applyAlignment="1">
      <alignment horizontal="center" vertical="center" wrapText="1"/>
    </xf>
    <xf numFmtId="0" fontId="40" fillId="8" borderId="29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68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8" borderId="32" xfId="0" applyFont="1" applyFill="1" applyBorder="1" applyAlignment="1">
      <alignment horizontal="center" vertical="center" wrapText="1"/>
    </xf>
    <xf numFmtId="0" fontId="2" fillId="8" borderId="35" xfId="0" applyFont="1" applyFill="1" applyBorder="1" applyAlignment="1">
      <alignment horizontal="center" vertical="center" wrapText="1"/>
    </xf>
    <xf numFmtId="0" fontId="2" fillId="8" borderId="29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5" borderId="35" xfId="0" applyFont="1" applyFill="1" applyBorder="1" applyAlignment="1">
      <alignment horizontal="center" vertical="center" wrapText="1"/>
    </xf>
    <xf numFmtId="0" fontId="2" fillId="5" borderId="29" xfId="0" applyFont="1" applyFill="1" applyBorder="1" applyAlignment="1">
      <alignment horizontal="center" vertical="center" wrapText="1"/>
    </xf>
    <xf numFmtId="0" fontId="39" fillId="6" borderId="0" xfId="0" applyFont="1" applyFill="1" applyAlignment="1">
      <alignment horizontal="left" vertical="center"/>
    </xf>
    <xf numFmtId="0" fontId="4" fillId="0" borderId="4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164" fontId="2" fillId="6" borderId="22" xfId="1" applyNumberFormat="1" applyFont="1" applyFill="1" applyBorder="1" applyAlignment="1">
      <alignment horizontal="center" vertical="center" wrapText="1"/>
    </xf>
    <xf numFmtId="164" fontId="2" fillId="6" borderId="23" xfId="1" applyNumberFormat="1" applyFont="1" applyFill="1" applyBorder="1" applyAlignment="1">
      <alignment horizontal="center" vertical="center" wrapText="1"/>
    </xf>
    <xf numFmtId="164" fontId="2" fillId="6" borderId="24" xfId="1" applyNumberFormat="1" applyFont="1" applyFill="1" applyBorder="1" applyAlignment="1">
      <alignment horizontal="center" vertical="center" wrapText="1"/>
    </xf>
    <xf numFmtId="164" fontId="2" fillId="8" borderId="22" xfId="1" applyNumberFormat="1" applyFont="1" applyFill="1" applyBorder="1" applyAlignment="1">
      <alignment horizontal="center" vertical="center" wrapText="1"/>
    </xf>
    <xf numFmtId="164" fontId="2" fillId="8" borderId="23" xfId="1" applyNumberFormat="1" applyFont="1" applyFill="1" applyBorder="1" applyAlignment="1">
      <alignment horizontal="center" vertical="center" wrapText="1"/>
    </xf>
    <xf numFmtId="164" fontId="2" fillId="8" borderId="24" xfId="1" applyNumberFormat="1" applyFont="1" applyFill="1" applyBorder="1" applyAlignment="1">
      <alignment horizontal="center" vertical="center" wrapText="1"/>
    </xf>
    <xf numFmtId="164" fontId="3" fillId="0" borderId="22" xfId="1" applyNumberFormat="1" applyFont="1" applyFill="1" applyBorder="1" applyAlignment="1">
      <alignment horizontal="center" vertical="center" wrapText="1"/>
    </xf>
    <xf numFmtId="164" fontId="3" fillId="0" borderId="23" xfId="1" applyNumberFormat="1" applyFont="1" applyFill="1" applyBorder="1" applyAlignment="1">
      <alignment horizontal="center" vertical="center" wrapText="1"/>
    </xf>
    <xf numFmtId="164" fontId="3" fillId="0" borderId="31" xfId="1" applyNumberFormat="1" applyFont="1" applyFill="1" applyBorder="1" applyAlignment="1">
      <alignment horizontal="center" vertical="center" wrapText="1"/>
    </xf>
    <xf numFmtId="164" fontId="3" fillId="0" borderId="26" xfId="1" applyNumberFormat="1" applyFont="1" applyFill="1" applyBorder="1" applyAlignment="1">
      <alignment horizontal="center" vertical="center"/>
    </xf>
    <xf numFmtId="164" fontId="2" fillId="0" borderId="21" xfId="1" applyNumberFormat="1" applyFont="1" applyFill="1" applyBorder="1" applyAlignment="1">
      <alignment horizontal="center" vertical="center"/>
    </xf>
    <xf numFmtId="164" fontId="2" fillId="0" borderId="33" xfId="1" applyNumberFormat="1" applyFont="1" applyFill="1" applyBorder="1" applyAlignment="1">
      <alignment horizontal="center" vertical="center"/>
    </xf>
    <xf numFmtId="164" fontId="4" fillId="0" borderId="26" xfId="1" applyNumberFormat="1" applyFont="1" applyFill="1" applyBorder="1" applyAlignment="1">
      <alignment horizontal="center"/>
    </xf>
    <xf numFmtId="164" fontId="4" fillId="0" borderId="21" xfId="1" applyNumberFormat="1" applyFont="1" applyFill="1" applyBorder="1" applyAlignment="1">
      <alignment horizontal="center"/>
    </xf>
    <xf numFmtId="164" fontId="2" fillId="0" borderId="33" xfId="1" applyNumberFormat="1" applyFont="1" applyFill="1" applyBorder="1" applyAlignment="1">
      <alignment horizontal="center"/>
    </xf>
    <xf numFmtId="164" fontId="3" fillId="0" borderId="9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3" fillId="0" borderId="11" xfId="1" applyNumberFormat="1" applyFont="1" applyFill="1" applyBorder="1" applyAlignment="1">
      <alignment horizontal="center" vertical="center" wrapText="1"/>
    </xf>
    <xf numFmtId="164" fontId="3" fillId="0" borderId="9" xfId="1" applyNumberFormat="1" applyFont="1" applyFill="1" applyBorder="1" applyAlignment="1">
      <alignment horizontal="center" vertical="center"/>
    </xf>
    <xf numFmtId="164" fontId="2" fillId="0" borderId="5" xfId="1" applyNumberFormat="1" applyFont="1" applyFill="1" applyBorder="1" applyAlignment="1">
      <alignment horizontal="center" vertical="center"/>
    </xf>
    <xf numFmtId="164" fontId="2" fillId="0" borderId="14" xfId="1" applyNumberFormat="1" applyFont="1" applyFill="1" applyBorder="1" applyAlignment="1">
      <alignment horizontal="center" vertical="center"/>
    </xf>
    <xf numFmtId="164" fontId="4" fillId="0" borderId="9" xfId="1" applyNumberFormat="1" applyFont="1" applyFill="1" applyBorder="1" applyAlignment="1">
      <alignment horizontal="center"/>
    </xf>
    <xf numFmtId="164" fontId="4" fillId="0" borderId="5" xfId="1" applyNumberFormat="1" applyFont="1" applyFill="1" applyBorder="1" applyAlignment="1">
      <alignment horizontal="center"/>
    </xf>
    <xf numFmtId="164" fontId="2" fillId="0" borderId="14" xfId="1" applyNumberFormat="1" applyFont="1" applyFill="1" applyBorder="1" applyAlignment="1">
      <alignment horizontal="center"/>
    </xf>
    <xf numFmtId="164" fontId="40" fillId="8" borderId="32" xfId="1" applyNumberFormat="1" applyFont="1" applyFill="1" applyBorder="1" applyAlignment="1">
      <alignment horizontal="center" vertical="center" wrapText="1"/>
    </xf>
    <xf numFmtId="164" fontId="43" fillId="8" borderId="35" xfId="1" applyNumberFormat="1" applyFont="1" applyFill="1" applyBorder="1" applyAlignment="1">
      <alignment horizontal="center" vertical="center" wrapText="1"/>
    </xf>
    <xf numFmtId="164" fontId="43" fillId="8" borderId="29" xfId="1" applyNumberFormat="1" applyFont="1" applyFill="1" applyBorder="1" applyAlignment="1">
      <alignment horizontal="center" vertical="center" wrapText="1"/>
    </xf>
    <xf numFmtId="164" fontId="2" fillId="0" borderId="3" xfId="1" applyNumberFormat="1" applyFont="1" applyFill="1" applyBorder="1" applyAlignment="1"/>
    <xf numFmtId="164" fontId="4" fillId="0" borderId="2" xfId="1" applyNumberFormat="1" applyFont="1" applyFill="1" applyBorder="1" applyAlignment="1">
      <alignment horizontal="center" vertical="center" wrapText="1"/>
    </xf>
    <xf numFmtId="164" fontId="4" fillId="0" borderId="37" xfId="1" applyNumberFormat="1" applyFont="1" applyFill="1" applyBorder="1" applyAlignment="1">
      <alignment horizontal="center" vertical="center" wrapText="1"/>
    </xf>
    <xf numFmtId="164" fontId="41" fillId="2" borderId="32" xfId="1" applyNumberFormat="1" applyFont="1" applyFill="1" applyBorder="1" applyAlignment="1">
      <alignment horizontal="center" vertical="center" wrapText="1"/>
    </xf>
    <xf numFmtId="164" fontId="43" fillId="2" borderId="29" xfId="1" applyNumberFormat="1" applyFont="1" applyFill="1" applyBorder="1" applyAlignment="1">
      <alignment horizontal="center" vertical="center"/>
    </xf>
    <xf numFmtId="164" fontId="3" fillId="0" borderId="34" xfId="1" applyNumberFormat="1" applyFont="1" applyFill="1" applyBorder="1" applyAlignment="1">
      <alignment horizontal="center" vertical="center" wrapText="1"/>
    </xf>
    <xf numFmtId="164" fontId="2" fillId="0" borderId="36" xfId="1" applyNumberFormat="1" applyFont="1" applyFill="1" applyBorder="1" applyAlignment="1">
      <alignment horizontal="center" vertical="center"/>
    </xf>
    <xf numFmtId="164" fontId="2" fillId="0" borderId="22" xfId="1" applyNumberFormat="1" applyFont="1" applyFill="1" applyBorder="1" applyAlignment="1">
      <alignment horizontal="center" vertical="center" wrapText="1"/>
    </xf>
    <xf numFmtId="164" fontId="2" fillId="0" borderId="23" xfId="1" applyNumberFormat="1" applyFont="1" applyFill="1" applyBorder="1" applyAlignment="1">
      <alignment horizontal="center" vertical="center" wrapText="1"/>
    </xf>
    <xf numFmtId="164" fontId="2" fillId="0" borderId="24" xfId="1" applyNumberFormat="1" applyFont="1" applyFill="1" applyBorder="1" applyAlignment="1">
      <alignment horizontal="center" vertical="center" wrapText="1"/>
    </xf>
    <xf numFmtId="164" fontId="3" fillId="0" borderId="6" xfId="1" applyNumberFormat="1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/>
    <xf numFmtId="164" fontId="4" fillId="0" borderId="1" xfId="1" applyNumberFormat="1" applyFont="1" applyFill="1" applyBorder="1" applyAlignment="1">
      <alignment horizontal="center" vertical="center" wrapText="1"/>
    </xf>
    <xf numFmtId="164" fontId="41" fillId="2" borderId="22" xfId="1" applyNumberFormat="1" applyFont="1" applyFill="1" applyBorder="1" applyAlignment="1">
      <alignment horizontal="center" vertical="center" wrapText="1"/>
    </xf>
    <xf numFmtId="164" fontId="43" fillId="2" borderId="31" xfId="1" applyNumberFormat="1" applyFont="1" applyFill="1" applyBorder="1" applyAlignment="1">
      <alignment horizontal="center" vertical="center"/>
    </xf>
    <xf numFmtId="164" fontId="3" fillId="0" borderId="2" xfId="1" applyNumberFormat="1" applyFont="1" applyFill="1" applyBorder="1" applyAlignment="1">
      <alignment horizontal="center" vertical="center" wrapText="1"/>
    </xf>
    <xf numFmtId="164" fontId="2" fillId="0" borderId="34" xfId="1" applyNumberFormat="1" applyFont="1" applyFill="1" applyBorder="1" applyAlignment="1">
      <alignment horizontal="center" vertical="center"/>
    </xf>
    <xf numFmtId="164" fontId="39" fillId="6" borderId="0" xfId="1" applyNumberFormat="1" applyFont="1" applyFill="1" applyAlignment="1">
      <alignment horizontal="left" vertical="center"/>
    </xf>
    <xf numFmtId="164" fontId="2" fillId="0" borderId="22" xfId="0" applyNumberFormat="1" applyFont="1" applyFill="1" applyBorder="1" applyAlignment="1">
      <alignment horizontal="center" vertical="center" wrapText="1"/>
    </xf>
    <xf numFmtId="164" fontId="2" fillId="0" borderId="23" xfId="0" applyNumberFormat="1" applyFont="1" applyFill="1" applyBorder="1" applyAlignment="1">
      <alignment horizontal="center" vertical="center" wrapText="1"/>
    </xf>
    <xf numFmtId="164" fontId="2" fillId="0" borderId="24" xfId="0" applyNumberFormat="1" applyFont="1" applyFill="1" applyBorder="1" applyAlignment="1">
      <alignment horizontal="center" vertical="center" wrapText="1"/>
    </xf>
    <xf numFmtId="164" fontId="2" fillId="6" borderId="22" xfId="0" applyNumberFormat="1" applyFont="1" applyFill="1" applyBorder="1" applyAlignment="1">
      <alignment horizontal="center" vertical="center" wrapText="1"/>
    </xf>
    <xf numFmtId="164" fontId="2" fillId="6" borderId="23" xfId="0" applyNumberFormat="1" applyFont="1" applyFill="1" applyBorder="1" applyAlignment="1">
      <alignment horizontal="center" vertical="center" wrapText="1"/>
    </xf>
    <xf numFmtId="164" fontId="2" fillId="6" borderId="24" xfId="0" applyNumberFormat="1" applyFont="1" applyFill="1" applyBorder="1" applyAlignment="1">
      <alignment horizontal="center" vertical="center" wrapText="1"/>
    </xf>
    <xf numFmtId="164" fontId="4" fillId="0" borderId="9" xfId="0" applyNumberFormat="1" applyFont="1" applyFill="1" applyBorder="1" applyAlignment="1">
      <alignment horizontal="center"/>
    </xf>
    <xf numFmtId="164" fontId="4" fillId="0" borderId="5" xfId="0" applyNumberFormat="1" applyFont="1" applyFill="1" applyBorder="1" applyAlignment="1">
      <alignment horizontal="center"/>
    </xf>
    <xf numFmtId="164" fontId="2" fillId="0" borderId="12" xfId="0" applyNumberFormat="1" applyFont="1" applyFill="1" applyBorder="1" applyAlignment="1">
      <alignment horizontal="center"/>
    </xf>
    <xf numFmtId="164" fontId="3" fillId="0" borderId="9" xfId="0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 wrapText="1"/>
    </xf>
    <xf numFmtId="164" fontId="3" fillId="0" borderId="11" xfId="0" applyNumberFormat="1" applyFont="1" applyFill="1" applyBorder="1" applyAlignment="1">
      <alignment horizontal="center" vertical="center" wrapText="1"/>
    </xf>
    <xf numFmtId="164" fontId="2" fillId="0" borderId="3" xfId="0" applyNumberFormat="1" applyFont="1" applyFill="1" applyBorder="1" applyAlignment="1"/>
    <xf numFmtId="164" fontId="3" fillId="0" borderId="4" xfId="0" applyNumberFormat="1" applyFont="1" applyFill="1" applyBorder="1" applyAlignment="1">
      <alignment horizontal="center" vertical="center" wrapText="1"/>
    </xf>
    <xf numFmtId="164" fontId="2" fillId="0" borderId="8" xfId="0" applyNumberFormat="1" applyFont="1" applyFill="1" applyBorder="1" applyAlignment="1">
      <alignment horizontal="center" vertical="center"/>
    </xf>
    <xf numFmtId="164" fontId="41" fillId="2" borderId="32" xfId="0" applyNumberFormat="1" applyFont="1" applyFill="1" applyBorder="1" applyAlignment="1">
      <alignment horizontal="center" vertical="center" wrapText="1"/>
    </xf>
    <xf numFmtId="164" fontId="43" fillId="2" borderId="29" xfId="0" applyNumberFormat="1" applyFont="1" applyFill="1" applyBorder="1" applyAlignment="1">
      <alignment horizontal="center" vertical="center"/>
    </xf>
    <xf numFmtId="164" fontId="31" fillId="0" borderId="0" xfId="1" applyNumberFormat="1" applyFont="1" applyAlignment="1">
      <alignment horizontal="center"/>
    </xf>
    <xf numFmtId="164" fontId="3" fillId="0" borderId="9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164" fontId="2" fillId="0" borderId="12" xfId="0" applyNumberFormat="1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164" fontId="2" fillId="0" borderId="14" xfId="0" applyNumberFormat="1" applyFont="1" applyFill="1" applyBorder="1" applyAlignment="1">
      <alignment horizontal="center" vertical="center"/>
    </xf>
    <xf numFmtId="164" fontId="40" fillId="8" borderId="30" xfId="0" applyNumberFormat="1" applyFont="1" applyFill="1" applyBorder="1" applyAlignment="1">
      <alignment horizontal="center" vertical="center" wrapText="1"/>
    </xf>
    <xf numFmtId="164" fontId="43" fillId="8" borderId="0" xfId="0" applyNumberFormat="1" applyFont="1" applyFill="1" applyBorder="1" applyAlignment="1">
      <alignment horizontal="center" vertical="center" wrapText="1"/>
    </xf>
    <xf numFmtId="164" fontId="43" fillId="8" borderId="25" xfId="0" applyNumberFormat="1" applyFont="1" applyFill="1" applyBorder="1" applyAlignment="1">
      <alignment horizontal="center" vertical="center" wrapText="1"/>
    </xf>
    <xf numFmtId="164" fontId="2" fillId="0" borderId="3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164" fontId="3" fillId="0" borderId="34" xfId="0" applyNumberFormat="1" applyFont="1" applyFill="1" applyBorder="1" applyAlignment="1">
      <alignment horizontal="center" vertical="center" wrapText="1"/>
    </xf>
    <xf numFmtId="164" fontId="2" fillId="0" borderId="36" xfId="0" applyNumberFormat="1" applyFont="1" applyFill="1" applyBorder="1" applyAlignment="1">
      <alignment horizontal="center" vertical="center"/>
    </xf>
    <xf numFmtId="164" fontId="40" fillId="8" borderId="14" xfId="0" applyNumberFormat="1" applyFont="1" applyFill="1" applyBorder="1" applyAlignment="1">
      <alignment horizontal="center" vertical="center" wrapText="1"/>
    </xf>
    <xf numFmtId="164" fontId="43" fillId="8" borderId="15" xfId="0" applyNumberFormat="1" applyFont="1" applyFill="1" applyBorder="1" applyAlignment="1">
      <alignment horizontal="center" vertical="center" wrapText="1"/>
    </xf>
    <xf numFmtId="164" fontId="43" fillId="8" borderId="16" xfId="0" applyNumberFormat="1" applyFont="1" applyFill="1" applyBorder="1" applyAlignment="1">
      <alignment horizontal="center" vertical="center" wrapText="1"/>
    </xf>
    <xf numFmtId="164" fontId="4" fillId="0" borderId="37" xfId="0" applyNumberFormat="1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 wrapText="1"/>
    </xf>
    <xf numFmtId="0" fontId="41" fillId="6" borderId="22" xfId="0" applyFont="1" applyFill="1" applyBorder="1" applyAlignment="1">
      <alignment horizontal="center" vertical="center" wrapText="1"/>
    </xf>
    <xf numFmtId="0" fontId="43" fillId="6" borderId="3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/>
    </xf>
    <xf numFmtId="0" fontId="41" fillId="2" borderId="22" xfId="0" applyFont="1" applyFill="1" applyBorder="1" applyAlignment="1">
      <alignment horizontal="center" vertical="center" wrapText="1"/>
    </xf>
    <xf numFmtId="0" fontId="43" fillId="2" borderId="31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/>
    </xf>
    <xf numFmtId="0" fontId="4" fillId="0" borderId="21" xfId="0" applyFont="1" applyFill="1" applyBorder="1" applyAlignment="1">
      <alignment horizontal="center"/>
    </xf>
    <xf numFmtId="0" fontId="2" fillId="0" borderId="33" xfId="0" applyFont="1" applyFill="1" applyBorder="1" applyAlignment="1">
      <alignment horizontal="center"/>
    </xf>
    <xf numFmtId="0" fontId="43" fillId="8" borderId="35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/>
    <xf numFmtId="0" fontId="4" fillId="0" borderId="37" xfId="0" applyFont="1" applyFill="1" applyBorder="1" applyAlignment="1">
      <alignment horizontal="center" vertical="center" wrapText="1"/>
    </xf>
    <xf numFmtId="0" fontId="41" fillId="6" borderId="32" xfId="0" applyFont="1" applyFill="1" applyBorder="1" applyAlignment="1">
      <alignment horizontal="center" vertical="center" wrapText="1"/>
    </xf>
    <xf numFmtId="0" fontId="43" fillId="6" borderId="29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/>
    </xf>
    <xf numFmtId="0" fontId="43" fillId="2" borderId="2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43" fillId="8" borderId="29" xfId="0" applyFont="1" applyFill="1" applyBorder="1" applyAlignment="1">
      <alignment horizontal="center" vertical="center" wrapText="1"/>
    </xf>
    <xf numFmtId="0" fontId="40" fillId="8" borderId="14" xfId="0" applyFont="1" applyFill="1" applyBorder="1" applyAlignment="1">
      <alignment horizontal="center" vertical="center" wrapText="1"/>
    </xf>
    <xf numFmtId="0" fontId="43" fillId="8" borderId="15" xfId="0" applyFont="1" applyFill="1" applyBorder="1" applyAlignment="1">
      <alignment horizontal="center" vertical="center" wrapText="1"/>
    </xf>
    <xf numFmtId="0" fontId="43" fillId="8" borderId="16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0" fillId="8" borderId="30" xfId="0" applyFont="1" applyFill="1" applyBorder="1" applyAlignment="1">
      <alignment horizontal="center" vertical="center" wrapText="1"/>
    </xf>
    <xf numFmtId="0" fontId="43" fillId="8" borderId="0" xfId="0" applyFont="1" applyFill="1" applyBorder="1" applyAlignment="1">
      <alignment horizontal="center" vertical="center" wrapText="1"/>
    </xf>
    <xf numFmtId="0" fontId="43" fillId="8" borderId="2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40" fillId="6" borderId="14" xfId="0" applyFont="1" applyFill="1" applyBorder="1" applyAlignment="1">
      <alignment horizontal="center" vertical="center" wrapText="1"/>
    </xf>
    <xf numFmtId="0" fontId="43" fillId="6" borderId="15" xfId="0" applyFont="1" applyFill="1" applyBorder="1" applyAlignment="1">
      <alignment horizontal="center" vertical="center" wrapText="1"/>
    </xf>
    <xf numFmtId="0" fontId="43" fillId="6" borderId="16" xfId="0" applyFont="1" applyFill="1" applyBorder="1" applyAlignment="1">
      <alignment horizontal="center" vertical="center" wrapText="1"/>
    </xf>
    <xf numFmtId="165" fontId="31" fillId="0" borderId="0" xfId="1" applyNumberFormat="1" applyFont="1" applyAlignment="1">
      <alignment horizontal="center"/>
    </xf>
    <xf numFmtId="0" fontId="40" fillId="6" borderId="30" xfId="0" applyFont="1" applyFill="1" applyBorder="1" applyAlignment="1">
      <alignment horizontal="center" vertical="center" wrapText="1"/>
    </xf>
    <xf numFmtId="0" fontId="43" fillId="6" borderId="0" xfId="0" applyFont="1" applyFill="1" applyBorder="1" applyAlignment="1">
      <alignment horizontal="center" vertical="center" wrapText="1"/>
    </xf>
    <xf numFmtId="0" fontId="43" fillId="6" borderId="25" xfId="0" applyFont="1" applyFill="1" applyBorder="1" applyAlignment="1">
      <alignment horizontal="center" vertical="center" wrapText="1"/>
    </xf>
    <xf numFmtId="0" fontId="7" fillId="6" borderId="22" xfId="0" applyFont="1" applyFill="1" applyBorder="1" applyAlignment="1">
      <alignment horizontal="center" vertical="center" wrapText="1"/>
    </xf>
    <xf numFmtId="0" fontId="7" fillId="6" borderId="23" xfId="0" applyFont="1" applyFill="1" applyBorder="1" applyAlignment="1">
      <alignment horizontal="center" vertical="center" wrapText="1"/>
    </xf>
    <xf numFmtId="0" fontId="7" fillId="6" borderId="24" xfId="0" applyFont="1" applyFill="1" applyBorder="1" applyAlignment="1">
      <alignment horizontal="center" vertical="center" wrapText="1"/>
    </xf>
    <xf numFmtId="0" fontId="40" fillId="6" borderId="32" xfId="0" applyFont="1" applyFill="1" applyBorder="1" applyAlignment="1">
      <alignment horizontal="center" vertical="center" wrapText="1"/>
    </xf>
    <xf numFmtId="0" fontId="43" fillId="6" borderId="35" xfId="0" applyFont="1" applyFill="1" applyBorder="1" applyAlignment="1">
      <alignment horizontal="center" vertical="center" wrapText="1"/>
    </xf>
    <xf numFmtId="0" fontId="43" fillId="6" borderId="29" xfId="0" applyFont="1" applyFill="1" applyBorder="1" applyAlignment="1">
      <alignment horizontal="center" vertical="center" wrapText="1"/>
    </xf>
    <xf numFmtId="164" fontId="13" fillId="4" borderId="18" xfId="1" applyNumberFormat="1" applyFont="1" applyFill="1" applyBorder="1" applyAlignment="1">
      <alignment horizontal="center"/>
    </xf>
    <xf numFmtId="164" fontId="13" fillId="4" borderId="39" xfId="1" applyNumberFormat="1" applyFont="1" applyFill="1" applyBorder="1" applyAlignment="1">
      <alignment horizontal="center"/>
    </xf>
    <xf numFmtId="164" fontId="13" fillId="4" borderId="40" xfId="1" applyNumberFormat="1" applyFont="1" applyFill="1" applyBorder="1" applyAlignment="1">
      <alignment horizontal="center"/>
    </xf>
    <xf numFmtId="164" fontId="13" fillId="0" borderId="32" xfId="1" applyNumberFormat="1" applyFont="1" applyFill="1" applyBorder="1" applyAlignment="1">
      <alignment horizontal="center" vertical="center" wrapText="1"/>
    </xf>
    <xf numFmtId="164" fontId="13" fillId="0" borderId="35" xfId="1" applyNumberFormat="1" applyFont="1" applyFill="1" applyBorder="1" applyAlignment="1">
      <alignment horizontal="center" vertical="center" wrapText="1"/>
    </xf>
    <xf numFmtId="164" fontId="13" fillId="0" borderId="29" xfId="1" applyNumberFormat="1" applyFont="1" applyFill="1" applyBorder="1" applyAlignment="1">
      <alignment horizontal="center" vertical="center" wrapText="1"/>
    </xf>
    <xf numFmtId="164" fontId="13" fillId="0" borderId="41" xfId="1" applyNumberFormat="1" applyFont="1" applyFill="1" applyBorder="1" applyAlignment="1">
      <alignment horizontal="center" vertical="center"/>
    </xf>
    <xf numFmtId="164" fontId="13" fillId="0" borderId="30" xfId="1" applyNumberFormat="1" applyFont="1" applyFill="1" applyBorder="1" applyAlignment="1">
      <alignment horizontal="center" vertical="center"/>
    </xf>
    <xf numFmtId="164" fontId="13" fillId="0" borderId="14" xfId="1" applyNumberFormat="1" applyFont="1" applyFill="1" applyBorder="1" applyAlignment="1">
      <alignment horizontal="center" vertical="center"/>
    </xf>
    <xf numFmtId="164" fontId="13" fillId="0" borderId="9" xfId="1" applyNumberFormat="1" applyFont="1" applyFill="1" applyBorder="1" applyAlignment="1">
      <alignment horizontal="center"/>
    </xf>
    <xf numFmtId="164" fontId="13" fillId="0" borderId="5" xfId="1" applyNumberFormat="1" applyFont="1" applyFill="1" applyBorder="1" applyAlignment="1">
      <alignment horizontal="center"/>
    </xf>
    <xf numFmtId="164" fontId="13" fillId="0" borderId="12" xfId="1" applyNumberFormat="1" applyFont="1" applyFill="1" applyBorder="1" applyAlignment="1">
      <alignment horizontal="center"/>
    </xf>
    <xf numFmtId="164" fontId="13" fillId="0" borderId="9" xfId="1" applyNumberFormat="1" applyFont="1" applyFill="1" applyBorder="1" applyAlignment="1">
      <alignment horizontal="center" vertical="center" wrapText="1"/>
    </xf>
    <xf numFmtId="164" fontId="13" fillId="0" borderId="42" xfId="1" applyNumberFormat="1" applyFont="1" applyFill="1" applyBorder="1" applyAlignment="1">
      <alignment horizontal="center" vertical="center" wrapText="1"/>
    </xf>
    <xf numFmtId="164" fontId="13" fillId="0" borderId="43" xfId="1" applyNumberFormat="1" applyFont="1" applyFill="1" applyBorder="1" applyAlignment="1">
      <alignment horizontal="center" vertical="center" wrapText="1"/>
    </xf>
    <xf numFmtId="164" fontId="13" fillId="6" borderId="44" xfId="1" applyNumberFormat="1" applyFont="1" applyFill="1" applyBorder="1" applyAlignment="1">
      <alignment horizontal="center" vertical="center" wrapText="1"/>
    </xf>
    <xf numFmtId="164" fontId="13" fillId="6" borderId="36" xfId="1" applyNumberFormat="1" applyFont="1" applyFill="1" applyBorder="1" applyAlignment="1">
      <alignment horizontal="center" vertical="center" wrapText="1"/>
    </xf>
    <xf numFmtId="164" fontId="13" fillId="6" borderId="32" xfId="1" applyNumberFormat="1" applyFont="1" applyFill="1" applyBorder="1" applyAlignment="1">
      <alignment horizontal="center" vertical="center" wrapText="1"/>
    </xf>
    <xf numFmtId="164" fontId="13" fillId="6" borderId="29" xfId="1" applyNumberFormat="1" applyFont="1" applyFill="1" applyBorder="1" applyAlignment="1">
      <alignment horizontal="center" vertical="center" wrapText="1"/>
    </xf>
    <xf numFmtId="164" fontId="13" fillId="0" borderId="10" xfId="1" applyNumberFormat="1" applyFont="1" applyFill="1" applyBorder="1" applyAlignment="1">
      <alignment horizontal="center" vertical="center" wrapText="1"/>
    </xf>
    <xf numFmtId="164" fontId="13" fillId="0" borderId="3" xfId="1" applyNumberFormat="1" applyFont="1" applyFill="1" applyBorder="1" applyAlignment="1">
      <alignment horizontal="center" vertical="center" wrapText="1"/>
    </xf>
    <xf numFmtId="164" fontId="13" fillId="0" borderId="4" xfId="1" applyNumberFormat="1" applyFont="1" applyFill="1" applyBorder="1" applyAlignment="1">
      <alignment horizontal="center" vertical="center" wrapText="1"/>
    </xf>
    <xf numFmtId="164" fontId="13" fillId="0" borderId="8" xfId="1" applyNumberFormat="1" applyFont="1" applyFill="1" applyBorder="1" applyAlignment="1">
      <alignment horizontal="center" vertical="center" wrapText="1"/>
    </xf>
    <xf numFmtId="164" fontId="13" fillId="0" borderId="45" xfId="1" applyNumberFormat="1" applyFont="1" applyFill="1" applyBorder="1" applyAlignment="1">
      <alignment horizontal="center" vertical="center" wrapText="1"/>
    </xf>
    <xf numFmtId="164" fontId="13" fillId="0" borderId="46" xfId="1" applyNumberFormat="1" applyFont="1" applyFill="1" applyBorder="1" applyAlignment="1">
      <alignment horizontal="center" vertical="center" wrapText="1"/>
    </xf>
    <xf numFmtId="164" fontId="13" fillId="2" borderId="32" xfId="1" applyNumberFormat="1" applyFont="1" applyFill="1" applyBorder="1" applyAlignment="1">
      <alignment horizontal="center" vertical="center" wrapText="1"/>
    </xf>
    <xf numFmtId="164" fontId="13" fillId="2" borderId="29" xfId="1" applyNumberFormat="1" applyFont="1" applyFill="1" applyBorder="1" applyAlignment="1">
      <alignment horizontal="center" vertical="center" wrapText="1"/>
    </xf>
    <xf numFmtId="164" fontId="13" fillId="6" borderId="35" xfId="1" applyNumberFormat="1" applyFont="1" applyFill="1" applyBorder="1" applyAlignment="1">
      <alignment horizontal="center" vertical="center" wrapText="1"/>
    </xf>
    <xf numFmtId="164" fontId="32" fillId="6" borderId="32" xfId="1" applyNumberFormat="1" applyFont="1" applyFill="1" applyBorder="1" applyAlignment="1">
      <alignment horizontal="center" vertical="center" wrapText="1"/>
    </xf>
    <xf numFmtId="164" fontId="32" fillId="6" borderId="35" xfId="1" applyNumberFormat="1" applyFont="1" applyFill="1" applyBorder="1" applyAlignment="1">
      <alignment horizontal="center" vertical="center" wrapText="1"/>
    </xf>
    <xf numFmtId="164" fontId="32" fillId="6" borderId="29" xfId="1" applyNumberFormat="1" applyFont="1" applyFill="1" applyBorder="1" applyAlignment="1">
      <alignment horizontal="center" vertical="center" wrapText="1"/>
    </xf>
    <xf numFmtId="164" fontId="13" fillId="0" borderId="43" xfId="1" applyNumberFormat="1" applyFont="1" applyFill="1" applyBorder="1" applyAlignment="1">
      <alignment horizontal="center" vertical="center"/>
    </xf>
    <xf numFmtId="164" fontId="13" fillId="0" borderId="5" xfId="1" applyNumberFormat="1" applyFont="1" applyFill="1" applyBorder="1" applyAlignment="1">
      <alignment horizontal="center" vertical="center"/>
    </xf>
    <xf numFmtId="164" fontId="13" fillId="0" borderId="50" xfId="1" applyNumberFormat="1" applyFont="1" applyFill="1" applyBorder="1" applyAlignment="1">
      <alignment horizontal="center" vertical="center"/>
    </xf>
    <xf numFmtId="164" fontId="9" fillId="0" borderId="0" xfId="1" applyNumberFormat="1" applyFont="1" applyAlignment="1">
      <alignment horizontal="center"/>
    </xf>
    <xf numFmtId="164" fontId="13" fillId="0" borderId="2" xfId="1" applyNumberFormat="1" applyFont="1" applyFill="1" applyBorder="1" applyAlignment="1">
      <alignment horizontal="center" vertical="center" wrapText="1"/>
    </xf>
    <xf numFmtId="164" fontId="13" fillId="0" borderId="34" xfId="1" applyNumberFormat="1" applyFont="1" applyFill="1" applyBorder="1" applyAlignment="1">
      <alignment horizontal="center" vertical="center" wrapText="1"/>
    </xf>
    <xf numFmtId="164" fontId="13" fillId="0" borderId="36" xfId="1" applyNumberFormat="1" applyFont="1" applyFill="1" applyBorder="1" applyAlignment="1">
      <alignment horizontal="center" vertical="center" wrapText="1"/>
    </xf>
    <xf numFmtId="164" fontId="13" fillId="0" borderId="18" xfId="1" applyNumberFormat="1" applyFont="1" applyFill="1" applyBorder="1" applyAlignment="1">
      <alignment horizontal="center"/>
    </xf>
    <xf numFmtId="164" fontId="13" fillId="0" borderId="39" xfId="1" applyNumberFormat="1" applyFont="1" applyFill="1" applyBorder="1" applyAlignment="1">
      <alignment horizontal="center"/>
    </xf>
    <xf numFmtId="164" fontId="13" fillId="0" borderId="40" xfId="1" applyNumberFormat="1" applyFont="1" applyFill="1" applyBorder="1" applyAlignment="1">
      <alignment horizontal="center"/>
    </xf>
    <xf numFmtId="164" fontId="13" fillId="0" borderId="9" xfId="1" applyNumberFormat="1" applyFont="1" applyFill="1" applyBorder="1" applyAlignment="1">
      <alignment horizontal="center" vertical="center"/>
    </xf>
    <xf numFmtId="164" fontId="32" fillId="6" borderId="32" xfId="1" applyNumberFormat="1" applyFont="1" applyFill="1" applyBorder="1" applyAlignment="1">
      <alignment horizontal="center" vertical="center"/>
    </xf>
    <xf numFmtId="164" fontId="32" fillId="6" borderId="35" xfId="1" applyNumberFormat="1" applyFont="1" applyFill="1" applyBorder="1" applyAlignment="1">
      <alignment horizontal="center" vertical="center"/>
    </xf>
    <xf numFmtId="164" fontId="32" fillId="6" borderId="29" xfId="1" applyNumberFormat="1" applyFont="1" applyFill="1" applyBorder="1" applyAlignment="1">
      <alignment horizontal="center" vertical="center"/>
    </xf>
    <xf numFmtId="164" fontId="13" fillId="6" borderId="34" xfId="1" applyNumberFormat="1" applyFont="1" applyFill="1" applyBorder="1" applyAlignment="1">
      <alignment horizontal="center" vertical="center" wrapText="1"/>
    </xf>
    <xf numFmtId="164" fontId="13" fillId="8" borderId="33" xfId="1" applyNumberFormat="1" applyFont="1" applyFill="1" applyBorder="1" applyAlignment="1">
      <alignment horizontal="center" vertical="center" wrapText="1"/>
    </xf>
    <xf numFmtId="164" fontId="13" fillId="8" borderId="52" xfId="1" applyNumberFormat="1" applyFont="1" applyFill="1" applyBorder="1" applyAlignment="1">
      <alignment horizontal="center" vertical="center" wrapText="1"/>
    </xf>
    <xf numFmtId="164" fontId="32" fillId="0" borderId="32" xfId="1" applyNumberFormat="1" applyFont="1" applyFill="1" applyBorder="1" applyAlignment="1">
      <alignment horizontal="center" vertical="center"/>
    </xf>
    <xf numFmtId="164" fontId="32" fillId="0" borderId="35" xfId="1" applyNumberFormat="1" applyFont="1" applyFill="1" applyBorder="1" applyAlignment="1">
      <alignment horizontal="center" vertical="center"/>
    </xf>
    <xf numFmtId="164" fontId="13" fillId="0" borderId="66" xfId="1" applyNumberFormat="1" applyFont="1" applyFill="1" applyBorder="1" applyAlignment="1">
      <alignment horizontal="center" vertical="center" wrapText="1"/>
    </xf>
    <xf numFmtId="164" fontId="13" fillId="2" borderId="35" xfId="1" applyNumberFormat="1" applyFont="1" applyFill="1" applyBorder="1" applyAlignment="1">
      <alignment horizontal="center" vertical="center" wrapText="1"/>
    </xf>
    <xf numFmtId="164" fontId="13" fillId="0" borderId="37" xfId="1" applyNumberFormat="1" applyFont="1" applyFill="1" applyBorder="1" applyAlignment="1">
      <alignment horizontal="center" vertical="center" wrapText="1"/>
    </xf>
    <xf numFmtId="164" fontId="13" fillId="0" borderId="65" xfId="1" applyNumberFormat="1" applyFont="1" applyFill="1" applyBorder="1" applyAlignment="1">
      <alignment horizontal="center" vertical="center" wrapText="1"/>
    </xf>
    <xf numFmtId="164" fontId="13" fillId="0" borderId="49" xfId="1" applyNumberFormat="1" applyFont="1" applyFill="1" applyBorder="1" applyAlignment="1">
      <alignment horizontal="center" vertical="center" wrapText="1"/>
    </xf>
    <xf numFmtId="164" fontId="13" fillId="0" borderId="51" xfId="1" applyNumberFormat="1" applyFont="1" applyFill="1" applyBorder="1" applyAlignment="1">
      <alignment horizontal="center" vertical="center" wrapText="1"/>
    </xf>
    <xf numFmtId="164" fontId="13" fillId="0" borderId="53" xfId="1" applyNumberFormat="1" applyFont="1" applyFill="1" applyBorder="1" applyAlignment="1">
      <alignment horizontal="center" vertical="center" wrapText="1"/>
    </xf>
    <xf numFmtId="164" fontId="13" fillId="8" borderId="32" xfId="1" applyNumberFormat="1" applyFont="1" applyFill="1" applyBorder="1" applyAlignment="1">
      <alignment horizontal="center" vertical="center" wrapText="1"/>
    </xf>
    <xf numFmtId="164" fontId="13" fillId="8" borderId="35" xfId="1" applyNumberFormat="1" applyFont="1" applyFill="1" applyBorder="1" applyAlignment="1">
      <alignment horizontal="center" vertical="center" wrapText="1"/>
    </xf>
    <xf numFmtId="164" fontId="13" fillId="8" borderId="29" xfId="1" applyNumberFormat="1" applyFont="1" applyFill="1" applyBorder="1" applyAlignment="1">
      <alignment horizontal="center" vertical="center" wrapText="1"/>
    </xf>
    <xf numFmtId="164" fontId="32" fillId="0" borderId="29" xfId="1" applyNumberFormat="1" applyFont="1" applyFill="1" applyBorder="1" applyAlignment="1">
      <alignment horizontal="center" vertical="center"/>
    </xf>
    <xf numFmtId="164" fontId="13" fillId="0" borderId="43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0" fontId="11" fillId="0" borderId="18" xfId="0" applyFont="1" applyFill="1" applyBorder="1" applyAlignment="1">
      <alignment horizontal="center"/>
    </xf>
    <xf numFmtId="0" fontId="11" fillId="0" borderId="39" xfId="0" applyFont="1" applyFill="1" applyBorder="1" applyAlignment="1">
      <alignment horizontal="center"/>
    </xf>
    <xf numFmtId="0" fontId="11" fillId="0" borderId="40" xfId="0" applyFont="1" applyFill="1" applyBorder="1" applyAlignment="1">
      <alignment horizontal="center"/>
    </xf>
    <xf numFmtId="0" fontId="12" fillId="0" borderId="49" xfId="0" applyFont="1" applyFill="1" applyBorder="1" applyAlignment="1">
      <alignment horizontal="center" vertical="center" wrapText="1"/>
    </xf>
    <xf numFmtId="0" fontId="12" fillId="0" borderId="51" xfId="0" applyFont="1" applyFill="1" applyBorder="1" applyAlignment="1">
      <alignment horizontal="center" vertical="center" wrapText="1"/>
    </xf>
    <xf numFmtId="0" fontId="12" fillId="0" borderId="53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13" fillId="8" borderId="32" xfId="0" applyFont="1" applyFill="1" applyBorder="1" applyAlignment="1">
      <alignment horizontal="center" vertical="center" wrapText="1"/>
    </xf>
    <xf numFmtId="0" fontId="13" fillId="8" borderId="35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2" fillId="0" borderId="66" xfId="0" applyFont="1" applyFill="1" applyBorder="1" applyAlignment="1">
      <alignment horizontal="center" vertical="center" wrapText="1"/>
    </xf>
    <xf numFmtId="0" fontId="12" fillId="2" borderId="32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65" xfId="0" applyFont="1" applyFill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center" vertical="center" wrapText="1"/>
    </xf>
    <xf numFmtId="0" fontId="12" fillId="0" borderId="52" xfId="0" applyFont="1" applyFill="1" applyBorder="1" applyAlignment="1">
      <alignment horizontal="center" vertical="center" wrapText="1"/>
    </xf>
    <xf numFmtId="164" fontId="11" fillId="4" borderId="18" xfId="1" applyNumberFormat="1" applyFont="1" applyFill="1" applyBorder="1" applyAlignment="1">
      <alignment horizontal="center"/>
    </xf>
    <xf numFmtId="164" fontId="11" fillId="4" borderId="39" xfId="1" applyNumberFormat="1" applyFont="1" applyFill="1" applyBorder="1" applyAlignment="1">
      <alignment horizontal="center"/>
    </xf>
    <xf numFmtId="164" fontId="11" fillId="4" borderId="40" xfId="1" applyNumberFormat="1" applyFont="1" applyFill="1" applyBorder="1" applyAlignment="1">
      <alignment horizontal="center"/>
    </xf>
    <xf numFmtId="164" fontId="12" fillId="0" borderId="32" xfId="1" applyNumberFormat="1" applyFont="1" applyFill="1" applyBorder="1" applyAlignment="1">
      <alignment horizontal="center" vertical="center" wrapText="1"/>
    </xf>
    <xf numFmtId="164" fontId="12" fillId="0" borderId="35" xfId="1" applyNumberFormat="1" applyFont="1" applyFill="1" applyBorder="1" applyAlignment="1">
      <alignment horizontal="center" vertical="center" wrapText="1"/>
    </xf>
    <xf numFmtId="164" fontId="12" fillId="0" borderId="29" xfId="1" applyNumberFormat="1" applyFont="1" applyFill="1" applyBorder="1" applyAlignment="1">
      <alignment horizontal="center" vertical="center" wrapText="1"/>
    </xf>
    <xf numFmtId="164" fontId="12" fillId="0" borderId="9" xfId="1" applyNumberFormat="1" applyFont="1" applyFill="1" applyBorder="1" applyAlignment="1">
      <alignment horizontal="center" vertical="center"/>
    </xf>
    <xf numFmtId="164" fontId="12" fillId="0" borderId="5" xfId="1" applyNumberFormat="1" applyFont="1" applyFill="1" applyBorder="1" applyAlignment="1">
      <alignment horizontal="center" vertical="center"/>
    </xf>
    <xf numFmtId="164" fontId="12" fillId="0" borderId="14" xfId="1" applyNumberFormat="1" applyFont="1" applyFill="1" applyBorder="1" applyAlignment="1">
      <alignment horizontal="center" vertical="center"/>
    </xf>
    <xf numFmtId="164" fontId="11" fillId="0" borderId="9" xfId="1" applyNumberFormat="1" applyFont="1" applyFill="1" applyBorder="1" applyAlignment="1">
      <alignment horizontal="center"/>
    </xf>
    <xf numFmtId="164" fontId="11" fillId="0" borderId="5" xfId="1" applyNumberFormat="1" applyFont="1" applyFill="1" applyBorder="1" applyAlignment="1">
      <alignment horizontal="center"/>
    </xf>
    <xf numFmtId="164" fontId="11" fillId="0" borderId="12" xfId="1" applyNumberFormat="1" applyFont="1" applyFill="1" applyBorder="1" applyAlignment="1">
      <alignment horizontal="center"/>
    </xf>
    <xf numFmtId="164" fontId="10" fillId="0" borderId="32" xfId="1" applyNumberFormat="1" applyFont="1" applyFill="1" applyBorder="1" applyAlignment="1">
      <alignment horizontal="center" vertical="center"/>
    </xf>
    <xf numFmtId="164" fontId="10" fillId="0" borderId="35" xfId="1" applyNumberFormat="1" applyFont="1" applyFill="1" applyBorder="1" applyAlignment="1">
      <alignment horizontal="center" vertical="center"/>
    </xf>
    <xf numFmtId="164" fontId="10" fillId="0" borderId="29" xfId="1" applyNumberFormat="1" applyFont="1" applyFill="1" applyBorder="1" applyAlignment="1">
      <alignment horizontal="center" vertical="center"/>
    </xf>
    <xf numFmtId="164" fontId="12" fillId="0" borderId="10" xfId="1" applyNumberFormat="1" applyFont="1" applyFill="1" applyBorder="1" applyAlignment="1">
      <alignment horizontal="center" vertical="center" wrapText="1"/>
    </xf>
    <xf numFmtId="164" fontId="12" fillId="0" borderId="3" xfId="1" applyNumberFormat="1" applyFont="1" applyFill="1" applyBorder="1" applyAlignment="1">
      <alignment horizontal="center" vertical="center" wrapText="1"/>
    </xf>
    <xf numFmtId="164" fontId="11" fillId="0" borderId="2" xfId="1" applyNumberFormat="1" applyFont="1" applyFill="1" applyBorder="1" applyAlignment="1">
      <alignment horizontal="center" vertical="center" wrapText="1"/>
    </xf>
    <xf numFmtId="164" fontId="11" fillId="0" borderId="3" xfId="1" applyNumberFormat="1" applyFont="1" applyFill="1" applyBorder="1" applyAlignment="1">
      <alignment horizontal="center" vertical="center" wrapText="1"/>
    </xf>
    <xf numFmtId="164" fontId="12" fillId="0" borderId="45" xfId="1" applyNumberFormat="1" applyFont="1" applyFill="1" applyBorder="1" applyAlignment="1">
      <alignment horizontal="center" vertical="center" wrapText="1"/>
    </xf>
    <xf numFmtId="164" fontId="12" fillId="0" borderId="46" xfId="1" applyNumberFormat="1" applyFont="1" applyFill="1" applyBorder="1" applyAlignment="1">
      <alignment horizontal="center" vertical="center" wrapText="1"/>
    </xf>
    <xf numFmtId="164" fontId="12" fillId="2" borderId="32" xfId="1" applyNumberFormat="1" applyFont="1" applyFill="1" applyBorder="1" applyAlignment="1">
      <alignment horizontal="center" vertical="center" wrapText="1"/>
    </xf>
    <xf numFmtId="164" fontId="12" fillId="2" borderId="29" xfId="1" applyNumberFormat="1" applyFont="1" applyFill="1" applyBorder="1" applyAlignment="1">
      <alignment horizontal="center" vertical="center" wrapText="1"/>
    </xf>
    <xf numFmtId="164" fontId="12" fillId="0" borderId="4" xfId="1" applyNumberFormat="1" applyFont="1" applyFill="1" applyBorder="1" applyAlignment="1">
      <alignment horizontal="center" vertical="center" wrapText="1"/>
    </xf>
    <xf numFmtId="164" fontId="12" fillId="0" borderId="8" xfId="1" applyNumberFormat="1" applyFont="1" applyFill="1" applyBorder="1" applyAlignment="1">
      <alignment horizontal="center" vertical="center" wrapText="1"/>
    </xf>
    <xf numFmtId="164" fontId="12" fillId="0" borderId="12" xfId="1" applyNumberFormat="1" applyFont="1" applyFill="1" applyBorder="1" applyAlignment="1">
      <alignment horizontal="center" vertical="center"/>
    </xf>
    <xf numFmtId="164" fontId="10" fillId="6" borderId="32" xfId="1" applyNumberFormat="1" applyFont="1" applyFill="1" applyBorder="1" applyAlignment="1">
      <alignment horizontal="center" vertical="center" wrapText="1"/>
    </xf>
    <xf numFmtId="164" fontId="10" fillId="6" borderId="35" xfId="1" applyNumberFormat="1" applyFont="1" applyFill="1" applyBorder="1" applyAlignment="1">
      <alignment horizontal="center" vertical="center" wrapText="1"/>
    </xf>
    <xf numFmtId="164" fontId="10" fillId="6" borderId="29" xfId="1" applyNumberFormat="1" applyFont="1" applyFill="1" applyBorder="1" applyAlignment="1">
      <alignment horizontal="center" vertical="center" wrapText="1"/>
    </xf>
    <xf numFmtId="164" fontId="12" fillId="6" borderId="45" xfId="1" applyNumberFormat="1" applyFont="1" applyFill="1" applyBorder="1" applyAlignment="1">
      <alignment horizontal="center" vertical="center" wrapText="1"/>
    </xf>
    <xf numFmtId="164" fontId="12" fillId="6" borderId="46" xfId="1" applyNumberFormat="1" applyFont="1" applyFill="1" applyBorder="1" applyAlignment="1">
      <alignment horizontal="center" vertical="center" wrapText="1"/>
    </xf>
    <xf numFmtId="164" fontId="12" fillId="2" borderId="45" xfId="1" applyNumberFormat="1" applyFont="1" applyFill="1" applyBorder="1" applyAlignment="1">
      <alignment horizontal="center" vertical="center" wrapText="1"/>
    </xf>
    <xf numFmtId="164" fontId="12" fillId="2" borderId="46" xfId="1" applyNumberFormat="1" applyFont="1" applyFill="1" applyBorder="1" applyAlignment="1">
      <alignment horizontal="center" vertical="center" wrapText="1"/>
    </xf>
    <xf numFmtId="164" fontId="11" fillId="0" borderId="18" xfId="1" applyNumberFormat="1" applyFont="1" applyFill="1" applyBorder="1" applyAlignment="1">
      <alignment horizontal="center"/>
    </xf>
    <xf numFmtId="164" fontId="11" fillId="0" borderId="39" xfId="1" applyNumberFormat="1" applyFont="1" applyFill="1" applyBorder="1" applyAlignment="1">
      <alignment horizontal="center"/>
    </xf>
    <xf numFmtId="164" fontId="11" fillId="0" borderId="40" xfId="1" applyNumberFormat="1" applyFont="1" applyFill="1" applyBorder="1" applyAlignment="1">
      <alignment horizontal="center"/>
    </xf>
    <xf numFmtId="164" fontId="12" fillId="6" borderId="32" xfId="1" applyNumberFormat="1" applyFont="1" applyFill="1" applyBorder="1" applyAlignment="1">
      <alignment horizontal="center" vertical="center" wrapText="1"/>
    </xf>
    <xf numFmtId="164" fontId="12" fillId="6" borderId="29" xfId="1" applyNumberFormat="1" applyFont="1" applyFill="1" applyBorder="1" applyAlignment="1">
      <alignment horizontal="center" vertical="center" wrapText="1"/>
    </xf>
    <xf numFmtId="164" fontId="10" fillId="6" borderId="32" xfId="1" applyNumberFormat="1" applyFont="1" applyFill="1" applyBorder="1" applyAlignment="1">
      <alignment horizontal="center" vertical="center"/>
    </xf>
    <xf numFmtId="164" fontId="10" fillId="6" borderId="35" xfId="1" applyNumberFormat="1" applyFont="1" applyFill="1" applyBorder="1" applyAlignment="1">
      <alignment horizontal="center" vertical="center"/>
    </xf>
    <xf numFmtId="164" fontId="10" fillId="6" borderId="29" xfId="1" applyNumberFormat="1" applyFont="1" applyFill="1" applyBorder="1" applyAlignment="1">
      <alignment horizontal="center" vertical="center"/>
    </xf>
    <xf numFmtId="164" fontId="11" fillId="0" borderId="18" xfId="0" applyNumberFormat="1" applyFont="1" applyFill="1" applyBorder="1" applyAlignment="1">
      <alignment horizontal="center"/>
    </xf>
    <xf numFmtId="164" fontId="11" fillId="0" borderId="39" xfId="0" applyNumberFormat="1" applyFont="1" applyFill="1" applyBorder="1" applyAlignment="1">
      <alignment horizontal="center"/>
    </xf>
    <xf numFmtId="164" fontId="11" fillId="0" borderId="40" xfId="0" applyNumberFormat="1" applyFont="1" applyFill="1" applyBorder="1" applyAlignment="1">
      <alignment horizontal="center"/>
    </xf>
    <xf numFmtId="0" fontId="11" fillId="4" borderId="18" xfId="0" applyFont="1" applyFill="1" applyBorder="1" applyAlignment="1">
      <alignment horizontal="center"/>
    </xf>
    <xf numFmtId="0" fontId="11" fillId="4" borderId="39" xfId="0" applyFont="1" applyFill="1" applyBorder="1" applyAlignment="1">
      <alignment horizontal="center"/>
    </xf>
    <xf numFmtId="0" fontId="11" fillId="4" borderId="40" xfId="0" applyFont="1" applyFill="1" applyBorder="1" applyAlignment="1">
      <alignment horizontal="center"/>
    </xf>
    <xf numFmtId="0" fontId="12" fillId="0" borderId="32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horizontal="center" vertical="center"/>
    </xf>
    <xf numFmtId="0" fontId="13" fillId="6" borderId="32" xfId="0" applyFont="1" applyFill="1" applyBorder="1" applyAlignment="1">
      <alignment horizontal="center" vertical="center" wrapText="1"/>
    </xf>
    <xf numFmtId="0" fontId="13" fillId="6" borderId="35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center" vertical="center" wrapText="1"/>
    </xf>
    <xf numFmtId="0" fontId="10" fillId="6" borderId="32" xfId="0" applyFont="1" applyFill="1" applyBorder="1" applyAlignment="1">
      <alignment horizontal="center" vertical="center"/>
    </xf>
    <xf numFmtId="0" fontId="10" fillId="6" borderId="35" xfId="0" applyFont="1" applyFill="1" applyBorder="1" applyAlignment="1">
      <alignment horizontal="center" vertical="center"/>
    </xf>
    <xf numFmtId="0" fontId="10" fillId="6" borderId="29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 wrapText="1"/>
    </xf>
    <xf numFmtId="0" fontId="12" fillId="0" borderId="42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2" fillId="6" borderId="44" xfId="0" applyFont="1" applyFill="1" applyBorder="1" applyAlignment="1">
      <alignment horizontal="center" vertical="center" wrapText="1"/>
    </xf>
    <xf numFmtId="0" fontId="12" fillId="6" borderId="36" xfId="0" applyFont="1" applyFill="1" applyBorder="1" applyAlignment="1">
      <alignment horizontal="center" vertical="center" wrapText="1"/>
    </xf>
    <xf numFmtId="0" fontId="12" fillId="6" borderId="32" xfId="0" applyFont="1" applyFill="1" applyBorder="1" applyAlignment="1">
      <alignment horizontal="center" vertical="center" wrapText="1"/>
    </xf>
    <xf numFmtId="0" fontId="12" fillId="6" borderId="29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 wrapText="1"/>
    </xf>
    <xf numFmtId="164" fontId="12" fillId="2" borderId="32" xfId="0" applyNumberFormat="1" applyFont="1" applyFill="1" applyBorder="1" applyAlignment="1">
      <alignment horizontal="center" vertical="center" wrapText="1"/>
    </xf>
    <xf numFmtId="164" fontId="12" fillId="2" borderId="29" xfId="0" applyNumberFormat="1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/>
    </xf>
    <xf numFmtId="164" fontId="12" fillId="0" borderId="32" xfId="0" applyNumberFormat="1" applyFont="1" applyFill="1" applyBorder="1" applyAlignment="1">
      <alignment horizontal="center" vertical="center" wrapText="1"/>
    </xf>
    <xf numFmtId="164" fontId="12" fillId="0" borderId="35" xfId="0" applyNumberFormat="1" applyFont="1" applyFill="1" applyBorder="1" applyAlignment="1">
      <alignment horizontal="center" vertical="center" wrapText="1"/>
    </xf>
    <xf numFmtId="164" fontId="12" fillId="0" borderId="29" xfId="0" applyNumberFormat="1" applyFont="1" applyFill="1" applyBorder="1" applyAlignment="1">
      <alignment horizontal="center" vertical="center" wrapText="1"/>
    </xf>
    <xf numFmtId="164" fontId="12" fillId="0" borderId="9" xfId="0" applyNumberFormat="1" applyFont="1" applyFill="1" applyBorder="1" applyAlignment="1">
      <alignment horizontal="center" vertical="center"/>
    </xf>
    <xf numFmtId="164" fontId="12" fillId="0" borderId="5" xfId="0" applyNumberFormat="1" applyFont="1" applyFill="1" applyBorder="1" applyAlignment="1">
      <alignment horizontal="center" vertical="center"/>
    </xf>
    <xf numFmtId="164" fontId="12" fillId="0" borderId="14" xfId="0" applyNumberFormat="1" applyFont="1" applyFill="1" applyBorder="1" applyAlignment="1">
      <alignment horizontal="center" vertical="center"/>
    </xf>
    <xf numFmtId="164" fontId="11" fillId="0" borderId="9" xfId="0" applyNumberFormat="1" applyFont="1" applyFill="1" applyBorder="1" applyAlignment="1">
      <alignment horizontal="center"/>
    </xf>
    <xf numFmtId="164" fontId="11" fillId="0" borderId="5" xfId="0" applyNumberFormat="1" applyFont="1" applyFill="1" applyBorder="1" applyAlignment="1">
      <alignment horizontal="center"/>
    </xf>
    <xf numFmtId="164" fontId="11" fillId="0" borderId="12" xfId="0" applyNumberFormat="1" applyFont="1" applyFill="1" applyBorder="1" applyAlignment="1">
      <alignment horizontal="center"/>
    </xf>
    <xf numFmtId="164" fontId="13" fillId="6" borderId="32" xfId="0" applyNumberFormat="1" applyFont="1" applyFill="1" applyBorder="1" applyAlignment="1">
      <alignment horizontal="center" vertical="center" wrapText="1"/>
    </xf>
    <xf numFmtId="164" fontId="13" fillId="6" borderId="35" xfId="0" applyNumberFormat="1" applyFont="1" applyFill="1" applyBorder="1" applyAlignment="1">
      <alignment horizontal="center" vertical="center" wrapText="1"/>
    </xf>
    <xf numFmtId="164" fontId="13" fillId="6" borderId="29" xfId="0" applyNumberFormat="1" applyFont="1" applyFill="1" applyBorder="1" applyAlignment="1">
      <alignment horizontal="center" vertical="center" wrapText="1"/>
    </xf>
    <xf numFmtId="164" fontId="10" fillId="6" borderId="32" xfId="0" applyNumberFormat="1" applyFont="1" applyFill="1" applyBorder="1" applyAlignment="1">
      <alignment horizontal="center" vertical="center"/>
    </xf>
    <xf numFmtId="164" fontId="10" fillId="6" borderId="35" xfId="0" applyNumberFormat="1" applyFont="1" applyFill="1" applyBorder="1" applyAlignment="1">
      <alignment horizontal="center" vertical="center"/>
    </xf>
    <xf numFmtId="164" fontId="10" fillId="6" borderId="29" xfId="0" applyNumberFormat="1" applyFont="1" applyFill="1" applyBorder="1" applyAlignment="1">
      <alignment horizontal="center" vertical="center"/>
    </xf>
    <xf numFmtId="164" fontId="12" fillId="0" borderId="10" xfId="0" applyNumberFormat="1" applyFont="1" applyFill="1" applyBorder="1" applyAlignment="1">
      <alignment horizontal="center" vertical="center" wrapText="1"/>
    </xf>
    <xf numFmtId="164" fontId="12" fillId="0" borderId="3" xfId="0" applyNumberFormat="1" applyFont="1" applyFill="1" applyBorder="1" applyAlignment="1">
      <alignment horizontal="center" vertical="center" wrapText="1"/>
    </xf>
    <xf numFmtId="164" fontId="11" fillId="0" borderId="2" xfId="0" applyNumberFormat="1" applyFont="1" applyFill="1" applyBorder="1" applyAlignment="1">
      <alignment horizontal="center" vertical="center" wrapText="1"/>
    </xf>
    <xf numFmtId="164" fontId="11" fillId="0" borderId="3" xfId="0" applyNumberFormat="1" applyFont="1" applyFill="1" applyBorder="1" applyAlignment="1">
      <alignment horizontal="center" vertical="center" wrapText="1"/>
    </xf>
    <xf numFmtId="164" fontId="12" fillId="6" borderId="34" xfId="0" applyNumberFormat="1" applyFont="1" applyFill="1" applyBorder="1" applyAlignment="1">
      <alignment horizontal="center" vertical="center" wrapText="1"/>
    </xf>
    <xf numFmtId="164" fontId="12" fillId="6" borderId="36" xfId="0" applyNumberFormat="1" applyFont="1" applyFill="1" applyBorder="1" applyAlignment="1">
      <alignment horizontal="center" vertical="center" wrapText="1"/>
    </xf>
    <xf numFmtId="164" fontId="12" fillId="6" borderId="32" xfId="0" applyNumberFormat="1" applyFont="1" applyFill="1" applyBorder="1" applyAlignment="1">
      <alignment horizontal="center" vertical="center" wrapText="1"/>
    </xf>
    <xf numFmtId="164" fontId="12" fillId="6" borderId="29" xfId="0" applyNumberFormat="1" applyFont="1" applyFill="1" applyBorder="1" applyAlignment="1">
      <alignment horizontal="center" vertical="center" wrapText="1"/>
    </xf>
    <xf numFmtId="164" fontId="12" fillId="0" borderId="4" xfId="0" applyNumberFormat="1" applyFont="1" applyFill="1" applyBorder="1" applyAlignment="1">
      <alignment horizontal="center" vertical="center" wrapText="1"/>
    </xf>
    <xf numFmtId="164" fontId="12" fillId="0" borderId="8" xfId="0" applyNumberFormat="1" applyFont="1" applyFill="1" applyBorder="1" applyAlignment="1">
      <alignment horizontal="center" vertical="center" wrapText="1"/>
    </xf>
    <xf numFmtId="164" fontId="12" fillId="0" borderId="45" xfId="0" applyNumberFormat="1" applyFont="1" applyFill="1" applyBorder="1" applyAlignment="1">
      <alignment horizontal="center" vertical="center" wrapText="1"/>
    </xf>
    <xf numFmtId="164" fontId="12" fillId="0" borderId="46" xfId="0" applyNumberFormat="1" applyFont="1" applyFill="1" applyBorder="1" applyAlignment="1">
      <alignment horizontal="center" vertical="center" wrapText="1"/>
    </xf>
    <xf numFmtId="0" fontId="12" fillId="0" borderId="43" xfId="0" applyFont="1" applyFill="1" applyBorder="1" applyAlignment="1">
      <alignment horizontal="center" vertical="center"/>
    </xf>
    <xf numFmtId="0" fontId="12" fillId="0" borderId="50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/>
    </xf>
    <xf numFmtId="0" fontId="11" fillId="0" borderId="42" xfId="0" applyFont="1" applyFill="1" applyBorder="1" applyAlignment="1">
      <alignment horizontal="center"/>
    </xf>
    <xf numFmtId="0" fontId="13" fillId="8" borderId="33" xfId="0" applyFont="1" applyFill="1" applyBorder="1" applyAlignment="1">
      <alignment horizontal="center" vertical="center" wrapText="1"/>
    </xf>
    <xf numFmtId="0" fontId="13" fillId="8" borderId="52" xfId="0" applyFont="1" applyFill="1" applyBorder="1" applyAlignment="1">
      <alignment horizontal="center" vertical="center" wrapText="1"/>
    </xf>
    <xf numFmtId="0" fontId="13" fillId="8" borderId="46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3" fillId="4" borderId="18" xfId="0" applyFont="1" applyFill="1" applyBorder="1" applyAlignment="1">
      <alignment horizontal="center"/>
    </xf>
    <xf numFmtId="0" fontId="13" fillId="4" borderId="39" xfId="0" applyFont="1" applyFill="1" applyBorder="1" applyAlignment="1">
      <alignment horizontal="center"/>
    </xf>
    <xf numFmtId="0" fontId="13" fillId="4" borderId="40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32" fillId="6" borderId="32" xfId="0" applyFont="1" applyFill="1" applyBorder="1" applyAlignment="1">
      <alignment horizontal="center" vertical="center" wrapText="1"/>
    </xf>
    <xf numFmtId="0" fontId="32" fillId="6" borderId="35" xfId="0" applyFont="1" applyFill="1" applyBorder="1" applyAlignment="1">
      <alignment horizontal="center" vertical="center" wrapText="1"/>
    </xf>
    <xf numFmtId="0" fontId="32" fillId="6" borderId="2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6" borderId="45" xfId="0" applyFont="1" applyFill="1" applyBorder="1" applyAlignment="1">
      <alignment horizontal="center" vertical="center" wrapText="1"/>
    </xf>
    <xf numFmtId="0" fontId="13" fillId="6" borderId="46" xfId="0" applyFont="1" applyFill="1" applyBorder="1" applyAlignment="1">
      <alignment horizontal="center" vertical="center" wrapText="1"/>
    </xf>
    <xf numFmtId="0" fontId="13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45" xfId="0" applyFont="1" applyFill="1" applyBorder="1" applyAlignment="1">
      <alignment horizontal="center" vertical="center" wrapText="1"/>
    </xf>
    <xf numFmtId="0" fontId="13" fillId="0" borderId="46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/>
    </xf>
    <xf numFmtId="0" fontId="13" fillId="0" borderId="39" xfId="0" applyFont="1" applyFill="1" applyBorder="1" applyAlignment="1">
      <alignment horizontal="center"/>
    </xf>
    <xf numFmtId="0" fontId="13" fillId="0" borderId="40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 wrapText="1"/>
    </xf>
    <xf numFmtId="0" fontId="13" fillId="0" borderId="51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32" fillId="0" borderId="32" xfId="0" applyFont="1" applyFill="1" applyBorder="1" applyAlignment="1">
      <alignment horizontal="center" vertical="center"/>
    </xf>
    <xf numFmtId="0" fontId="32" fillId="0" borderId="35" xfId="0" applyFont="1" applyFill="1" applyBorder="1" applyAlignment="1">
      <alignment horizontal="center" vertical="center"/>
    </xf>
    <xf numFmtId="0" fontId="32" fillId="0" borderId="29" xfId="0" applyFont="1" applyFill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center" vertical="center" wrapText="1"/>
    </xf>
    <xf numFmtId="0" fontId="13" fillId="2" borderId="32" xfId="0" applyFont="1" applyFill="1" applyBorder="1" applyAlignment="1">
      <alignment horizontal="center" vertical="center" wrapText="1"/>
    </xf>
    <xf numFmtId="0" fontId="13" fillId="2" borderId="29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0" fontId="32" fillId="0" borderId="32" xfId="0" applyFont="1" applyFill="1" applyBorder="1" applyAlignment="1">
      <alignment horizontal="center" vertical="center" wrapText="1"/>
    </xf>
    <xf numFmtId="0" fontId="32" fillId="0" borderId="35" xfId="0" applyFont="1" applyFill="1" applyBorder="1" applyAlignment="1">
      <alignment horizontal="center" vertical="center" wrapText="1"/>
    </xf>
    <xf numFmtId="0" fontId="32" fillId="0" borderId="29" xfId="0" applyFont="1" applyFill="1" applyBorder="1" applyAlignment="1">
      <alignment horizontal="center" vertical="center" wrapText="1"/>
    </xf>
    <xf numFmtId="164" fontId="13" fillId="8" borderId="46" xfId="1" applyNumberFormat="1" applyFont="1" applyFill="1" applyBorder="1" applyAlignment="1">
      <alignment horizontal="center" vertical="center" wrapText="1"/>
    </xf>
    <xf numFmtId="164" fontId="12" fillId="0" borderId="2" xfId="1" applyNumberFormat="1" applyFont="1" applyFill="1" applyBorder="1" applyAlignment="1">
      <alignment horizontal="center" vertical="center" wrapText="1"/>
    </xf>
    <xf numFmtId="164" fontId="12" fillId="0" borderId="34" xfId="1" applyNumberFormat="1" applyFont="1" applyFill="1" applyBorder="1" applyAlignment="1">
      <alignment horizontal="center" vertical="center" wrapText="1"/>
    </xf>
    <xf numFmtId="164" fontId="12" fillId="0" borderId="36" xfId="1" applyNumberFormat="1" applyFont="1" applyFill="1" applyBorder="1" applyAlignment="1">
      <alignment horizontal="center" vertical="center" wrapText="1"/>
    </xf>
    <xf numFmtId="164" fontId="12" fillId="0" borderId="37" xfId="1" applyNumberFormat="1" applyFont="1" applyFill="1" applyBorder="1" applyAlignment="1">
      <alignment horizontal="center" vertical="center" wrapText="1"/>
    </xf>
    <xf numFmtId="164" fontId="12" fillId="3" borderId="41" xfId="1" applyNumberFormat="1" applyFont="1" applyFill="1" applyBorder="1" applyAlignment="1">
      <alignment horizontal="center" vertical="center"/>
    </xf>
    <xf numFmtId="164" fontId="12" fillId="3" borderId="30" xfId="1" applyNumberFormat="1" applyFont="1" applyFill="1" applyBorder="1" applyAlignment="1">
      <alignment horizontal="center" vertical="center"/>
    </xf>
    <xf numFmtId="164" fontId="12" fillId="3" borderId="14" xfId="1" applyNumberFormat="1" applyFont="1" applyFill="1" applyBorder="1" applyAlignment="1">
      <alignment horizontal="center" vertical="center"/>
    </xf>
    <xf numFmtId="164" fontId="11" fillId="3" borderId="9" xfId="1" applyNumberFormat="1" applyFont="1" applyFill="1" applyBorder="1" applyAlignment="1">
      <alignment horizontal="center"/>
    </xf>
    <xf numFmtId="164" fontId="11" fillId="3" borderId="5" xfId="1" applyNumberFormat="1" applyFont="1" applyFill="1" applyBorder="1" applyAlignment="1">
      <alignment horizontal="center"/>
    </xf>
    <xf numFmtId="164" fontId="11" fillId="3" borderId="12" xfId="1" applyNumberFormat="1" applyFont="1" applyFill="1" applyBorder="1" applyAlignment="1">
      <alignment horizontal="center"/>
    </xf>
    <xf numFmtId="164" fontId="12" fillId="0" borderId="9" xfId="1" applyNumberFormat="1" applyFont="1" applyFill="1" applyBorder="1" applyAlignment="1">
      <alignment horizontal="center" vertical="center" wrapText="1"/>
    </xf>
    <xf numFmtId="164" fontId="12" fillId="0" borderId="42" xfId="1" applyNumberFormat="1" applyFont="1" applyFill="1" applyBorder="1" applyAlignment="1">
      <alignment horizontal="center" vertical="center" wrapText="1"/>
    </xf>
    <xf numFmtId="164" fontId="11" fillId="0" borderId="43" xfId="1" applyNumberFormat="1" applyFont="1" applyFill="1" applyBorder="1" applyAlignment="1">
      <alignment horizontal="center" vertical="center" wrapText="1"/>
    </xf>
    <xf numFmtId="164" fontId="11" fillId="0" borderId="42" xfId="1" applyNumberFormat="1" applyFont="1" applyFill="1" applyBorder="1" applyAlignment="1">
      <alignment horizontal="center" vertical="center" wrapText="1"/>
    </xf>
    <xf numFmtId="164" fontId="12" fillId="6" borderId="44" xfId="1" applyNumberFormat="1" applyFont="1" applyFill="1" applyBorder="1" applyAlignment="1">
      <alignment horizontal="center" vertical="center" wrapText="1"/>
    </xf>
    <xf numFmtId="164" fontId="12" fillId="6" borderId="36" xfId="1" applyNumberFormat="1" applyFont="1" applyFill="1" applyBorder="1" applyAlignment="1">
      <alignment horizontal="center" vertical="center" wrapText="1"/>
    </xf>
    <xf numFmtId="164" fontId="12" fillId="0" borderId="49" xfId="1" applyNumberFormat="1" applyFont="1" applyFill="1" applyBorder="1" applyAlignment="1">
      <alignment horizontal="center" vertical="center" wrapText="1"/>
    </xf>
    <xf numFmtId="164" fontId="12" fillId="0" borderId="51" xfId="1" applyNumberFormat="1" applyFont="1" applyFill="1" applyBorder="1" applyAlignment="1">
      <alignment horizontal="center" vertical="center" wrapText="1"/>
    </xf>
    <xf numFmtId="164" fontId="12" fillId="0" borderId="53" xfId="1" applyNumberFormat="1" applyFont="1" applyFill="1" applyBorder="1" applyAlignment="1">
      <alignment horizontal="center" vertical="center" wrapText="1"/>
    </xf>
    <xf numFmtId="164" fontId="12" fillId="0" borderId="43" xfId="1" applyNumberFormat="1" applyFont="1" applyFill="1" applyBorder="1" applyAlignment="1">
      <alignment horizontal="center" vertical="center"/>
    </xf>
    <xf numFmtId="164" fontId="12" fillId="0" borderId="50" xfId="1" applyNumberFormat="1" applyFont="1" applyFill="1" applyBorder="1" applyAlignment="1">
      <alignment horizontal="center" vertical="center"/>
    </xf>
    <xf numFmtId="164" fontId="11" fillId="0" borderId="43" xfId="1" applyNumberFormat="1" applyFont="1" applyFill="1" applyBorder="1" applyAlignment="1">
      <alignment horizontal="center"/>
    </xf>
    <xf numFmtId="164" fontId="11" fillId="0" borderId="42" xfId="1" applyNumberFormat="1" applyFont="1" applyFill="1" applyBorder="1" applyAlignment="1">
      <alignment horizontal="center"/>
    </xf>
    <xf numFmtId="164" fontId="12" fillId="6" borderId="34" xfId="1" applyNumberFormat="1" applyFont="1" applyFill="1" applyBorder="1" applyAlignment="1">
      <alignment horizontal="center" vertical="center" wrapText="1"/>
    </xf>
    <xf numFmtId="164" fontId="12" fillId="3" borderId="9" xfId="1" applyNumberFormat="1" applyFont="1" applyFill="1" applyBorder="1" applyAlignment="1">
      <alignment horizontal="center" vertical="center"/>
    </xf>
    <xf numFmtId="164" fontId="12" fillId="3" borderId="5" xfId="1" applyNumberFormat="1" applyFont="1" applyFill="1" applyBorder="1" applyAlignment="1">
      <alignment horizontal="center" vertical="center"/>
    </xf>
    <xf numFmtId="164" fontId="12" fillId="3" borderId="12" xfId="1" applyNumberFormat="1" applyFont="1" applyFill="1" applyBorder="1" applyAlignment="1">
      <alignment horizontal="center" vertical="center"/>
    </xf>
    <xf numFmtId="164" fontId="13" fillId="6" borderId="45" xfId="1" applyNumberFormat="1" applyFont="1" applyFill="1" applyBorder="1" applyAlignment="1">
      <alignment horizontal="center" vertical="center" wrapText="1"/>
    </xf>
    <xf numFmtId="164" fontId="13" fillId="6" borderId="46" xfId="1" applyNumberFormat="1" applyFont="1" applyFill="1" applyBorder="1" applyAlignment="1">
      <alignment horizontal="center" vertical="center" wrapText="1"/>
    </xf>
    <xf numFmtId="164" fontId="32" fillId="0" borderId="32" xfId="1" applyNumberFormat="1" applyFont="1" applyFill="1" applyBorder="1" applyAlignment="1">
      <alignment horizontal="center" vertical="center" wrapText="1"/>
    </xf>
    <xf numFmtId="164" fontId="32" fillId="0" borderId="35" xfId="1" applyNumberFormat="1" applyFont="1" applyFill="1" applyBorder="1" applyAlignment="1">
      <alignment horizontal="center" vertical="center" wrapText="1"/>
    </xf>
    <xf numFmtId="164" fontId="32" fillId="0" borderId="29" xfId="1" applyNumberFormat="1" applyFont="1" applyFill="1" applyBorder="1" applyAlignment="1">
      <alignment horizontal="center" vertical="center" wrapText="1"/>
    </xf>
    <xf numFmtId="164" fontId="12" fillId="0" borderId="41" xfId="1" applyNumberFormat="1" applyFont="1" applyFill="1" applyBorder="1" applyAlignment="1">
      <alignment horizontal="center" vertical="center" wrapText="1"/>
    </xf>
    <xf numFmtId="164" fontId="12" fillId="0" borderId="69" xfId="1" applyNumberFormat="1" applyFont="1" applyFill="1" applyBorder="1" applyAlignment="1">
      <alignment horizontal="center" vertical="center" wrapText="1"/>
    </xf>
    <xf numFmtId="164" fontId="12" fillId="0" borderId="13" xfId="1" applyNumberFormat="1" applyFont="1" applyFill="1" applyBorder="1" applyAlignment="1">
      <alignment horizontal="center" vertical="center" wrapText="1"/>
    </xf>
    <xf numFmtId="164" fontId="10" fillId="0" borderId="32" xfId="1" applyNumberFormat="1" applyFont="1" applyFill="1" applyBorder="1" applyAlignment="1">
      <alignment horizontal="center" vertical="center" wrapText="1"/>
    </xf>
    <xf numFmtId="164" fontId="10" fillId="0" borderId="35" xfId="1" applyNumberFormat="1" applyFont="1" applyFill="1" applyBorder="1" applyAlignment="1">
      <alignment horizontal="center" vertical="center" wrapText="1"/>
    </xf>
    <xf numFmtId="164" fontId="10" fillId="0" borderId="29" xfId="1" applyNumberFormat="1" applyFont="1" applyFill="1" applyBorder="1" applyAlignment="1">
      <alignment horizontal="center" vertical="center" wrapText="1"/>
    </xf>
    <xf numFmtId="164" fontId="13" fillId="0" borderId="12" xfId="1" applyNumberFormat="1" applyFont="1" applyFill="1" applyBorder="1" applyAlignment="1">
      <alignment horizontal="center" vertical="center"/>
    </xf>
    <xf numFmtId="164" fontId="13" fillId="2" borderId="45" xfId="1" applyNumberFormat="1" applyFont="1" applyFill="1" applyBorder="1" applyAlignment="1">
      <alignment horizontal="center" vertical="center" wrapText="1"/>
    </xf>
    <xf numFmtId="164" fontId="13" fillId="2" borderId="46" xfId="1" applyNumberFormat="1" applyFont="1" applyFill="1" applyBorder="1" applyAlignment="1">
      <alignment horizontal="center" vertical="center" wrapText="1"/>
    </xf>
    <xf numFmtId="164" fontId="46" fillId="4" borderId="18" xfId="1" applyNumberFormat="1" applyFont="1" applyFill="1" applyBorder="1" applyAlignment="1">
      <alignment horizontal="center"/>
    </xf>
    <xf numFmtId="164" fontId="46" fillId="4" borderId="39" xfId="1" applyNumberFormat="1" applyFont="1" applyFill="1" applyBorder="1" applyAlignment="1">
      <alignment horizontal="center"/>
    </xf>
    <xf numFmtId="164" fontId="46" fillId="4" borderId="40" xfId="1" applyNumberFormat="1" applyFont="1" applyFill="1" applyBorder="1" applyAlignment="1">
      <alignment horizontal="center"/>
    </xf>
    <xf numFmtId="164" fontId="47" fillId="0" borderId="32" xfId="1" applyNumberFormat="1" applyFont="1" applyFill="1" applyBorder="1" applyAlignment="1">
      <alignment horizontal="center" vertical="center" wrapText="1"/>
    </xf>
    <xf numFmtId="164" fontId="47" fillId="0" borderId="35" xfId="1" applyNumberFormat="1" applyFont="1" applyFill="1" applyBorder="1" applyAlignment="1">
      <alignment horizontal="center" vertical="center" wrapText="1"/>
    </xf>
    <xf numFmtId="164" fontId="47" fillId="0" borderId="29" xfId="1" applyNumberFormat="1" applyFont="1" applyFill="1" applyBorder="1" applyAlignment="1">
      <alignment horizontal="center" vertical="center" wrapText="1"/>
    </xf>
    <xf numFmtId="164" fontId="47" fillId="0" borderId="9" xfId="1" applyNumberFormat="1" applyFont="1" applyFill="1" applyBorder="1" applyAlignment="1">
      <alignment horizontal="center" vertical="center"/>
    </xf>
    <xf numFmtId="164" fontId="47" fillId="0" borderId="5" xfId="1" applyNumberFormat="1" applyFont="1" applyFill="1" applyBorder="1" applyAlignment="1">
      <alignment horizontal="center" vertical="center"/>
    </xf>
    <xf numFmtId="164" fontId="47" fillId="0" borderId="12" xfId="1" applyNumberFormat="1" applyFont="1" applyFill="1" applyBorder="1" applyAlignment="1">
      <alignment horizontal="center" vertical="center"/>
    </xf>
    <xf numFmtId="164" fontId="47" fillId="0" borderId="9" xfId="1" applyNumberFormat="1" applyFont="1" applyFill="1" applyBorder="1" applyAlignment="1">
      <alignment horizontal="center"/>
    </xf>
    <xf numFmtId="164" fontId="47" fillId="0" borderId="5" xfId="1" applyNumberFormat="1" applyFont="1" applyFill="1" applyBorder="1" applyAlignment="1">
      <alignment horizontal="center"/>
    </xf>
    <xf numFmtId="164" fontId="47" fillId="0" borderId="12" xfId="1" applyNumberFormat="1" applyFont="1" applyFill="1" applyBorder="1" applyAlignment="1">
      <alignment horizontal="center"/>
    </xf>
    <xf numFmtId="164" fontId="47" fillId="6" borderId="32" xfId="1" applyNumberFormat="1" applyFont="1" applyFill="1" applyBorder="1" applyAlignment="1">
      <alignment horizontal="center" vertical="center" wrapText="1"/>
    </xf>
    <xf numFmtId="164" fontId="47" fillId="6" borderId="35" xfId="1" applyNumberFormat="1" applyFont="1" applyFill="1" applyBorder="1" applyAlignment="1">
      <alignment horizontal="center" vertical="center" wrapText="1"/>
    </xf>
    <xf numFmtId="164" fontId="47" fillId="6" borderId="29" xfId="1" applyNumberFormat="1" applyFont="1" applyFill="1" applyBorder="1" applyAlignment="1">
      <alignment horizontal="center" vertical="center" wrapText="1"/>
    </xf>
    <xf numFmtId="164" fontId="48" fillId="6" borderId="32" xfId="1" applyNumberFormat="1" applyFont="1" applyFill="1" applyBorder="1" applyAlignment="1">
      <alignment horizontal="center" vertical="center" wrapText="1"/>
    </xf>
    <xf numFmtId="164" fontId="48" fillId="6" borderId="35" xfId="1" applyNumberFormat="1" applyFont="1" applyFill="1" applyBorder="1" applyAlignment="1">
      <alignment horizontal="center" vertical="center" wrapText="1"/>
    </xf>
    <xf numFmtId="164" fontId="48" fillId="6" borderId="29" xfId="1" applyNumberFormat="1" applyFont="1" applyFill="1" applyBorder="1" applyAlignment="1">
      <alignment horizontal="center" vertical="center" wrapText="1"/>
    </xf>
    <xf numFmtId="164" fontId="47" fillId="0" borderId="10" xfId="1" applyNumberFormat="1" applyFont="1" applyFill="1" applyBorder="1" applyAlignment="1">
      <alignment horizontal="center" vertical="center" wrapText="1"/>
    </xf>
    <xf numFmtId="164" fontId="47" fillId="0" borderId="3" xfId="1" applyNumberFormat="1" applyFont="1" applyFill="1" applyBorder="1" applyAlignment="1">
      <alignment horizontal="center" vertical="center" wrapText="1"/>
    </xf>
    <xf numFmtId="164" fontId="47" fillId="0" borderId="2" xfId="1" applyNumberFormat="1" applyFont="1" applyFill="1" applyBorder="1" applyAlignment="1">
      <alignment horizontal="center" vertical="center" wrapText="1"/>
    </xf>
    <xf numFmtId="164" fontId="47" fillId="6" borderId="45" xfId="1" applyNumberFormat="1" applyFont="1" applyFill="1" applyBorder="1" applyAlignment="1">
      <alignment horizontal="center" vertical="center" wrapText="1"/>
    </xf>
    <xf numFmtId="164" fontId="47" fillId="6" borderId="46" xfId="1" applyNumberFormat="1" applyFont="1" applyFill="1" applyBorder="1" applyAlignment="1">
      <alignment horizontal="center" vertical="center" wrapText="1"/>
    </xf>
    <xf numFmtId="164" fontId="47" fillId="0" borderId="45" xfId="1" applyNumberFormat="1" applyFont="1" applyFill="1" applyBorder="1" applyAlignment="1">
      <alignment horizontal="center" vertical="center" wrapText="1"/>
    </xf>
    <xf numFmtId="164" fontId="47" fillId="0" borderId="46" xfId="1" applyNumberFormat="1" applyFont="1" applyFill="1" applyBorder="1" applyAlignment="1">
      <alignment horizontal="center" vertical="center" wrapText="1"/>
    </xf>
    <xf numFmtId="164" fontId="47" fillId="2" borderId="45" xfId="1" applyNumberFormat="1" applyFont="1" applyFill="1" applyBorder="1" applyAlignment="1">
      <alignment horizontal="center" vertical="center" wrapText="1"/>
    </xf>
    <xf numFmtId="164" fontId="47" fillId="2" borderId="46" xfId="1" applyNumberFormat="1" applyFont="1" applyFill="1" applyBorder="1" applyAlignment="1">
      <alignment horizontal="center" vertical="center" wrapText="1"/>
    </xf>
    <xf numFmtId="164" fontId="47" fillId="0" borderId="4" xfId="1" applyNumberFormat="1" applyFont="1" applyFill="1" applyBorder="1" applyAlignment="1">
      <alignment horizontal="center" vertical="center" wrapText="1"/>
    </xf>
    <xf numFmtId="164" fontId="47" fillId="0" borderId="8" xfId="1" applyNumberFormat="1" applyFont="1" applyFill="1" applyBorder="1" applyAlignment="1">
      <alignment horizontal="center" vertical="center" wrapText="1"/>
    </xf>
    <xf numFmtId="164" fontId="47" fillId="0" borderId="18" xfId="1" applyNumberFormat="1" applyFont="1" applyFill="1" applyBorder="1" applyAlignment="1">
      <alignment horizontal="center"/>
    </xf>
    <xf numFmtId="164" fontId="47" fillId="0" borderId="39" xfId="1" applyNumberFormat="1" applyFont="1" applyFill="1" applyBorder="1" applyAlignment="1">
      <alignment horizontal="center"/>
    </xf>
    <xf numFmtId="164" fontId="47" fillId="0" borderId="40" xfId="1" applyNumberFormat="1" applyFont="1" applyFill="1" applyBorder="1" applyAlignment="1">
      <alignment horizontal="center"/>
    </xf>
    <xf numFmtId="164" fontId="47" fillId="0" borderId="14" xfId="1" applyNumberFormat="1" applyFont="1" applyFill="1" applyBorder="1" applyAlignment="1">
      <alignment horizontal="center" vertical="center"/>
    </xf>
    <xf numFmtId="164" fontId="47" fillId="0" borderId="49" xfId="1" applyNumberFormat="1" applyFont="1" applyFill="1" applyBorder="1" applyAlignment="1">
      <alignment horizontal="center" vertical="center" wrapText="1"/>
    </xf>
    <xf numFmtId="164" fontId="47" fillId="0" borderId="51" xfId="1" applyNumberFormat="1" applyFont="1" applyFill="1" applyBorder="1" applyAlignment="1">
      <alignment horizontal="center" vertical="center" wrapText="1"/>
    </xf>
    <xf numFmtId="164" fontId="47" fillId="0" borderId="53" xfId="1" applyNumberFormat="1" applyFont="1" applyFill="1" applyBorder="1" applyAlignment="1">
      <alignment horizontal="center" vertical="center" wrapText="1"/>
    </xf>
    <xf numFmtId="164" fontId="47" fillId="8" borderId="32" xfId="1" applyNumberFormat="1" applyFont="1" applyFill="1" applyBorder="1" applyAlignment="1">
      <alignment horizontal="center" vertical="center" wrapText="1"/>
    </xf>
    <xf numFmtId="164" fontId="47" fillId="8" borderId="35" xfId="1" applyNumberFormat="1" applyFont="1" applyFill="1" applyBorder="1" applyAlignment="1">
      <alignment horizontal="center" vertical="center" wrapText="1"/>
    </xf>
    <xf numFmtId="164" fontId="47" fillId="8" borderId="29" xfId="1" applyNumberFormat="1" applyFont="1" applyFill="1" applyBorder="1" applyAlignment="1">
      <alignment horizontal="center" vertical="center" wrapText="1"/>
    </xf>
    <xf numFmtId="164" fontId="48" fillId="0" borderId="32" xfId="1" applyNumberFormat="1" applyFont="1" applyFill="1" applyBorder="1" applyAlignment="1">
      <alignment horizontal="center" vertical="center" wrapText="1"/>
    </xf>
    <xf numFmtId="164" fontId="48" fillId="0" borderId="35" xfId="1" applyNumberFormat="1" applyFont="1" applyFill="1" applyBorder="1" applyAlignment="1">
      <alignment horizontal="center" vertical="center" wrapText="1"/>
    </xf>
    <xf numFmtId="164" fontId="48" fillId="0" borderId="29" xfId="1" applyNumberFormat="1" applyFont="1" applyFill="1" applyBorder="1" applyAlignment="1">
      <alignment horizontal="center" vertical="center" wrapText="1"/>
    </xf>
    <xf numFmtId="164" fontId="47" fillId="0" borderId="34" xfId="1" applyNumberFormat="1" applyFont="1" applyFill="1" applyBorder="1" applyAlignment="1">
      <alignment horizontal="center" vertical="center" wrapText="1"/>
    </xf>
    <xf numFmtId="164" fontId="47" fillId="0" borderId="36" xfId="1" applyNumberFormat="1" applyFont="1" applyFill="1" applyBorder="1" applyAlignment="1">
      <alignment horizontal="center" vertical="center" wrapText="1"/>
    </xf>
    <xf numFmtId="164" fontId="47" fillId="2" borderId="32" xfId="1" applyNumberFormat="1" applyFont="1" applyFill="1" applyBorder="1" applyAlignment="1">
      <alignment horizontal="center" vertical="center" wrapText="1"/>
    </xf>
    <xf numFmtId="164" fontId="47" fillId="2" borderId="29" xfId="1" applyNumberFormat="1" applyFont="1" applyFill="1" applyBorder="1" applyAlignment="1">
      <alignment horizontal="center" vertical="center" wrapText="1"/>
    </xf>
    <xf numFmtId="164" fontId="47" fillId="0" borderId="37" xfId="1" applyNumberFormat="1" applyFont="1" applyFill="1" applyBorder="1" applyAlignment="1">
      <alignment horizontal="center" vertical="center" wrapText="1"/>
    </xf>
    <xf numFmtId="164" fontId="12" fillId="3" borderId="43" xfId="1" applyNumberFormat="1" applyFont="1" applyFill="1" applyBorder="1" applyAlignment="1">
      <alignment horizontal="center" vertical="center"/>
    </xf>
    <xf numFmtId="164" fontId="12" fillId="3" borderId="50" xfId="1" applyNumberFormat="1" applyFont="1" applyFill="1" applyBorder="1" applyAlignment="1">
      <alignment horizontal="center" vertical="center"/>
    </xf>
    <xf numFmtId="164" fontId="11" fillId="3" borderId="43" xfId="1" applyNumberFormat="1" applyFont="1" applyFill="1" applyBorder="1" applyAlignment="1">
      <alignment horizontal="center"/>
    </xf>
    <xf numFmtId="164" fontId="11" fillId="3" borderId="42" xfId="1" applyNumberFormat="1" applyFont="1" applyFill="1" applyBorder="1" applyAlignment="1">
      <alignment horizontal="center"/>
    </xf>
    <xf numFmtId="164" fontId="51" fillId="0" borderId="32" xfId="1" applyNumberFormat="1" applyFont="1" applyFill="1" applyBorder="1" applyAlignment="1">
      <alignment horizontal="left" vertical="center" wrapText="1"/>
    </xf>
    <xf numFmtId="164" fontId="51" fillId="0" borderId="35" xfId="1" applyNumberFormat="1" applyFont="1" applyFill="1" applyBorder="1" applyAlignment="1">
      <alignment horizontal="left" vertical="center" wrapText="1"/>
    </xf>
    <xf numFmtId="164" fontId="51" fillId="0" borderId="29" xfId="1" applyNumberFormat="1" applyFont="1" applyFill="1" applyBorder="1" applyAlignment="1">
      <alignment horizontal="left" vertical="center" wrapText="1"/>
    </xf>
    <xf numFmtId="164" fontId="13" fillId="6" borderId="31" xfId="1" applyNumberFormat="1" applyFont="1" applyFill="1" applyBorder="1" applyAlignment="1">
      <alignment horizontal="center" vertical="center" wrapText="1"/>
    </xf>
    <xf numFmtId="164" fontId="13" fillId="2" borderId="31" xfId="1" applyNumberFormat="1" applyFont="1" applyFill="1" applyBorder="1" applyAlignment="1">
      <alignment horizontal="center" vertical="center" wrapText="1"/>
    </xf>
    <xf numFmtId="164" fontId="13" fillId="0" borderId="18" xfId="1" applyNumberFormat="1" applyFont="1" applyFill="1" applyBorder="1" applyAlignment="1">
      <alignment horizontal="center" vertical="center"/>
    </xf>
    <xf numFmtId="164" fontId="13" fillId="0" borderId="39" xfId="1" applyNumberFormat="1" applyFont="1" applyFill="1" applyBorder="1" applyAlignment="1">
      <alignment horizontal="center" vertical="center"/>
    </xf>
    <xf numFmtId="164" fontId="13" fillId="0" borderId="40" xfId="1" applyNumberFormat="1" applyFont="1" applyFill="1" applyBorder="1" applyAlignment="1">
      <alignment horizontal="center" vertical="center"/>
    </xf>
    <xf numFmtId="164" fontId="51" fillId="0" borderId="41" xfId="1" applyNumberFormat="1" applyFont="1" applyFill="1" applyBorder="1" applyAlignment="1">
      <alignment horizontal="left" vertical="center" wrapText="1"/>
    </xf>
    <xf numFmtId="164" fontId="51" fillId="0" borderId="69" xfId="1" applyNumberFormat="1" applyFont="1" applyFill="1" applyBorder="1" applyAlignment="1">
      <alignment horizontal="left" vertical="center" wrapText="1"/>
    </xf>
    <xf numFmtId="164" fontId="51" fillId="0" borderId="13" xfId="1" applyNumberFormat="1" applyFont="1" applyFill="1" applyBorder="1" applyAlignment="1">
      <alignment horizontal="left" vertical="center" wrapText="1"/>
    </xf>
    <xf numFmtId="43" fontId="30" fillId="0" borderId="0" xfId="1" applyFont="1" applyAlignment="1">
      <alignment horizontal="center" vertical="center"/>
    </xf>
    <xf numFmtId="164" fontId="30" fillId="0" borderId="0" xfId="1" applyNumberFormat="1" applyFont="1" applyAlignment="1">
      <alignment horizontal="center" vertical="center"/>
    </xf>
    <xf numFmtId="164" fontId="12" fillId="2" borderId="35" xfId="1" applyNumberFormat="1" applyFont="1" applyFill="1" applyBorder="1" applyAlignment="1">
      <alignment horizontal="center" vertical="center" wrapText="1"/>
    </xf>
    <xf numFmtId="164" fontId="12" fillId="0" borderId="66" xfId="1" applyNumberFormat="1" applyFont="1" applyFill="1" applyBorder="1" applyAlignment="1">
      <alignment horizontal="center" vertical="center" wrapText="1"/>
    </xf>
    <xf numFmtId="164" fontId="12" fillId="0" borderId="65" xfId="1" applyNumberFormat="1" applyFont="1" applyFill="1" applyBorder="1" applyAlignment="1">
      <alignment horizontal="center" vertical="center" wrapText="1"/>
    </xf>
    <xf numFmtId="164" fontId="4" fillId="4" borderId="18" xfId="1" applyNumberFormat="1" applyFont="1" applyFill="1" applyBorder="1" applyAlignment="1">
      <alignment horizontal="center"/>
    </xf>
    <xf numFmtId="164" fontId="4" fillId="4" borderId="39" xfId="1" applyNumberFormat="1" applyFont="1" applyFill="1" applyBorder="1" applyAlignment="1">
      <alignment horizontal="center"/>
    </xf>
    <xf numFmtId="164" fontId="4" fillId="4" borderId="40" xfId="1" applyNumberFormat="1" applyFont="1" applyFill="1" applyBorder="1" applyAlignment="1">
      <alignment horizontal="center"/>
    </xf>
    <xf numFmtId="164" fontId="3" fillId="0" borderId="32" xfId="1" applyNumberFormat="1" applyFont="1" applyFill="1" applyBorder="1" applyAlignment="1">
      <alignment horizontal="center" vertical="center" wrapText="1"/>
    </xf>
    <xf numFmtId="164" fontId="3" fillId="0" borderId="35" xfId="1" applyNumberFormat="1" applyFont="1" applyFill="1" applyBorder="1" applyAlignment="1">
      <alignment horizontal="center" vertical="center" wrapText="1"/>
    </xf>
    <xf numFmtId="164" fontId="3" fillId="0" borderId="29" xfId="1" applyNumberFormat="1" applyFont="1" applyFill="1" applyBorder="1" applyAlignment="1">
      <alignment horizontal="center" vertical="center" wrapText="1"/>
    </xf>
    <xf numFmtId="164" fontId="3" fillId="3" borderId="41" xfId="1" applyNumberFormat="1" applyFont="1" applyFill="1" applyBorder="1" applyAlignment="1">
      <alignment horizontal="center" vertical="center"/>
    </xf>
    <xf numFmtId="164" fontId="3" fillId="3" borderId="30" xfId="1" applyNumberFormat="1" applyFont="1" applyFill="1" applyBorder="1" applyAlignment="1">
      <alignment horizontal="center" vertical="center"/>
    </xf>
    <xf numFmtId="164" fontId="3" fillId="3" borderId="14" xfId="1" applyNumberFormat="1" applyFont="1" applyFill="1" applyBorder="1" applyAlignment="1">
      <alignment horizontal="center" vertical="center"/>
    </xf>
    <xf numFmtId="164" fontId="4" fillId="3" borderId="9" xfId="1" applyNumberFormat="1" applyFont="1" applyFill="1" applyBorder="1" applyAlignment="1">
      <alignment horizontal="center"/>
    </xf>
    <xf numFmtId="164" fontId="4" fillId="3" borderId="5" xfId="1" applyNumberFormat="1" applyFont="1" applyFill="1" applyBorder="1" applyAlignment="1">
      <alignment horizontal="center"/>
    </xf>
    <xf numFmtId="164" fontId="4" fillId="3" borderId="12" xfId="1" applyNumberFormat="1" applyFont="1" applyFill="1" applyBorder="1" applyAlignment="1">
      <alignment horizontal="center"/>
    </xf>
    <xf numFmtId="164" fontId="28" fillId="6" borderId="32" xfId="1" applyNumberFormat="1" applyFont="1" applyFill="1" applyBorder="1" applyAlignment="1">
      <alignment horizontal="center" vertical="center" wrapText="1"/>
    </xf>
    <xf numFmtId="164" fontId="28" fillId="6" borderId="35" xfId="1" applyNumberFormat="1" applyFont="1" applyFill="1" applyBorder="1" applyAlignment="1">
      <alignment horizontal="center" vertical="center" wrapText="1"/>
    </xf>
    <xf numFmtId="164" fontId="28" fillId="6" borderId="29" xfId="1" applyNumberFormat="1" applyFont="1" applyFill="1" applyBorder="1" applyAlignment="1">
      <alignment horizontal="center" vertical="center" wrapText="1"/>
    </xf>
    <xf numFmtId="164" fontId="27" fillId="6" borderId="32" xfId="1" applyNumberFormat="1" applyFont="1" applyFill="1" applyBorder="1" applyAlignment="1">
      <alignment horizontal="center" vertical="center" wrapText="1"/>
    </xf>
    <xf numFmtId="164" fontId="27" fillId="6" borderId="35" xfId="1" applyNumberFormat="1" applyFont="1" applyFill="1" applyBorder="1" applyAlignment="1">
      <alignment horizontal="center" vertical="center" wrapText="1"/>
    </xf>
    <xf numFmtId="164" fontId="27" fillId="6" borderId="29" xfId="1" applyNumberFormat="1" applyFont="1" applyFill="1" applyBorder="1" applyAlignment="1">
      <alignment horizontal="center" vertical="center" wrapText="1"/>
    </xf>
    <xf numFmtId="164" fontId="3" fillId="0" borderId="42" xfId="1" applyNumberFormat="1" applyFont="1" applyFill="1" applyBorder="1" applyAlignment="1">
      <alignment horizontal="center" vertical="center" wrapText="1"/>
    </xf>
    <xf numFmtId="164" fontId="4" fillId="0" borderId="43" xfId="1" applyNumberFormat="1" applyFont="1" applyFill="1" applyBorder="1" applyAlignment="1">
      <alignment horizontal="center" vertical="center" wrapText="1"/>
    </xf>
    <xf numFmtId="164" fontId="4" fillId="0" borderId="42" xfId="1" applyNumberFormat="1" applyFont="1" applyFill="1" applyBorder="1" applyAlignment="1">
      <alignment horizontal="center" vertical="center" wrapText="1"/>
    </xf>
    <xf numFmtId="164" fontId="3" fillId="6" borderId="44" xfId="1" applyNumberFormat="1" applyFont="1" applyFill="1" applyBorder="1" applyAlignment="1">
      <alignment horizontal="center" vertical="center" wrapText="1"/>
    </xf>
    <xf numFmtId="164" fontId="3" fillId="6" borderId="36" xfId="1" applyNumberFormat="1" applyFont="1" applyFill="1" applyBorder="1" applyAlignment="1">
      <alignment horizontal="center" vertical="center" wrapText="1"/>
    </xf>
    <xf numFmtId="164" fontId="3" fillId="6" borderId="32" xfId="1" applyNumberFormat="1" applyFont="1" applyFill="1" applyBorder="1" applyAlignment="1">
      <alignment horizontal="center" vertical="center" wrapText="1"/>
    </xf>
    <xf numFmtId="164" fontId="3" fillId="6" borderId="29" xfId="1" applyNumberFormat="1" applyFont="1" applyFill="1" applyBorder="1" applyAlignment="1">
      <alignment horizontal="center" vertical="center" wrapText="1"/>
    </xf>
    <xf numFmtId="164" fontId="3" fillId="0" borderId="3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8" xfId="1" applyNumberFormat="1" applyFont="1" applyFill="1" applyBorder="1" applyAlignment="1">
      <alignment horizontal="center" vertical="center" wrapText="1"/>
    </xf>
    <xf numFmtId="164" fontId="3" fillId="0" borderId="45" xfId="1" applyNumberFormat="1" applyFont="1" applyFill="1" applyBorder="1" applyAlignment="1">
      <alignment horizontal="center" vertical="center" wrapText="1"/>
    </xf>
    <xf numFmtId="164" fontId="3" fillId="0" borderId="46" xfId="1" applyNumberFormat="1" applyFont="1" applyFill="1" applyBorder="1" applyAlignment="1">
      <alignment horizontal="center" vertical="center" wrapText="1"/>
    </xf>
    <xf numFmtId="164" fontId="3" fillId="3" borderId="32" xfId="1" applyNumberFormat="1" applyFont="1" applyFill="1" applyBorder="1" applyAlignment="1">
      <alignment horizontal="center" vertical="center" wrapText="1"/>
    </xf>
    <xf numFmtId="164" fontId="3" fillId="3" borderId="29" xfId="1" applyNumberFormat="1" applyFont="1" applyFill="1" applyBorder="1" applyAlignment="1">
      <alignment horizontal="center" vertical="center" wrapText="1"/>
    </xf>
    <xf numFmtId="164" fontId="3" fillId="3" borderId="9" xfId="1" applyNumberFormat="1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center" vertical="center"/>
    </xf>
    <xf numFmtId="164" fontId="27" fillId="6" borderId="32" xfId="1" applyNumberFormat="1" applyFont="1" applyFill="1" applyBorder="1" applyAlignment="1">
      <alignment horizontal="center" vertical="center"/>
    </xf>
    <xf numFmtId="164" fontId="27" fillId="6" borderId="35" xfId="1" applyNumberFormat="1" applyFont="1" applyFill="1" applyBorder="1" applyAlignment="1">
      <alignment horizontal="center" vertical="center"/>
    </xf>
    <xf numFmtId="164" fontId="27" fillId="6" borderId="29" xfId="1" applyNumberFormat="1" applyFont="1" applyFill="1" applyBorder="1" applyAlignment="1">
      <alignment horizontal="center" vertical="center"/>
    </xf>
    <xf numFmtId="164" fontId="4" fillId="0" borderId="18" xfId="1" applyNumberFormat="1" applyFont="1" applyFill="1" applyBorder="1" applyAlignment="1">
      <alignment horizontal="center"/>
    </xf>
    <xf numFmtId="164" fontId="4" fillId="0" borderId="39" xfId="1" applyNumberFormat="1" applyFont="1" applyFill="1" applyBorder="1" applyAlignment="1">
      <alignment horizontal="center"/>
    </xf>
    <xf numFmtId="164" fontId="4" fillId="0" borderId="40" xfId="1" applyNumberFormat="1" applyFont="1" applyFill="1" applyBorder="1" applyAlignment="1">
      <alignment horizontal="center"/>
    </xf>
    <xf numFmtId="164" fontId="28" fillId="5" borderId="32" xfId="1" applyNumberFormat="1" applyFont="1" applyFill="1" applyBorder="1" applyAlignment="1">
      <alignment horizontal="center" vertical="center" wrapText="1"/>
    </xf>
    <xf numFmtId="164" fontId="28" fillId="5" borderId="35" xfId="1" applyNumberFormat="1" applyFont="1" applyFill="1" applyBorder="1" applyAlignment="1">
      <alignment horizontal="center" vertical="center" wrapText="1"/>
    </xf>
    <xf numFmtId="164" fontId="28" fillId="5" borderId="29" xfId="1" applyNumberFormat="1" applyFont="1" applyFill="1" applyBorder="1" applyAlignment="1">
      <alignment horizontal="center" vertical="center" wrapText="1"/>
    </xf>
    <xf numFmtId="164" fontId="27" fillId="0" borderId="32" xfId="1" applyNumberFormat="1" applyFont="1" applyFill="1" applyBorder="1" applyAlignment="1">
      <alignment horizontal="center" vertical="center"/>
    </xf>
    <xf numFmtId="164" fontId="27" fillId="0" borderId="35" xfId="1" applyNumberFormat="1" applyFont="1" applyFill="1" applyBorder="1" applyAlignment="1">
      <alignment horizontal="center" vertical="center"/>
    </xf>
    <xf numFmtId="164" fontId="27" fillId="0" borderId="29" xfId="1" applyNumberFormat="1" applyFont="1" applyFill="1" applyBorder="1" applyAlignment="1">
      <alignment horizontal="center" vertical="center"/>
    </xf>
    <xf numFmtId="164" fontId="4" fillId="0" borderId="3" xfId="1" applyNumberFormat="1" applyFont="1" applyFill="1" applyBorder="1" applyAlignment="1">
      <alignment horizontal="center" vertical="center" wrapText="1"/>
    </xf>
    <xf numFmtId="164" fontId="3" fillId="6" borderId="34" xfId="1" applyNumberFormat="1" applyFont="1" applyFill="1" applyBorder="1" applyAlignment="1">
      <alignment horizontal="center" vertical="center" wrapText="1"/>
    </xf>
    <xf numFmtId="164" fontId="3" fillId="0" borderId="37" xfId="1" applyNumberFormat="1" applyFont="1" applyFill="1" applyBorder="1" applyAlignment="1">
      <alignment horizontal="center" vertical="center" wrapText="1"/>
    </xf>
    <xf numFmtId="164" fontId="3" fillId="0" borderId="49" xfId="1" applyNumberFormat="1" applyFont="1" applyFill="1" applyBorder="1" applyAlignment="1">
      <alignment horizontal="center" vertical="center" wrapText="1"/>
    </xf>
    <xf numFmtId="164" fontId="3" fillId="0" borderId="51" xfId="1" applyNumberFormat="1" applyFont="1" applyFill="1" applyBorder="1" applyAlignment="1">
      <alignment horizontal="center" vertical="center" wrapText="1"/>
    </xf>
    <xf numFmtId="164" fontId="3" fillId="0" borderId="53" xfId="1" applyNumberFormat="1" applyFont="1" applyFill="1" applyBorder="1" applyAlignment="1">
      <alignment horizontal="center" vertical="center" wrapText="1"/>
    </xf>
    <xf numFmtId="164" fontId="3" fillId="3" borderId="43" xfId="1" applyNumberFormat="1" applyFont="1" applyFill="1" applyBorder="1" applyAlignment="1">
      <alignment horizontal="center" vertical="center"/>
    </xf>
    <xf numFmtId="164" fontId="3" fillId="3" borderId="50" xfId="1" applyNumberFormat="1" applyFont="1" applyFill="1" applyBorder="1" applyAlignment="1">
      <alignment horizontal="center" vertical="center"/>
    </xf>
    <xf numFmtId="164" fontId="4" fillId="3" borderId="43" xfId="1" applyNumberFormat="1" applyFont="1" applyFill="1" applyBorder="1" applyAlignment="1">
      <alignment horizontal="center"/>
    </xf>
    <xf numFmtId="164" fontId="4" fillId="3" borderId="42" xfId="1" applyNumberFormat="1" applyFont="1" applyFill="1" applyBorder="1" applyAlignment="1">
      <alignment horizontal="center"/>
    </xf>
    <xf numFmtId="164" fontId="28" fillId="5" borderId="33" xfId="1" applyNumberFormat="1" applyFont="1" applyFill="1" applyBorder="1" applyAlignment="1">
      <alignment horizontal="center" vertical="center" wrapText="1"/>
    </xf>
    <xf numFmtId="164" fontId="28" fillId="5" borderId="52" xfId="1" applyNumberFormat="1" applyFont="1" applyFill="1" applyBorder="1" applyAlignment="1">
      <alignment horizontal="center" vertical="center" wrapText="1"/>
    </xf>
    <xf numFmtId="164" fontId="28" fillId="5" borderId="46" xfId="1" applyNumberFormat="1" applyFont="1" applyFill="1" applyBorder="1" applyAlignment="1">
      <alignment horizontal="center" vertical="center" wrapText="1"/>
    </xf>
    <xf numFmtId="164" fontId="3" fillId="0" borderId="36" xfId="1" applyNumberFormat="1" applyFont="1" applyFill="1" applyBorder="1" applyAlignment="1">
      <alignment horizontal="center" vertical="center" wrapText="1"/>
    </xf>
    <xf numFmtId="164" fontId="4" fillId="0" borderId="32" xfId="1" applyNumberFormat="1" applyFont="1" applyFill="1" applyBorder="1" applyAlignment="1">
      <alignment horizontal="center" vertical="center" wrapText="1"/>
    </xf>
    <xf numFmtId="164" fontId="4" fillId="0" borderId="35" xfId="1" applyNumberFormat="1" applyFont="1" applyFill="1" applyBorder="1" applyAlignment="1">
      <alignment horizontal="center" vertical="center" wrapText="1"/>
    </xf>
    <xf numFmtId="164" fontId="4" fillId="0" borderId="29" xfId="1" applyNumberFormat="1" applyFont="1" applyFill="1" applyBorder="1" applyAlignment="1">
      <alignment horizontal="center" vertical="center" wrapText="1"/>
    </xf>
    <xf numFmtId="164" fontId="3" fillId="0" borderId="33" xfId="1" applyNumberFormat="1" applyFont="1" applyFill="1" applyBorder="1" applyAlignment="1">
      <alignment horizontal="center" vertical="center" wrapText="1"/>
    </xf>
    <xf numFmtId="164" fontId="3" fillId="3" borderId="39" xfId="1" applyNumberFormat="1" applyFont="1" applyFill="1" applyBorder="1" applyAlignment="1">
      <alignment horizontal="center" vertical="center"/>
    </xf>
    <xf numFmtId="164" fontId="3" fillId="3" borderId="40" xfId="1" applyNumberFormat="1" applyFont="1" applyFill="1" applyBorder="1" applyAlignment="1">
      <alignment horizontal="center" vertical="center"/>
    </xf>
    <xf numFmtId="164" fontId="4" fillId="3" borderId="18" xfId="1" applyNumberFormat="1" applyFont="1" applyFill="1" applyBorder="1" applyAlignment="1">
      <alignment horizontal="center"/>
    </xf>
    <xf numFmtId="164" fontId="4" fillId="3" borderId="39" xfId="1" applyNumberFormat="1" applyFont="1" applyFill="1" applyBorder="1" applyAlignment="1">
      <alignment horizontal="center"/>
    </xf>
    <xf numFmtId="164" fontId="4" fillId="3" borderId="40" xfId="1" applyNumberFormat="1" applyFont="1" applyFill="1" applyBorder="1" applyAlignment="1">
      <alignment horizontal="center"/>
    </xf>
    <xf numFmtId="164" fontId="28" fillId="5" borderId="14" xfId="1" applyNumberFormat="1" applyFont="1" applyFill="1" applyBorder="1" applyAlignment="1">
      <alignment horizontal="center" vertical="center" wrapText="1"/>
    </xf>
    <xf numFmtId="164" fontId="3" fillId="0" borderId="91" xfId="1" applyNumberFormat="1" applyFont="1" applyFill="1" applyBorder="1" applyAlignment="1">
      <alignment horizontal="center" vertical="center" wrapText="1"/>
    </xf>
    <xf numFmtId="164" fontId="3" fillId="0" borderId="64" xfId="1" applyNumberFormat="1" applyFont="1" applyFill="1" applyBorder="1" applyAlignment="1">
      <alignment horizontal="center" vertical="center" wrapText="1"/>
    </xf>
    <xf numFmtId="164" fontId="4" fillId="0" borderId="56" xfId="1" applyNumberFormat="1" applyFont="1" applyFill="1" applyBorder="1" applyAlignment="1">
      <alignment horizontal="center" vertical="center" wrapText="1"/>
    </xf>
    <xf numFmtId="164" fontId="4" fillId="0" borderId="64" xfId="1" applyNumberFormat="1" applyFont="1" applyFill="1" applyBorder="1" applyAlignment="1">
      <alignment horizontal="center" vertical="center" wrapText="1"/>
    </xf>
    <xf numFmtId="164" fontId="3" fillId="0" borderId="66" xfId="1" applyNumberFormat="1" applyFont="1" applyFill="1" applyBorder="1" applyAlignment="1">
      <alignment horizontal="center" vertical="center" wrapText="1"/>
    </xf>
    <xf numFmtId="164" fontId="3" fillId="3" borderId="35" xfId="1" applyNumberFormat="1" applyFont="1" applyFill="1" applyBorder="1" applyAlignment="1">
      <alignment horizontal="center" vertical="center" wrapText="1"/>
    </xf>
    <xf numFmtId="164" fontId="3" fillId="0" borderId="65" xfId="1" applyNumberFormat="1" applyFont="1" applyFill="1" applyBorder="1" applyAlignment="1">
      <alignment horizontal="center" vertical="center" wrapText="1"/>
    </xf>
    <xf numFmtId="164" fontId="27" fillId="0" borderId="32" xfId="1" applyNumberFormat="1" applyFont="1" applyFill="1" applyBorder="1" applyAlignment="1">
      <alignment horizontal="center" vertical="center" wrapText="1"/>
    </xf>
    <xf numFmtId="164" fontId="27" fillId="0" borderId="35" xfId="1" applyNumberFormat="1" applyFont="1" applyFill="1" applyBorder="1" applyAlignment="1">
      <alignment horizontal="center" vertical="center" wrapText="1"/>
    </xf>
    <xf numFmtId="164" fontId="27" fillId="0" borderId="29" xfId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164" fontId="3" fillId="0" borderId="44" xfId="1" applyNumberFormat="1" applyFont="1" applyFill="1" applyBorder="1" applyAlignment="1">
      <alignment horizontal="center" vertical="center" wrapText="1"/>
    </xf>
    <xf numFmtId="164" fontId="4" fillId="0" borderId="32" xfId="1" applyNumberFormat="1" applyFont="1" applyFill="1" applyBorder="1" applyAlignment="1">
      <alignment horizontal="center" vertical="center"/>
    </xf>
    <xf numFmtId="164" fontId="4" fillId="0" borderId="35" xfId="1" applyNumberFormat="1" applyFont="1" applyFill="1" applyBorder="1" applyAlignment="1">
      <alignment horizontal="center" vertical="center"/>
    </xf>
    <xf numFmtId="164" fontId="4" fillId="0" borderId="29" xfId="1" applyNumberFormat="1" applyFont="1" applyFill="1" applyBorder="1" applyAlignment="1">
      <alignment horizontal="center" vertical="center"/>
    </xf>
    <xf numFmtId="0" fontId="3" fillId="6" borderId="0" xfId="5" applyFont="1" applyFill="1" applyAlignment="1">
      <alignment horizontal="center" vertical="center" wrapText="1"/>
    </xf>
    <xf numFmtId="0" fontId="4" fillId="13" borderId="72" xfId="5" applyFont="1" applyFill="1" applyBorder="1" applyAlignment="1">
      <alignment horizontal="center" vertical="top"/>
    </xf>
    <xf numFmtId="0" fontId="2" fillId="0" borderId="82" xfId="5" applyFont="1" applyFill="1" applyBorder="1" applyAlignment="1">
      <alignment horizontal="left" vertical="top" wrapText="1"/>
    </xf>
    <xf numFmtId="0" fontId="2" fillId="0" borderId="0" xfId="5" applyFont="1" applyFill="1" applyBorder="1" applyAlignment="1">
      <alignment horizontal="left" vertical="top" wrapText="1"/>
    </xf>
    <xf numFmtId="0" fontId="2" fillId="0" borderId="77" xfId="5" applyFont="1" applyFill="1" applyBorder="1" applyAlignment="1">
      <alignment horizontal="left" vertical="top" wrapText="1"/>
    </xf>
    <xf numFmtId="0" fontId="2" fillId="0" borderId="73" xfId="5" applyFont="1" applyFill="1" applyBorder="1" applyAlignment="1">
      <alignment horizontal="left" vertical="top" wrapText="1"/>
    </xf>
    <xf numFmtId="0" fontId="2" fillId="0" borderId="75" xfId="5" applyFont="1" applyFill="1" applyBorder="1" applyAlignment="1">
      <alignment horizontal="left" vertical="top" wrapText="1"/>
    </xf>
    <xf numFmtId="0" fontId="2" fillId="0" borderId="76" xfId="5" applyFont="1" applyFill="1" applyBorder="1" applyAlignment="1">
      <alignment horizontal="left" vertical="top" wrapText="1"/>
    </xf>
    <xf numFmtId="0" fontId="3" fillId="6" borderId="0" xfId="5" applyFont="1" applyFill="1" applyAlignment="1">
      <alignment horizontal="center" vertical="center"/>
    </xf>
    <xf numFmtId="0" fontId="5" fillId="0" borderId="84" xfId="5" applyFont="1" applyBorder="1" applyAlignment="1">
      <alignment horizontal="left" wrapText="1"/>
    </xf>
    <xf numFmtId="0" fontId="5" fillId="0" borderId="83" xfId="5" applyFont="1" applyBorder="1" applyAlignment="1">
      <alignment horizontal="left" wrapText="1"/>
    </xf>
    <xf numFmtId="0" fontId="2" fillId="0" borderId="81" xfId="5" applyFont="1" applyFill="1" applyBorder="1" applyAlignment="1">
      <alignment horizontal="left" vertical="top" wrapText="1"/>
    </xf>
    <xf numFmtId="0" fontId="5" fillId="0" borderId="79" xfId="5" applyFont="1" applyBorder="1" applyAlignment="1">
      <alignment horizontal="left"/>
    </xf>
    <xf numFmtId="0" fontId="5" fillId="0" borderId="0" xfId="5" applyFont="1" applyBorder="1" applyAlignment="1">
      <alignment horizontal="left"/>
    </xf>
    <xf numFmtId="0" fontId="5" fillId="0" borderId="86" xfId="5" applyFont="1" applyBorder="1" applyAlignment="1">
      <alignment horizontal="left"/>
    </xf>
    <xf numFmtId="0" fontId="5" fillId="0" borderId="80" xfId="5" applyFont="1" applyBorder="1" applyAlignment="1">
      <alignment horizontal="left" wrapText="1"/>
    </xf>
    <xf numFmtId="0" fontId="5" fillId="0" borderId="72" xfId="5" applyFont="1" applyBorder="1" applyAlignment="1">
      <alignment horizontal="left" wrapText="1"/>
    </xf>
    <xf numFmtId="0" fontId="5" fillId="0" borderId="87" xfId="5" applyFont="1" applyBorder="1" applyAlignment="1">
      <alignment horizontal="left" wrapText="1"/>
    </xf>
    <xf numFmtId="0" fontId="3" fillId="6" borderId="0" xfId="5" applyFont="1" applyFill="1" applyBorder="1" applyAlignment="1">
      <alignment horizontal="center" vertical="center"/>
    </xf>
    <xf numFmtId="0" fontId="5" fillId="0" borderId="78" xfId="5" applyFont="1" applyBorder="1" applyAlignment="1">
      <alignment horizontal="left" wrapText="1"/>
    </xf>
    <xf numFmtId="0" fontId="5" fillId="0" borderId="77" xfId="5" applyFont="1" applyBorder="1" applyAlignment="1">
      <alignment horizontal="left" wrapText="1"/>
    </xf>
    <xf numFmtId="0" fontId="5" fillId="0" borderId="85" xfId="5" applyFont="1" applyBorder="1" applyAlignment="1">
      <alignment horizontal="left" wrapText="1"/>
    </xf>
    <xf numFmtId="0" fontId="5" fillId="0" borderId="79" xfId="5" applyFont="1" applyBorder="1" applyAlignment="1">
      <alignment horizontal="left" wrapText="1"/>
    </xf>
    <xf numFmtId="0" fontId="5" fillId="0" borderId="0" xfId="5" applyFont="1" applyBorder="1" applyAlignment="1">
      <alignment horizontal="left" wrapText="1"/>
    </xf>
    <xf numFmtId="0" fontId="5" fillId="0" borderId="86" xfId="5" applyFont="1" applyBorder="1" applyAlignment="1">
      <alignment horizontal="left" wrapText="1"/>
    </xf>
    <xf numFmtId="0" fontId="2" fillId="0" borderId="78" xfId="5" applyFont="1" applyFill="1" applyBorder="1" applyAlignment="1">
      <alignment horizontal="left" vertical="top" wrapText="1"/>
    </xf>
    <xf numFmtId="0" fontId="2" fillId="0" borderId="79" xfId="5" applyFont="1" applyFill="1" applyBorder="1" applyAlignment="1">
      <alignment horizontal="left" vertical="top" wrapText="1"/>
    </xf>
    <xf numFmtId="0" fontId="2" fillId="0" borderId="80" xfId="5" applyFont="1" applyFill="1" applyBorder="1" applyAlignment="1">
      <alignment horizontal="left" vertical="top" wrapText="1"/>
    </xf>
    <xf numFmtId="0" fontId="28" fillId="13" borderId="72" xfId="5" applyFont="1" applyFill="1" applyBorder="1" applyAlignment="1">
      <alignment horizontal="center" vertical="center"/>
    </xf>
    <xf numFmtId="164" fontId="28" fillId="5" borderId="32" xfId="1" applyNumberFormat="1" applyFont="1" applyFill="1" applyBorder="1" applyAlignment="1">
      <alignment horizontal="center" vertical="center"/>
    </xf>
    <xf numFmtId="164" fontId="28" fillId="5" borderId="35" xfId="1" applyNumberFormat="1" applyFont="1" applyFill="1" applyBorder="1" applyAlignment="1">
      <alignment horizontal="center" vertical="center"/>
    </xf>
    <xf numFmtId="164" fontId="28" fillId="5" borderId="29" xfId="1" applyNumberFormat="1" applyFont="1" applyFill="1" applyBorder="1" applyAlignment="1">
      <alignment horizontal="center" vertical="center"/>
    </xf>
    <xf numFmtId="164" fontId="3" fillId="0" borderId="89" xfId="1" applyNumberFormat="1" applyFont="1" applyFill="1" applyBorder="1" applyAlignment="1">
      <alignment horizontal="center" vertical="center" wrapText="1"/>
    </xf>
    <xf numFmtId="164" fontId="4" fillId="3" borderId="41" xfId="1" applyNumberFormat="1" applyFont="1" applyFill="1" applyBorder="1" applyAlignment="1">
      <alignment horizontal="center"/>
    </xf>
    <xf numFmtId="164" fontId="4" fillId="3" borderId="30" xfId="1" applyNumberFormat="1" applyFont="1" applyFill="1" applyBorder="1" applyAlignment="1">
      <alignment horizontal="center"/>
    </xf>
    <xf numFmtId="164" fontId="3" fillId="0" borderId="97" xfId="1" applyNumberFormat="1" applyFont="1" applyFill="1" applyBorder="1" applyAlignment="1">
      <alignment horizontal="center" vertical="center" wrapText="1"/>
    </xf>
    <xf numFmtId="164" fontId="31" fillId="4" borderId="18" xfId="1" applyNumberFormat="1" applyFont="1" applyFill="1" applyBorder="1" applyAlignment="1">
      <alignment horizontal="center"/>
    </xf>
    <xf numFmtId="164" fontId="31" fillId="4" borderId="39" xfId="1" applyNumberFormat="1" applyFont="1" applyFill="1" applyBorder="1" applyAlignment="1">
      <alignment horizontal="center"/>
    </xf>
    <xf numFmtId="164" fontId="31" fillId="4" borderId="40" xfId="1" applyNumberFormat="1" applyFont="1" applyFill="1" applyBorder="1" applyAlignment="1">
      <alignment horizontal="center"/>
    </xf>
    <xf numFmtId="164" fontId="60" fillId="0" borderId="32" xfId="1" applyNumberFormat="1" applyFont="1" applyFill="1" applyBorder="1" applyAlignment="1">
      <alignment horizontal="center" vertical="center" wrapText="1"/>
    </xf>
    <xf numFmtId="164" fontId="60" fillId="0" borderId="35" xfId="1" applyNumberFormat="1" applyFont="1" applyFill="1" applyBorder="1" applyAlignment="1">
      <alignment horizontal="center" vertical="center" wrapText="1"/>
    </xf>
    <xf numFmtId="164" fontId="60" fillId="0" borderId="29" xfId="1" applyNumberFormat="1" applyFont="1" applyFill="1" applyBorder="1" applyAlignment="1">
      <alignment horizontal="center" vertical="center" wrapText="1"/>
    </xf>
    <xf numFmtId="164" fontId="60" fillId="3" borderId="41" xfId="1" applyNumberFormat="1" applyFont="1" applyFill="1" applyBorder="1" applyAlignment="1">
      <alignment horizontal="center" vertical="center"/>
    </xf>
    <xf numFmtId="164" fontId="60" fillId="3" borderId="30" xfId="1" applyNumberFormat="1" applyFont="1" applyFill="1" applyBorder="1" applyAlignment="1">
      <alignment horizontal="center" vertical="center"/>
    </xf>
    <xf numFmtId="164" fontId="60" fillId="3" borderId="14" xfId="1" applyNumberFormat="1" applyFont="1" applyFill="1" applyBorder="1" applyAlignment="1">
      <alignment horizontal="center" vertical="center"/>
    </xf>
    <xf numFmtId="164" fontId="31" fillId="3" borderId="18" xfId="1" applyNumberFormat="1" applyFont="1" applyFill="1" applyBorder="1" applyAlignment="1">
      <alignment horizontal="center"/>
    </xf>
    <xf numFmtId="164" fontId="31" fillId="3" borderId="39" xfId="1" applyNumberFormat="1" applyFont="1" applyFill="1" applyBorder="1" applyAlignment="1">
      <alignment horizontal="center"/>
    </xf>
    <xf numFmtId="164" fontId="31" fillId="3" borderId="40" xfId="1" applyNumberFormat="1" applyFont="1" applyFill="1" applyBorder="1" applyAlignment="1">
      <alignment horizontal="center"/>
    </xf>
    <xf numFmtId="164" fontId="30" fillId="5" borderId="32" xfId="1" applyNumberFormat="1" applyFont="1" applyFill="1" applyBorder="1" applyAlignment="1">
      <alignment horizontal="center" vertical="center" wrapText="1"/>
    </xf>
    <xf numFmtId="164" fontId="30" fillId="5" borderId="35" xfId="1" applyNumberFormat="1" applyFont="1" applyFill="1" applyBorder="1" applyAlignment="1">
      <alignment horizontal="center" vertical="center" wrapText="1"/>
    </xf>
    <xf numFmtId="164" fontId="30" fillId="5" borderId="29" xfId="1" applyNumberFormat="1" applyFont="1" applyFill="1" applyBorder="1" applyAlignment="1">
      <alignment horizontal="center" vertical="center" wrapText="1"/>
    </xf>
    <xf numFmtId="164" fontId="31" fillId="0" borderId="32" xfId="1" applyNumberFormat="1" applyFont="1" applyFill="1" applyBorder="1" applyAlignment="1">
      <alignment horizontal="center" vertical="center" wrapText="1"/>
    </xf>
    <xf numFmtId="164" fontId="31" fillId="0" borderId="35" xfId="1" applyNumberFormat="1" applyFont="1" applyFill="1" applyBorder="1" applyAlignment="1">
      <alignment horizontal="center" vertical="center" wrapText="1"/>
    </xf>
    <xf numFmtId="164" fontId="31" fillId="0" borderId="29" xfId="1" applyNumberFormat="1" applyFont="1" applyFill="1" applyBorder="1" applyAlignment="1">
      <alignment horizontal="center" vertical="center" wrapText="1"/>
    </xf>
    <xf numFmtId="164" fontId="60" fillId="0" borderId="9" xfId="1" applyNumberFormat="1" applyFont="1" applyFill="1" applyBorder="1" applyAlignment="1">
      <alignment horizontal="center" vertical="center" wrapText="1"/>
    </xf>
    <xf numFmtId="164" fontId="60" fillId="0" borderId="42" xfId="1" applyNumberFormat="1" applyFont="1" applyFill="1" applyBorder="1" applyAlignment="1">
      <alignment horizontal="center" vertical="center" wrapText="1"/>
    </xf>
    <xf numFmtId="164" fontId="31" fillId="0" borderId="43" xfId="1" applyNumberFormat="1" applyFont="1" applyFill="1" applyBorder="1" applyAlignment="1">
      <alignment horizontal="center" vertical="center" wrapText="1"/>
    </xf>
    <xf numFmtId="164" fontId="31" fillId="0" borderId="42" xfId="1" applyNumberFormat="1" applyFont="1" applyFill="1" applyBorder="1" applyAlignment="1">
      <alignment horizontal="center" vertical="center" wrapText="1"/>
    </xf>
    <xf numFmtId="164" fontId="60" fillId="0" borderId="44" xfId="1" applyNumberFormat="1" applyFont="1" applyFill="1" applyBorder="1" applyAlignment="1">
      <alignment horizontal="center" vertical="center" wrapText="1"/>
    </xf>
    <xf numFmtId="164" fontId="60" fillId="0" borderId="36" xfId="1" applyNumberFormat="1" applyFont="1" applyFill="1" applyBorder="1" applyAlignment="1">
      <alignment horizontal="center" vertical="center" wrapText="1"/>
    </xf>
    <xf numFmtId="164" fontId="60" fillId="0" borderId="65" xfId="1" applyNumberFormat="1" applyFont="1" applyFill="1" applyBorder="1" applyAlignment="1">
      <alignment horizontal="center" vertical="center" wrapText="1"/>
    </xf>
    <xf numFmtId="164" fontId="60" fillId="0" borderId="8" xfId="1" applyNumberFormat="1" applyFont="1" applyFill="1" applyBorder="1" applyAlignment="1">
      <alignment horizontal="center" vertical="center" wrapText="1"/>
    </xf>
    <xf numFmtId="164" fontId="60" fillId="0" borderId="52" xfId="1" applyNumberFormat="1" applyFont="1" applyFill="1" applyBorder="1" applyAlignment="1">
      <alignment horizontal="center" vertical="center" wrapText="1"/>
    </xf>
    <xf numFmtId="164" fontId="60" fillId="0" borderId="46" xfId="1" applyNumberFormat="1" applyFont="1" applyFill="1" applyBorder="1" applyAlignment="1">
      <alignment horizontal="center" vertical="center" wrapText="1"/>
    </xf>
    <xf numFmtId="164" fontId="60" fillId="3" borderId="35" xfId="1" applyNumberFormat="1" applyFont="1" applyFill="1" applyBorder="1" applyAlignment="1">
      <alignment horizontal="center" vertical="center" wrapText="1"/>
    </xf>
    <xf numFmtId="164" fontId="60" fillId="3" borderId="29" xfId="1" applyNumberFormat="1" applyFont="1" applyFill="1" applyBorder="1" applyAlignment="1">
      <alignment horizontal="center" vertical="center" wrapText="1"/>
    </xf>
    <xf numFmtId="164" fontId="31" fillId="0" borderId="56" xfId="1" applyNumberFormat="1" applyFont="1" applyFill="1" applyBorder="1" applyAlignment="1">
      <alignment horizontal="center" vertical="center" wrapText="1"/>
    </xf>
    <xf numFmtId="164" fontId="31" fillId="0" borderId="64" xfId="1" applyNumberFormat="1" applyFont="1" applyFill="1" applyBorder="1" applyAlignment="1">
      <alignment horizontal="center" vertical="center" wrapText="1"/>
    </xf>
    <xf numFmtId="164" fontId="60" fillId="0" borderId="66" xfId="1" applyNumberFormat="1" applyFont="1" applyFill="1" applyBorder="1" applyAlignment="1">
      <alignment horizontal="center" vertical="center" wrapText="1"/>
    </xf>
    <xf numFmtId="164" fontId="60" fillId="0" borderId="47" xfId="1" applyNumberFormat="1" applyFont="1" applyFill="1" applyBorder="1" applyAlignment="1">
      <alignment horizontal="center" vertical="center" wrapText="1"/>
    </xf>
    <xf numFmtId="164" fontId="60" fillId="0" borderId="64" xfId="1" applyNumberFormat="1" applyFont="1" applyFill="1" applyBorder="1" applyAlignment="1">
      <alignment horizontal="center" vertical="center" wrapText="1"/>
    </xf>
    <xf numFmtId="164" fontId="60" fillId="3" borderId="32" xfId="1" applyNumberFormat="1" applyFont="1" applyFill="1" applyBorder="1" applyAlignment="1">
      <alignment horizontal="center" vertical="center" wrapText="1"/>
    </xf>
    <xf numFmtId="164" fontId="60" fillId="3" borderId="18" xfId="1" applyNumberFormat="1" applyFont="1" applyFill="1" applyBorder="1" applyAlignment="1">
      <alignment horizontal="center" vertical="center"/>
    </xf>
    <xf numFmtId="164" fontId="60" fillId="3" borderId="39" xfId="1" applyNumberFormat="1" applyFont="1" applyFill="1" applyBorder="1" applyAlignment="1">
      <alignment horizontal="center" vertical="center"/>
    </xf>
    <xf numFmtId="164" fontId="60" fillId="3" borderId="40" xfId="1" applyNumberFormat="1" applyFont="1" applyFill="1" applyBorder="1" applyAlignment="1">
      <alignment horizontal="center" vertical="center"/>
    </xf>
    <xf numFmtId="164" fontId="31" fillId="0" borderId="35" xfId="1" applyNumberFormat="1" applyFont="1" applyFill="1" applyBorder="1" applyAlignment="1">
      <alignment horizontal="center" vertical="center"/>
    </xf>
    <xf numFmtId="164" fontId="31" fillId="0" borderId="29" xfId="1" applyNumberFormat="1" applyFont="1" applyFill="1" applyBorder="1" applyAlignment="1">
      <alignment horizontal="center" vertical="center"/>
    </xf>
    <xf numFmtId="164" fontId="60" fillId="0" borderId="91" xfId="1" applyNumberFormat="1" applyFont="1" applyFill="1" applyBorder="1" applyAlignment="1">
      <alignment horizontal="center" vertical="center" wrapText="1"/>
    </xf>
    <xf numFmtId="164" fontId="60" fillId="0" borderId="41" xfId="1" applyNumberFormat="1" applyFont="1" applyFill="1" applyBorder="1" applyAlignment="1">
      <alignment horizontal="center" vertical="center" wrapText="1"/>
    </xf>
    <xf numFmtId="164" fontId="60" fillId="0" borderId="51" xfId="1" applyNumberFormat="1" applyFont="1" applyFill="1" applyBorder="1" applyAlignment="1">
      <alignment horizontal="center" vertical="center" wrapText="1"/>
    </xf>
    <xf numFmtId="164" fontId="60" fillId="0" borderId="53" xfId="1" applyNumberFormat="1" applyFont="1" applyFill="1" applyBorder="1" applyAlignment="1">
      <alignment horizontal="center" vertical="center" wrapText="1"/>
    </xf>
    <xf numFmtId="164" fontId="30" fillId="5" borderId="14" xfId="1" applyNumberFormat="1" applyFont="1" applyFill="1" applyBorder="1" applyAlignment="1">
      <alignment horizontal="center" vertical="center" wrapText="1"/>
    </xf>
    <xf numFmtId="164" fontId="30" fillId="5" borderId="52" xfId="1" applyNumberFormat="1" applyFont="1" applyFill="1" applyBorder="1" applyAlignment="1">
      <alignment horizontal="center" vertical="center" wrapText="1"/>
    </xf>
    <xf numFmtId="164" fontId="30" fillId="5" borderId="46" xfId="1" applyNumberFormat="1" applyFont="1" applyFill="1" applyBorder="1" applyAlignment="1">
      <alignment horizontal="center" vertical="center" wrapText="1"/>
    </xf>
    <xf numFmtId="164" fontId="60" fillId="0" borderId="56" xfId="1" applyNumberFormat="1" applyFont="1" applyFill="1" applyBorder="1" applyAlignment="1">
      <alignment horizontal="center" vertical="center" wrapText="1"/>
    </xf>
    <xf numFmtId="164" fontId="31" fillId="4" borderId="18" xfId="1" applyNumberFormat="1" applyFont="1" applyFill="1" applyBorder="1" applyAlignment="1">
      <alignment horizontal="center" vertical="center"/>
    </xf>
    <xf numFmtId="164" fontId="31" fillId="4" borderId="39" xfId="1" applyNumberFormat="1" applyFont="1" applyFill="1" applyBorder="1" applyAlignment="1">
      <alignment horizontal="center" vertical="center"/>
    </xf>
    <xf numFmtId="164" fontId="31" fillId="4" borderId="40" xfId="1" applyNumberFormat="1" applyFont="1" applyFill="1" applyBorder="1" applyAlignment="1">
      <alignment horizontal="center" vertical="center"/>
    </xf>
    <xf numFmtId="164" fontId="31" fillId="3" borderId="18" xfId="1" applyNumberFormat="1" applyFont="1" applyFill="1" applyBorder="1" applyAlignment="1">
      <alignment horizontal="center" vertical="center"/>
    </xf>
    <xf numFmtId="164" fontId="31" fillId="3" borderId="39" xfId="1" applyNumberFormat="1" applyFont="1" applyFill="1" applyBorder="1" applyAlignment="1">
      <alignment horizontal="center" vertical="center"/>
    </xf>
    <xf numFmtId="164" fontId="31" fillId="3" borderId="40" xfId="1" applyNumberFormat="1" applyFont="1" applyFill="1" applyBorder="1" applyAlignment="1">
      <alignment horizontal="center" vertical="center"/>
    </xf>
    <xf numFmtId="164" fontId="30" fillId="5" borderId="35" xfId="1" applyNumberFormat="1" applyFont="1" applyFill="1" applyBorder="1" applyAlignment="1">
      <alignment horizontal="center" vertical="center"/>
    </xf>
    <xf numFmtId="164" fontId="30" fillId="5" borderId="29" xfId="1" applyNumberFormat="1" applyFont="1" applyFill="1" applyBorder="1" applyAlignment="1">
      <alignment horizontal="center" vertical="center"/>
    </xf>
    <xf numFmtId="164" fontId="31" fillId="0" borderId="32" xfId="1" applyNumberFormat="1" applyFont="1" applyFill="1" applyBorder="1" applyAlignment="1">
      <alignment horizontal="center" vertical="center"/>
    </xf>
    <xf numFmtId="0" fontId="28" fillId="0" borderId="32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 wrapText="1"/>
    </xf>
    <xf numFmtId="0" fontId="28" fillId="0" borderId="29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/>
    </xf>
    <xf numFmtId="0" fontId="4" fillId="4" borderId="25" xfId="0" applyFont="1" applyFill="1" applyBorder="1" applyAlignment="1">
      <alignment horizontal="center"/>
    </xf>
    <xf numFmtId="0" fontId="4" fillId="4" borderId="18" xfId="0" applyFont="1" applyFill="1" applyBorder="1" applyAlignment="1">
      <alignment horizontal="center"/>
    </xf>
    <xf numFmtId="0" fontId="4" fillId="4" borderId="39" xfId="0" applyFont="1" applyFill="1" applyBorder="1" applyAlignment="1">
      <alignment horizontal="center"/>
    </xf>
    <xf numFmtId="0" fontId="4" fillId="4" borderId="40" xfId="0" applyFont="1" applyFill="1" applyBorder="1" applyAlignment="1">
      <alignment horizontal="center"/>
    </xf>
    <xf numFmtId="0" fontId="3" fillId="3" borderId="32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28" fillId="5" borderId="35" xfId="0" applyFont="1" applyFill="1" applyBorder="1" applyAlignment="1">
      <alignment horizontal="center" vertical="center" wrapText="1"/>
    </xf>
    <xf numFmtId="0" fontId="28" fillId="5" borderId="29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3" fillId="0" borderId="89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4" fillId="0" borderId="49" xfId="0" applyFont="1" applyFill="1" applyBorder="1" applyAlignment="1">
      <alignment horizontal="center" vertical="center" wrapText="1"/>
    </xf>
    <xf numFmtId="0" fontId="4" fillId="0" borderId="89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/>
    </xf>
    <xf numFmtId="0" fontId="3" fillId="3" borderId="65" xfId="0" applyFont="1" applyFill="1" applyBorder="1" applyAlignment="1">
      <alignment horizontal="center" vertical="center"/>
    </xf>
    <xf numFmtId="0" fontId="3" fillId="3" borderId="52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0" fontId="4" fillId="3" borderId="95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60" xfId="0" applyFont="1" applyFill="1" applyBorder="1" applyAlignment="1">
      <alignment horizontal="center" vertical="center" wrapText="1"/>
    </xf>
    <xf numFmtId="0" fontId="4" fillId="0" borderId="63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28" fillId="5" borderId="32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/>
    </xf>
    <xf numFmtId="0" fontId="3" fillId="3" borderId="89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31" fillId="0" borderId="0" xfId="6" applyFont="1" applyFill="1" applyAlignment="1">
      <alignment horizontal="center"/>
    </xf>
    <xf numFmtId="0" fontId="4" fillId="4" borderId="18" xfId="6" applyFont="1" applyFill="1" applyBorder="1" applyAlignment="1">
      <alignment horizontal="center"/>
    </xf>
    <xf numFmtId="0" fontId="4" fillId="4" borderId="39" xfId="6" applyFont="1" applyFill="1" applyBorder="1" applyAlignment="1">
      <alignment horizontal="center"/>
    </xf>
    <xf numFmtId="0" fontId="4" fillId="4" borderId="40" xfId="6" applyFont="1" applyFill="1" applyBorder="1" applyAlignment="1">
      <alignment horizontal="center"/>
    </xf>
    <xf numFmtId="0" fontId="3" fillId="0" borderId="32" xfId="6" applyFont="1" applyFill="1" applyBorder="1" applyAlignment="1">
      <alignment horizontal="center" vertical="center" wrapText="1"/>
    </xf>
    <xf numFmtId="0" fontId="3" fillId="0" borderId="35" xfId="6" applyFont="1" applyFill="1" applyBorder="1" applyAlignment="1">
      <alignment horizontal="center" vertical="center" wrapText="1"/>
    </xf>
    <xf numFmtId="0" fontId="3" fillId="0" borderId="69" xfId="6" applyFont="1" applyFill="1" applyBorder="1" applyAlignment="1">
      <alignment horizontal="center" vertical="center" wrapText="1"/>
    </xf>
    <xf numFmtId="0" fontId="3" fillId="0" borderId="13" xfId="6" applyFont="1" applyFill="1" applyBorder="1" applyAlignment="1">
      <alignment horizontal="center" vertical="center" wrapText="1"/>
    </xf>
    <xf numFmtId="0" fontId="3" fillId="3" borderId="18" xfId="6" applyFont="1" applyFill="1" applyBorder="1" applyAlignment="1">
      <alignment horizontal="center" vertical="center"/>
    </xf>
    <xf numFmtId="0" fontId="3" fillId="3" borderId="39" xfId="6" applyFont="1" applyFill="1" applyBorder="1" applyAlignment="1">
      <alignment horizontal="center" vertical="center"/>
    </xf>
    <xf numFmtId="0" fontId="3" fillId="3" borderId="40" xfId="6" applyFont="1" applyFill="1" applyBorder="1" applyAlignment="1">
      <alignment horizontal="center" vertical="center"/>
    </xf>
    <xf numFmtId="0" fontId="4" fillId="3" borderId="18" xfId="6" applyFont="1" applyFill="1" applyBorder="1" applyAlignment="1">
      <alignment horizontal="center"/>
    </xf>
    <xf numFmtId="0" fontId="4" fillId="3" borderId="39" xfId="6" applyFont="1" applyFill="1" applyBorder="1" applyAlignment="1">
      <alignment horizontal="center"/>
    </xf>
    <xf numFmtId="0" fontId="4" fillId="3" borderId="40" xfId="6" applyFont="1" applyFill="1" applyBorder="1" applyAlignment="1">
      <alignment horizontal="center"/>
    </xf>
    <xf numFmtId="0" fontId="28" fillId="5" borderId="32" xfId="6" applyFont="1" applyFill="1" applyBorder="1" applyAlignment="1">
      <alignment horizontal="center" vertical="center" wrapText="1"/>
    </xf>
    <xf numFmtId="0" fontId="28" fillId="5" borderId="35" xfId="6" applyFont="1" applyFill="1" applyBorder="1" applyAlignment="1">
      <alignment horizontal="center" vertical="center" wrapText="1"/>
    </xf>
    <xf numFmtId="0" fontId="28" fillId="5" borderId="29" xfId="6" applyFont="1" applyFill="1" applyBorder="1" applyAlignment="1">
      <alignment horizontal="center" vertical="center" wrapText="1"/>
    </xf>
    <xf numFmtId="0" fontId="28" fillId="0" borderId="32" xfId="6" applyFont="1" applyFill="1" applyBorder="1" applyAlignment="1">
      <alignment horizontal="center" vertical="center" wrapText="1"/>
    </xf>
    <xf numFmtId="0" fontId="28" fillId="0" borderId="35" xfId="6" applyFont="1" applyFill="1" applyBorder="1" applyAlignment="1">
      <alignment horizontal="center" vertical="center" wrapText="1"/>
    </xf>
    <xf numFmtId="0" fontId="28" fillId="0" borderId="29" xfId="6" applyFont="1" applyFill="1" applyBorder="1" applyAlignment="1">
      <alignment horizontal="center" vertical="center" wrapText="1"/>
    </xf>
    <xf numFmtId="0" fontId="3" fillId="0" borderId="18" xfId="6" applyFont="1" applyFill="1" applyBorder="1" applyAlignment="1">
      <alignment horizontal="center" vertical="center" wrapText="1"/>
    </xf>
    <xf numFmtId="0" fontId="3" fillId="0" borderId="39" xfId="6" applyFont="1" applyFill="1" applyBorder="1" applyAlignment="1">
      <alignment horizontal="center" vertical="center" wrapText="1"/>
    </xf>
    <xf numFmtId="0" fontId="3" fillId="0" borderId="40" xfId="6" applyFont="1" applyFill="1" applyBorder="1" applyAlignment="1">
      <alignment horizontal="center" vertical="center" wrapText="1"/>
    </xf>
    <xf numFmtId="0" fontId="4" fillId="0" borderId="19" xfId="6" applyFont="1" applyFill="1" applyBorder="1" applyAlignment="1">
      <alignment horizontal="center" vertical="center" wrapText="1"/>
    </xf>
    <xf numFmtId="0" fontId="4" fillId="0" borderId="60" xfId="6" applyFont="1" applyFill="1" applyBorder="1" applyAlignment="1">
      <alignment horizontal="center" vertical="center" wrapText="1"/>
    </xf>
    <xf numFmtId="0" fontId="4" fillId="0" borderId="63" xfId="6" applyFont="1" applyFill="1" applyBorder="1" applyAlignment="1">
      <alignment horizontal="center" vertical="center" wrapText="1"/>
    </xf>
    <xf numFmtId="0" fontId="3" fillId="0" borderId="29" xfId="6" applyFont="1" applyFill="1" applyBorder="1" applyAlignment="1">
      <alignment horizontal="center" vertical="center" wrapText="1"/>
    </xf>
    <xf numFmtId="0" fontId="3" fillId="3" borderId="32" xfId="6" applyFont="1" applyFill="1" applyBorder="1" applyAlignment="1">
      <alignment horizontal="center" vertical="center" wrapText="1"/>
    </xf>
    <xf numFmtId="0" fontId="3" fillId="3" borderId="35" xfId="6" applyFont="1" applyFill="1" applyBorder="1" applyAlignment="1">
      <alignment horizontal="center" vertical="center" wrapText="1"/>
    </xf>
    <xf numFmtId="0" fontId="3" fillId="3" borderId="29" xfId="6" applyFont="1" applyFill="1" applyBorder="1" applyAlignment="1">
      <alignment horizontal="center" vertical="center" wrapText="1"/>
    </xf>
    <xf numFmtId="0" fontId="4" fillId="0" borderId="32" xfId="6" applyFont="1" applyFill="1" applyBorder="1" applyAlignment="1">
      <alignment horizontal="center" vertical="center" wrapText="1"/>
    </xf>
    <xf numFmtId="0" fontId="4" fillId="0" borderId="29" xfId="6" applyFont="1" applyFill="1" applyBorder="1" applyAlignment="1">
      <alignment horizontal="center" vertical="center" wrapText="1"/>
    </xf>
    <xf numFmtId="0" fontId="3" fillId="0" borderId="19" xfId="6" applyFont="1" applyFill="1" applyBorder="1" applyAlignment="1">
      <alignment horizontal="center" vertical="center" wrapText="1"/>
    </xf>
    <xf numFmtId="0" fontId="3" fillId="0" borderId="63" xfId="6" applyFont="1" applyFill="1" applyBorder="1" applyAlignment="1">
      <alignment horizontal="center" vertical="center" wrapText="1"/>
    </xf>
    <xf numFmtId="0" fontId="3" fillId="0" borderId="22" xfId="6" applyFont="1" applyFill="1" applyBorder="1" applyAlignment="1">
      <alignment horizontal="center" vertical="center" wrapText="1"/>
    </xf>
    <xf numFmtId="0" fontId="3" fillId="0" borderId="24" xfId="6" applyFont="1" applyFill="1" applyBorder="1" applyAlignment="1">
      <alignment horizontal="center" vertical="center" wrapText="1"/>
    </xf>
    <xf numFmtId="0" fontId="4" fillId="0" borderId="49" xfId="6" applyFont="1" applyFill="1" applyBorder="1" applyAlignment="1">
      <alignment horizontal="center" vertical="center" wrapText="1"/>
    </xf>
    <xf numFmtId="0" fontId="4" fillId="0" borderId="89" xfId="6" applyFont="1" applyFill="1" applyBorder="1" applyAlignment="1">
      <alignment horizontal="center" vertical="center" wrapText="1"/>
    </xf>
    <xf numFmtId="0" fontId="4" fillId="0" borderId="33" xfId="6" applyFont="1" applyFill="1" applyBorder="1" applyAlignment="1">
      <alignment horizontal="center" vertical="center" wrapText="1"/>
    </xf>
    <xf numFmtId="0" fontId="9" fillId="2" borderId="0" xfId="6" applyFont="1" applyFill="1" applyAlignment="1">
      <alignment horizontal="center"/>
    </xf>
    <xf numFmtId="0" fontId="4" fillId="3" borderId="98" xfId="0" applyFont="1" applyFill="1" applyBorder="1" applyAlignment="1">
      <alignment horizontal="center"/>
    </xf>
    <xf numFmtId="0" fontId="4" fillId="4" borderId="69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4" fillId="0" borderId="41" xfId="6" applyFont="1" applyFill="1" applyBorder="1" applyAlignment="1">
      <alignment horizontal="center" vertical="center" wrapText="1"/>
    </xf>
    <xf numFmtId="0" fontId="4" fillId="0" borderId="13" xfId="6" applyFont="1" applyFill="1" applyBorder="1" applyAlignment="1">
      <alignment horizontal="center" vertical="center" wrapText="1"/>
    </xf>
    <xf numFmtId="0" fontId="1" fillId="0" borderId="0" xfId="6" applyFill="1" applyAlignment="1">
      <alignment horizontal="center"/>
    </xf>
    <xf numFmtId="0" fontId="4" fillId="3" borderId="30" xfId="6" applyFont="1" applyFill="1" applyBorder="1" applyAlignment="1">
      <alignment horizontal="center"/>
    </xf>
    <xf numFmtId="0" fontId="4" fillId="3" borderId="98" xfId="6" applyFont="1" applyFill="1" applyBorder="1" applyAlignment="1">
      <alignment horizontal="center"/>
    </xf>
    <xf numFmtId="0" fontId="57" fillId="0" borderId="0" xfId="0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 vertical="center"/>
    </xf>
    <xf numFmtId="0" fontId="3" fillId="3" borderId="39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4" fillId="3" borderId="40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3" fillId="0" borderId="92" xfId="6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68" fillId="0" borderId="18" xfId="0" applyFont="1" applyBorder="1" applyAlignment="1">
      <alignment horizontal="center" vertical="center" wrapText="1"/>
    </xf>
    <xf numFmtId="0" fontId="68" fillId="0" borderId="39" xfId="0" applyFont="1" applyBorder="1" applyAlignment="1">
      <alignment horizontal="center" vertical="center" wrapText="1"/>
    </xf>
    <xf numFmtId="0" fontId="68" fillId="0" borderId="40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28" fillId="5" borderId="41" xfId="0" applyFont="1" applyFill="1" applyBorder="1" applyAlignment="1">
      <alignment horizontal="center" vertical="center" wrapText="1"/>
    </xf>
    <xf numFmtId="0" fontId="28" fillId="5" borderId="30" xfId="0" applyFont="1" applyFill="1" applyBorder="1" applyAlignment="1">
      <alignment horizontal="center" vertical="center" wrapText="1"/>
    </xf>
    <xf numFmtId="0" fontId="28" fillId="5" borderId="14" xfId="0" applyFont="1" applyFill="1" applyBorder="1" applyAlignment="1">
      <alignment horizontal="center" vertical="center" wrapText="1"/>
    </xf>
    <xf numFmtId="0" fontId="28" fillId="5" borderId="13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center" vertical="center" wrapText="1"/>
    </xf>
    <xf numFmtId="0" fontId="28" fillId="5" borderId="16" xfId="0" applyFont="1" applyFill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6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0" fontId="31" fillId="0" borderId="0" xfId="6" applyFont="1" applyAlignment="1">
      <alignment horizontal="center"/>
    </xf>
    <xf numFmtId="0" fontId="2" fillId="0" borderId="0" xfId="0" applyFont="1" applyAlignment="1">
      <alignment horizontal="left"/>
    </xf>
    <xf numFmtId="0" fontId="4" fillId="0" borderId="49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92" xfId="0" applyFont="1" applyBorder="1" applyAlignment="1">
      <alignment horizontal="center" vertical="center" wrapText="1"/>
    </xf>
    <xf numFmtId="0" fontId="3" fillId="0" borderId="92" xfId="0" applyFont="1" applyBorder="1" applyAlignment="1">
      <alignment horizontal="center" vertical="center" wrapText="1"/>
    </xf>
  </cellXfs>
  <cellStyles count="16">
    <cellStyle name="Ezres" xfId="1" builtinId="3"/>
    <cellStyle name="Normál" xfId="0" builtinId="0"/>
    <cellStyle name="Normál 10" xfId="14"/>
    <cellStyle name="Normál 11" xfId="15"/>
    <cellStyle name="Normal 2" xfId="2"/>
    <cellStyle name="Normál 2" xfId="5"/>
    <cellStyle name="Normal 2 2" xfId="3"/>
    <cellStyle name="Normál 2 2" xfId="6"/>
    <cellStyle name="Normál 3" xfId="11"/>
    <cellStyle name="Normál 4" xfId="8"/>
    <cellStyle name="Normál 5" xfId="7"/>
    <cellStyle name="Normál 6" xfId="10"/>
    <cellStyle name="Normál 7" xfId="9"/>
    <cellStyle name="Normál 8" xfId="12"/>
    <cellStyle name="Normál 9" xfId="13"/>
    <cellStyle name="Százalék" xfId="4" builtinId="5"/>
  </cellStyles>
  <dxfs count="14"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21C5FF"/>
      <color rgb="FF3399FF"/>
      <color rgb="FFCCFF66"/>
      <color rgb="FF61D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25-482F-8634-DE2E5368CA2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25-482F-8634-DE2E5368CA2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25-482F-8634-DE2E5368CA2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'2017. IV. - Állományi'!$A$7:$A$29</c:f>
              <c:strCache>
                <c:ptCount val="23"/>
                <c:pt idx="0">
                  <c:v>Szántóföldi növénytermesztés</c:v>
                </c:pt>
                <c:pt idx="1">
                  <c:v>Állattenyésztés</c:v>
                </c:pt>
                <c:pt idx="2">
                  <c:v>Ebből: baromfi</c:v>
                </c:pt>
                <c:pt idx="3">
                  <c:v>              sertés</c:v>
                </c:pt>
                <c:pt idx="4">
                  <c:v>              szarvasmarha</c:v>
                </c:pt>
                <c:pt idx="5">
                  <c:v>Kertészet</c:v>
                </c:pt>
                <c:pt idx="6">
                  <c:v>Egyéb</c:v>
                </c:pt>
                <c:pt idx="7">
                  <c:v>Mezőgazdaság összesen</c:v>
                </c:pt>
                <c:pt idx="8">
                  <c:v>Húsfeldolgozás, tartósítás</c:v>
                </c:pt>
                <c:pt idx="9">
                  <c:v>Baromfihúsfeldolgozás, tartósítása</c:v>
                </c:pt>
                <c:pt idx="10">
                  <c:v>Hús-, baromfihús készítmény gyártása</c:v>
                </c:pt>
                <c:pt idx="11">
                  <c:v>Gyümölcs-, zöldséglé gyártása</c:v>
                </c:pt>
                <c:pt idx="12">
                  <c:v>Egyéb gyümölcs-, zöldség feldolgozás, tartósítás</c:v>
                </c:pt>
                <c:pt idx="13">
                  <c:v>Olaj gyártása</c:v>
                </c:pt>
                <c:pt idx="14">
                  <c:v>Tejtermék gyártása</c:v>
                </c:pt>
                <c:pt idx="15">
                  <c:v>Malomipari termék gyártása</c:v>
                </c:pt>
                <c:pt idx="16">
                  <c:v>Kenyér, friss pékáru gyártása</c:v>
                </c:pt>
                <c:pt idx="17">
                  <c:v>Tésztafélék gyártása</c:v>
                </c:pt>
                <c:pt idx="18">
                  <c:v>Tartósított lisztesáru gyártása</c:v>
                </c:pt>
                <c:pt idx="19">
                  <c:v>Haszonállat eledel gyártása</c:v>
                </c:pt>
                <c:pt idx="20">
                  <c:v>Hobbiállat eledel gyártása</c:v>
                </c:pt>
                <c:pt idx="21">
                  <c:v>Élelmiszeripar összesen</c:v>
                </c:pt>
                <c:pt idx="22">
                  <c:v>Agrárgazdaság összesen</c:v>
                </c:pt>
              </c:strCache>
            </c:strRef>
          </c:cat>
          <c:val>
            <c:numRef>
              <c:f>'2017. IV. - Állományi'!$R$7:$R$29</c:f>
              <c:numCache>
                <c:formatCode>0%</c:formatCode>
                <c:ptCount val="23"/>
                <c:pt idx="0">
                  <c:v>0.31592771825933708</c:v>
                </c:pt>
                <c:pt idx="1">
                  <c:v>0.49208158080179204</c:v>
                </c:pt>
                <c:pt idx="2">
                  <c:v>0.64762676774170647</c:v>
                </c:pt>
                <c:pt idx="3">
                  <c:v>0.46804767095250949</c:v>
                </c:pt>
                <c:pt idx="4">
                  <c:v>0.4262799187794814</c:v>
                </c:pt>
                <c:pt idx="5">
                  <c:v>0.45685347976809909</c:v>
                </c:pt>
                <c:pt idx="6">
                  <c:v>0.44762795228629076</c:v>
                </c:pt>
                <c:pt idx="7">
                  <c:v>0.38693041886449869</c:v>
                </c:pt>
                <c:pt idx="8">
                  <c:v>0.26416402315852505</c:v>
                </c:pt>
                <c:pt idx="9">
                  <c:v>0.48317383389685958</c:v>
                </c:pt>
                <c:pt idx="10">
                  <c:v>0.72250571765372429</c:v>
                </c:pt>
                <c:pt idx="11">
                  <c:v>0.35258250697371185</c:v>
                </c:pt>
                <c:pt idx="12">
                  <c:v>0.54393047799901173</c:v>
                </c:pt>
                <c:pt idx="13">
                  <c:v>0.99293493134406763</c:v>
                </c:pt>
                <c:pt idx="14">
                  <c:v>0.71535057077334352</c:v>
                </c:pt>
                <c:pt idx="15">
                  <c:v>0.44574835385585471</c:v>
                </c:pt>
                <c:pt idx="16">
                  <c:v>0.58891297829446021</c:v>
                </c:pt>
                <c:pt idx="17">
                  <c:v>0.7161820699257907</c:v>
                </c:pt>
                <c:pt idx="18">
                  <c:v>0.46928059626531071</c:v>
                </c:pt>
                <c:pt idx="19">
                  <c:v>0.78352343855921025</c:v>
                </c:pt>
                <c:pt idx="20">
                  <c:v>0.51771629878091752</c:v>
                </c:pt>
                <c:pt idx="21">
                  <c:v>0.53053204881009486</c:v>
                </c:pt>
                <c:pt idx="22">
                  <c:v>0.44862504956208377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325-482F-8634-DE2E5368C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24259792"/>
        <c:axId val="424257832"/>
        <c:axId val="0"/>
      </c:bar3DChart>
      <c:catAx>
        <c:axId val="42425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4257832"/>
        <c:crosses val="autoZero"/>
        <c:auto val="1"/>
        <c:lblAlgn val="ctr"/>
        <c:lblOffset val="100"/>
        <c:noMultiLvlLbl val="0"/>
      </c:catAx>
      <c:valAx>
        <c:axId val="4242578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242597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'2018. III. - Állományi_R'!$S$14</c:f>
              <c:strCache>
                <c:ptCount val="1"/>
                <c:pt idx="0">
                  <c:v>Agrárgazdaság összesen (MrdFt)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'2018. III. - Állományi_R'!$T$7:$AD$7</c:f>
              <c:strCache>
                <c:ptCount val="11"/>
                <c:pt idx="0">
                  <c:v>2016. I. </c:v>
                </c:pt>
                <c:pt idx="1">
                  <c:v>2016.II.</c:v>
                </c:pt>
                <c:pt idx="2">
                  <c:v>2016.III.</c:v>
                </c:pt>
                <c:pt idx="3">
                  <c:v>2016.IV.</c:v>
                </c:pt>
                <c:pt idx="4">
                  <c:v>2017.I.</c:v>
                </c:pt>
                <c:pt idx="5">
                  <c:v>2017.II.</c:v>
                </c:pt>
                <c:pt idx="6">
                  <c:v>2017.III.</c:v>
                </c:pt>
                <c:pt idx="7">
                  <c:v>2017.IV.</c:v>
                </c:pt>
                <c:pt idx="8">
                  <c:v>2018.I.</c:v>
                </c:pt>
                <c:pt idx="9">
                  <c:v>2018.II.</c:v>
                </c:pt>
                <c:pt idx="10">
                  <c:v>2018.III.</c:v>
                </c:pt>
              </c:strCache>
            </c:strRef>
          </c:cat>
          <c:val>
            <c:numRef>
              <c:f>'2018. III. - Állományi_R'!$T$14:$AD$14</c:f>
              <c:numCache>
                <c:formatCode>#,##0</c:formatCode>
                <c:ptCount val="11"/>
                <c:pt idx="0">
                  <c:v>825056</c:v>
                </c:pt>
                <c:pt idx="1">
                  <c:v>848204</c:v>
                </c:pt>
                <c:pt idx="2">
                  <c:v>924696</c:v>
                </c:pt>
                <c:pt idx="3">
                  <c:v>985514</c:v>
                </c:pt>
                <c:pt idx="4">
                  <c:v>997791</c:v>
                </c:pt>
                <c:pt idx="5">
                  <c:v>1005984</c:v>
                </c:pt>
                <c:pt idx="6">
                  <c:v>1073238</c:v>
                </c:pt>
                <c:pt idx="7">
                  <c:v>1070624</c:v>
                </c:pt>
                <c:pt idx="8">
                  <c:v>1030760</c:v>
                </c:pt>
                <c:pt idx="9">
                  <c:v>1064026</c:v>
                </c:pt>
                <c:pt idx="10">
                  <c:v>1118582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65-4708-9CA3-D3E3719D86B9}"/>
            </c:ext>
          </c:extLst>
        </c:ser>
        <c:ser>
          <c:idx val="1"/>
          <c:order val="1"/>
          <c:tx>
            <c:strRef>
              <c:f>'2018. III. - Állományi_R'!$S$9</c:f>
              <c:strCache>
                <c:ptCount val="1"/>
                <c:pt idx="0">
                  <c:v>Gazdasági szervezetek (MrdFt)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'2018. III. - Állományi_R'!$T$7:$AD$7</c:f>
              <c:strCache>
                <c:ptCount val="11"/>
                <c:pt idx="0">
                  <c:v>2016. I. </c:v>
                </c:pt>
                <c:pt idx="1">
                  <c:v>2016.II.</c:v>
                </c:pt>
                <c:pt idx="2">
                  <c:v>2016.III.</c:v>
                </c:pt>
                <c:pt idx="3">
                  <c:v>2016.IV.</c:v>
                </c:pt>
                <c:pt idx="4">
                  <c:v>2017.I.</c:v>
                </c:pt>
                <c:pt idx="5">
                  <c:v>2017.II.</c:v>
                </c:pt>
                <c:pt idx="6">
                  <c:v>2017.III.</c:v>
                </c:pt>
                <c:pt idx="7">
                  <c:v>2017.IV.</c:v>
                </c:pt>
                <c:pt idx="8">
                  <c:v>2018.I.</c:v>
                </c:pt>
                <c:pt idx="9">
                  <c:v>2018.II.</c:v>
                </c:pt>
                <c:pt idx="10">
                  <c:v>2018.III.</c:v>
                </c:pt>
              </c:strCache>
            </c:strRef>
          </c:cat>
          <c:val>
            <c:numRef>
              <c:f>'2018. III. - Állományi_R'!$T$9:$AD$9</c:f>
              <c:numCache>
                <c:formatCode>#,##0</c:formatCode>
                <c:ptCount val="11"/>
                <c:pt idx="0">
                  <c:v>332549</c:v>
                </c:pt>
                <c:pt idx="1">
                  <c:v>336064</c:v>
                </c:pt>
                <c:pt idx="2">
                  <c:v>349695</c:v>
                </c:pt>
                <c:pt idx="3">
                  <c:v>310613</c:v>
                </c:pt>
                <c:pt idx="4">
                  <c:v>312786</c:v>
                </c:pt>
                <c:pt idx="5">
                  <c:v>308184</c:v>
                </c:pt>
                <c:pt idx="6">
                  <c:v>315427</c:v>
                </c:pt>
                <c:pt idx="7">
                  <c:v>305628</c:v>
                </c:pt>
                <c:pt idx="8">
                  <c:v>284170</c:v>
                </c:pt>
                <c:pt idx="9">
                  <c:v>295528</c:v>
                </c:pt>
                <c:pt idx="10">
                  <c:v>312891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65-4708-9CA3-D3E3719D86B9}"/>
            </c:ext>
          </c:extLst>
        </c:ser>
        <c:ser>
          <c:idx val="2"/>
          <c:order val="2"/>
          <c:tx>
            <c:strRef>
              <c:f>'2018. III. - Állományi_R'!$S$10</c:f>
              <c:strCache>
                <c:ptCount val="1"/>
                <c:pt idx="0">
                  <c:v>Mg. összes (MrdFt)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'2018. III. - Állományi_R'!$T$7:$AD$7</c:f>
              <c:strCache>
                <c:ptCount val="11"/>
                <c:pt idx="0">
                  <c:v>2016. I. </c:v>
                </c:pt>
                <c:pt idx="1">
                  <c:v>2016.II.</c:v>
                </c:pt>
                <c:pt idx="2">
                  <c:v>2016.III.</c:v>
                </c:pt>
                <c:pt idx="3">
                  <c:v>2016.IV.</c:v>
                </c:pt>
                <c:pt idx="4">
                  <c:v>2017.I.</c:v>
                </c:pt>
                <c:pt idx="5">
                  <c:v>2017.II.</c:v>
                </c:pt>
                <c:pt idx="6">
                  <c:v>2017.III.</c:v>
                </c:pt>
                <c:pt idx="7">
                  <c:v>2017.IV.</c:v>
                </c:pt>
                <c:pt idx="8">
                  <c:v>2018.I.</c:v>
                </c:pt>
                <c:pt idx="9">
                  <c:v>2018.II.</c:v>
                </c:pt>
                <c:pt idx="10">
                  <c:v>2018.III.</c:v>
                </c:pt>
              </c:strCache>
            </c:strRef>
          </c:cat>
          <c:val>
            <c:numRef>
              <c:f>'2018. III. - Állományi_R'!$T$10:$AD$10</c:f>
              <c:numCache>
                <c:formatCode>#,##0</c:formatCode>
                <c:ptCount val="11"/>
                <c:pt idx="0">
                  <c:v>332657.68699999998</c:v>
                </c:pt>
                <c:pt idx="1">
                  <c:v>336186.266</c:v>
                </c:pt>
                <c:pt idx="2">
                  <c:v>349854.07900000003</c:v>
                </c:pt>
                <c:pt idx="3">
                  <c:v>310865.63699999999</c:v>
                </c:pt>
                <c:pt idx="4">
                  <c:v>313078.25400000002</c:v>
                </c:pt>
                <c:pt idx="5">
                  <c:v>308498.29599999997</c:v>
                </c:pt>
                <c:pt idx="6">
                  <c:v>315756.29700000002</c:v>
                </c:pt>
                <c:pt idx="7">
                  <c:v>305933.03100000002</c:v>
                </c:pt>
                <c:pt idx="8">
                  <c:v>284466.19799999997</c:v>
                </c:pt>
                <c:pt idx="9">
                  <c:v>295834.40700000001</c:v>
                </c:pt>
                <c:pt idx="10">
                  <c:v>313203.43599999999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F65-4708-9CA3-D3E3719D86B9}"/>
            </c:ext>
          </c:extLst>
        </c:ser>
        <c:ser>
          <c:idx val="3"/>
          <c:order val="3"/>
          <c:tx>
            <c:strRef>
              <c:f>'2018. III. - Állományi_R'!$S$8</c:f>
              <c:strCache>
                <c:ptCount val="1"/>
                <c:pt idx="0">
                  <c:v>Egyéni gazdaságok (MrdFt)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'2018. III. - Állományi_R'!$T$8:$AD$8</c:f>
              <c:numCache>
                <c:formatCode>#\ ##0.0</c:formatCode>
                <c:ptCount val="11"/>
                <c:pt idx="0">
                  <c:v>108.687</c:v>
                </c:pt>
                <c:pt idx="1">
                  <c:v>122.26600000000001</c:v>
                </c:pt>
                <c:pt idx="2">
                  <c:v>159.07900000000001</c:v>
                </c:pt>
                <c:pt idx="3">
                  <c:v>252.637</c:v>
                </c:pt>
                <c:pt idx="4">
                  <c:v>292.25400000000002</c:v>
                </c:pt>
                <c:pt idx="5">
                  <c:v>314.29599999999999</c:v>
                </c:pt>
                <c:pt idx="6">
                  <c:v>329.29700000000003</c:v>
                </c:pt>
                <c:pt idx="7">
                  <c:v>305.03100000000001</c:v>
                </c:pt>
                <c:pt idx="8">
                  <c:v>296.19799999999998</c:v>
                </c:pt>
                <c:pt idx="9">
                  <c:v>306.40699999999998</c:v>
                </c:pt>
                <c:pt idx="10">
                  <c:v>312.43599999999998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F65-4708-9CA3-D3E3719D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252344"/>
        <c:axId val="424252736"/>
      </c:lineChart>
      <c:catAx>
        <c:axId val="424252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hu-HU"/>
          </a:p>
        </c:txPr>
        <c:crossAx val="424252736"/>
        <c:crosses val="autoZero"/>
        <c:auto val="1"/>
        <c:lblAlgn val="ctr"/>
        <c:lblOffset val="100"/>
        <c:noMultiLvlLbl val="0"/>
      </c:catAx>
      <c:valAx>
        <c:axId val="4242527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hu-HU"/>
          </a:p>
        </c:txPr>
        <c:crossAx val="424252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/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895918421484634E-2"/>
          <c:y val="0.1337542256456169"/>
          <c:w val="0.78223334427360192"/>
          <c:h val="0.84890762404790843"/>
        </c:manualLayout>
      </c:layout>
      <c:lineChart>
        <c:grouping val="standard"/>
        <c:varyColors val="0"/>
        <c:ser>
          <c:idx val="0"/>
          <c:order val="0"/>
          <c:tx>
            <c:strRef>
              <c:f>'2018. III. - Állományi_R'!$S$15</c:f>
              <c:strCache>
                <c:ptCount val="1"/>
                <c:pt idx="0">
                  <c:v>Mgi hitel aránya/agrár összes (%)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'2018. III. - Állományi_R'!$T$7:$AD$7</c:f>
              <c:strCache>
                <c:ptCount val="11"/>
                <c:pt idx="0">
                  <c:v>2016. I. </c:v>
                </c:pt>
                <c:pt idx="1">
                  <c:v>2016.II.</c:v>
                </c:pt>
                <c:pt idx="2">
                  <c:v>2016.III.</c:v>
                </c:pt>
                <c:pt idx="3">
                  <c:v>2016.IV.</c:v>
                </c:pt>
                <c:pt idx="4">
                  <c:v>2017.I.</c:v>
                </c:pt>
                <c:pt idx="5">
                  <c:v>2017.II.</c:v>
                </c:pt>
                <c:pt idx="6">
                  <c:v>2017.III.</c:v>
                </c:pt>
                <c:pt idx="7">
                  <c:v>2017.IV.</c:v>
                </c:pt>
                <c:pt idx="8">
                  <c:v>2018.I.</c:v>
                </c:pt>
                <c:pt idx="9">
                  <c:v>2018.II.</c:v>
                </c:pt>
                <c:pt idx="10">
                  <c:v>2018.III.</c:v>
                </c:pt>
              </c:strCache>
            </c:strRef>
          </c:cat>
          <c:val>
            <c:numRef>
              <c:f>'2018. III. - Állományi_R'!$T$15:$AD$15</c:f>
              <c:numCache>
                <c:formatCode>#,##0.00</c:formatCode>
                <c:ptCount val="11"/>
                <c:pt idx="0">
                  <c:v>40.319407046309578</c:v>
                </c:pt>
                <c:pt idx="1">
                  <c:v>39.635071987399257</c:v>
                </c:pt>
                <c:pt idx="2">
                  <c:v>37.834496850856937</c:v>
                </c:pt>
                <c:pt idx="3">
                  <c:v>31.543502882759654</c:v>
                </c:pt>
                <c:pt idx="4">
                  <c:v>31.377137496730278</c:v>
                </c:pt>
                <c:pt idx="5">
                  <c:v>30.666322327194067</c:v>
                </c:pt>
                <c:pt idx="6">
                  <c:v>29.420901701207004</c:v>
                </c:pt>
                <c:pt idx="7">
                  <c:v>28.575207635920734</c:v>
                </c:pt>
                <c:pt idx="8">
                  <c:v>27.597714113857734</c:v>
                </c:pt>
                <c:pt idx="9">
                  <c:v>27.803306216201484</c:v>
                </c:pt>
                <c:pt idx="10">
                  <c:v>28.000042553876249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C4-43AE-8DEC-DE1451A50B2B}"/>
            </c:ext>
          </c:extLst>
        </c:ser>
        <c:ser>
          <c:idx val="1"/>
          <c:order val="1"/>
          <c:tx>
            <c:strRef>
              <c:f>'2018. III. - Állományi_R'!$S$28</c:f>
              <c:strCache>
                <c:ptCount val="1"/>
                <c:pt idx="0">
                  <c:v>Élip hitel aránya/agrár összes (%)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'2018. III. - Állományi_R'!$T$28:$AD$28</c:f>
              <c:numCache>
                <c:formatCode>0.00</c:formatCode>
                <c:ptCount val="11"/>
                <c:pt idx="0">
                  <c:v>46.52059981383082</c:v>
                </c:pt>
                <c:pt idx="1">
                  <c:v>45.964650013440163</c:v>
                </c:pt>
                <c:pt idx="2">
                  <c:v>44.97932293424001</c:v>
                </c:pt>
                <c:pt idx="3">
                  <c:v>42.847082842049936</c:v>
                </c:pt>
                <c:pt idx="4">
                  <c:v>39.361950548762216</c:v>
                </c:pt>
                <c:pt idx="5">
                  <c:v>38.122375703788528</c:v>
                </c:pt>
                <c:pt idx="6">
                  <c:v>39.927117750210108</c:v>
                </c:pt>
                <c:pt idx="7">
                  <c:v>42.962421914696478</c:v>
                </c:pt>
                <c:pt idx="8">
                  <c:v>43.695137568396134</c:v>
                </c:pt>
                <c:pt idx="9">
                  <c:v>43.428544039337389</c:v>
                </c:pt>
                <c:pt idx="10">
                  <c:v>44.096454260840957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C4-43AE-8DEC-DE1451A5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255872"/>
        <c:axId val="424256656"/>
      </c:lineChart>
      <c:catAx>
        <c:axId val="424255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4256656"/>
        <c:crosses val="autoZero"/>
        <c:auto val="1"/>
        <c:lblAlgn val="ctr"/>
        <c:lblOffset val="100"/>
        <c:noMultiLvlLbl val="0"/>
      </c:catAx>
      <c:valAx>
        <c:axId val="42425665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42425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'2018. III. - Állományi_R'!$S$12</c:f>
              <c:strCache>
                <c:ptCount val="1"/>
                <c:pt idx="0">
                  <c:v>Mg egyéni arány/összes (%)</c:v>
                </c:pt>
              </c:strCache>
            </c:strRef>
          </c:tx>
          <c:marker>
            <c:symbol val="none"/>
          </c:marker>
          <c:cat>
            <c:strRef>
              <c:f>'2018. III. - Állományi_R'!$T$7:$AD$7</c:f>
              <c:strCache>
                <c:ptCount val="11"/>
                <c:pt idx="0">
                  <c:v>2016. I. </c:v>
                </c:pt>
                <c:pt idx="1">
                  <c:v>2016.II.</c:v>
                </c:pt>
                <c:pt idx="2">
                  <c:v>2016.III.</c:v>
                </c:pt>
                <c:pt idx="3">
                  <c:v>2016.IV.</c:v>
                </c:pt>
                <c:pt idx="4">
                  <c:v>2017.I.</c:v>
                </c:pt>
                <c:pt idx="5">
                  <c:v>2017.II.</c:v>
                </c:pt>
                <c:pt idx="6">
                  <c:v>2017.III.</c:v>
                </c:pt>
                <c:pt idx="7">
                  <c:v>2017.IV.</c:v>
                </c:pt>
                <c:pt idx="8">
                  <c:v>2018.I.</c:v>
                </c:pt>
                <c:pt idx="9">
                  <c:v>2018.II.</c:v>
                </c:pt>
                <c:pt idx="10">
                  <c:v>2018.III.</c:v>
                </c:pt>
              </c:strCache>
            </c:strRef>
          </c:cat>
          <c:val>
            <c:numRef>
              <c:f>'2018. III. - Állományi_R'!$T$12:$AD$12</c:f>
              <c:numCache>
                <c:formatCode>0.00</c:formatCode>
                <c:ptCount val="11"/>
                <c:pt idx="0">
                  <c:v>3.267232480937679E-2</c:v>
                </c:pt>
                <c:pt idx="1">
                  <c:v>3.6368529105826115E-2</c:v>
                </c:pt>
                <c:pt idx="2">
                  <c:v>4.5470100121370885E-2</c:v>
                </c:pt>
                <c:pt idx="3">
                  <c:v>8.1268873085512505E-2</c:v>
                </c:pt>
                <c:pt idx="4">
                  <c:v>9.3348546654409281E-2</c:v>
                </c:pt>
                <c:pt idx="5">
                  <c:v>0.10187933096395449</c:v>
                </c:pt>
                <c:pt idx="6">
                  <c:v>0.10428833981417004</c:v>
                </c:pt>
                <c:pt idx="7">
                  <c:v>9.9705154099558477E-2</c:v>
                </c:pt>
                <c:pt idx="8">
                  <c:v>0.10412414623687558</c:v>
                </c:pt>
                <c:pt idx="9">
                  <c:v>0.10357382128306664</c:v>
                </c:pt>
                <c:pt idx="10">
                  <c:v>9.9754972036769099E-2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73-4543-A988-A51B2ABC49D7}"/>
            </c:ext>
          </c:extLst>
        </c:ser>
        <c:ser>
          <c:idx val="1"/>
          <c:order val="1"/>
          <c:tx>
            <c:strRef>
              <c:f>'2018. III. - Állományi_R'!$S$13</c:f>
              <c:strCache>
                <c:ptCount val="1"/>
                <c:pt idx="0">
                  <c:v>Mg gazdasági arány/összes (%)</c:v>
                </c:pt>
              </c:strCache>
            </c:strRef>
          </c:tx>
          <c:marker>
            <c:symbol val="none"/>
          </c:marker>
          <c:cat>
            <c:strRef>
              <c:f>'2018. III. - Állományi_R'!$T$7:$AD$7</c:f>
              <c:strCache>
                <c:ptCount val="11"/>
                <c:pt idx="0">
                  <c:v>2016. I. </c:v>
                </c:pt>
                <c:pt idx="1">
                  <c:v>2016.II.</c:v>
                </c:pt>
                <c:pt idx="2">
                  <c:v>2016.III.</c:v>
                </c:pt>
                <c:pt idx="3">
                  <c:v>2016.IV.</c:v>
                </c:pt>
                <c:pt idx="4">
                  <c:v>2017.I.</c:v>
                </c:pt>
                <c:pt idx="5">
                  <c:v>2017.II.</c:v>
                </c:pt>
                <c:pt idx="6">
                  <c:v>2017.III.</c:v>
                </c:pt>
                <c:pt idx="7">
                  <c:v>2017.IV.</c:v>
                </c:pt>
                <c:pt idx="8">
                  <c:v>2018.I.</c:v>
                </c:pt>
                <c:pt idx="9">
                  <c:v>2018.II.</c:v>
                </c:pt>
                <c:pt idx="10">
                  <c:v>2018.III.</c:v>
                </c:pt>
              </c:strCache>
            </c:strRef>
          </c:cat>
          <c:val>
            <c:numRef>
              <c:f>'2018. III. - Állományi_R'!$T$13:$AD$13</c:f>
              <c:numCache>
                <c:formatCode>0.00</c:formatCode>
                <c:ptCount val="11"/>
                <c:pt idx="0">
                  <c:v>99.967327675190631</c:v>
                </c:pt>
                <c:pt idx="1">
                  <c:v>99.963631470894171</c:v>
                </c:pt>
                <c:pt idx="2">
                  <c:v>99.954529899878622</c:v>
                </c:pt>
                <c:pt idx="3">
                  <c:v>99.918731126914494</c:v>
                </c:pt>
                <c:pt idx="4">
                  <c:v>99.906651453345589</c:v>
                </c:pt>
                <c:pt idx="5">
                  <c:v>99.898120669036047</c:v>
                </c:pt>
                <c:pt idx="6">
                  <c:v>99.895711660185825</c:v>
                </c:pt>
                <c:pt idx="7">
                  <c:v>99.900294845900433</c:v>
                </c:pt>
                <c:pt idx="8">
                  <c:v>99.895875853763144</c:v>
                </c:pt>
                <c:pt idx="9">
                  <c:v>99.896426178716936</c:v>
                </c:pt>
                <c:pt idx="10">
                  <c:v>99.900245027963237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73-4543-A988-A51B2ABC49D7}"/>
            </c:ext>
          </c:extLst>
        </c:ser>
        <c:ser>
          <c:idx val="2"/>
          <c:order val="2"/>
          <c:tx>
            <c:strRef>
              <c:f>'2018. III. - Állományi_R'!$S$11</c:f>
              <c:strCache>
                <c:ptCount val="1"/>
                <c:pt idx="0">
                  <c:v>Mg. hitelnövekedés aránya/év (%)</c:v>
                </c:pt>
              </c:strCache>
            </c:strRef>
          </c:tx>
          <c:marker>
            <c:symbol val="none"/>
          </c:marker>
          <c:val>
            <c:numRef>
              <c:f>'2018. III. - Állományi_R'!$T$11:$AD$11</c:f>
              <c:numCache>
                <c:formatCode>0.00</c:formatCode>
                <c:ptCount val="11"/>
                <c:pt idx="0" formatCode="General">
                  <c:v>0</c:v>
                </c:pt>
                <c:pt idx="1">
                  <c:v>1.060723722280926</c:v>
                </c:pt>
                <c:pt idx="2">
                  <c:v>4.0655476984892829</c:v>
                </c:pt>
                <c:pt idx="3">
                  <c:v>-11.144201065610574</c:v>
                </c:pt>
                <c:pt idx="4">
                  <c:v>0.71175991703451302</c:v>
                </c:pt>
                <c:pt idx="5">
                  <c:v>-1.4628796288100006</c:v>
                </c:pt>
                <c:pt idx="6">
                  <c:v>2.3526875493665784</c:v>
                </c:pt>
                <c:pt idx="7">
                  <c:v>-3.1110277430191644</c:v>
                </c:pt>
                <c:pt idx="8">
                  <c:v>-7.016840558154712</c:v>
                </c:pt>
                <c:pt idx="9">
                  <c:v>3.9963303478327532</c:v>
                </c:pt>
                <c:pt idx="10">
                  <c:v>5.8711997621020373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73-4543-A988-A51B2ABC4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257440"/>
        <c:axId val="424258616"/>
      </c:lineChart>
      <c:catAx>
        <c:axId val="42425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4258616"/>
        <c:crosses val="autoZero"/>
        <c:auto val="1"/>
        <c:lblAlgn val="ctr"/>
        <c:lblOffset val="100"/>
        <c:noMultiLvlLbl val="0"/>
      </c:catAx>
      <c:valAx>
        <c:axId val="424258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2425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'2018. III. - Állományi_R'!$S$8</c:f>
              <c:strCache>
                <c:ptCount val="1"/>
                <c:pt idx="0">
                  <c:v>Egyéni gazdaságok (MrdFt)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t" anchorCtr="1"/>
              <a:lstStyle/>
              <a:p>
                <a:pPr>
                  <a:defRPr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'2018. III. - Állományi_R'!$T$7:$AE$7</c:f>
              <c:strCache>
                <c:ptCount val="12"/>
                <c:pt idx="0">
                  <c:v>2016. I. </c:v>
                </c:pt>
                <c:pt idx="1">
                  <c:v>2016.II.</c:v>
                </c:pt>
                <c:pt idx="2">
                  <c:v>2016.III.</c:v>
                </c:pt>
                <c:pt idx="3">
                  <c:v>2016.IV.</c:v>
                </c:pt>
                <c:pt idx="4">
                  <c:v>2017.I.</c:v>
                </c:pt>
                <c:pt idx="5">
                  <c:v>2017.II.</c:v>
                </c:pt>
                <c:pt idx="6">
                  <c:v>2017.III.</c:v>
                </c:pt>
                <c:pt idx="7">
                  <c:v>2017.IV.</c:v>
                </c:pt>
                <c:pt idx="8">
                  <c:v>2018.I.</c:v>
                </c:pt>
                <c:pt idx="9">
                  <c:v>2018.II.</c:v>
                </c:pt>
                <c:pt idx="10">
                  <c:v>2018.III.</c:v>
                </c:pt>
                <c:pt idx="11">
                  <c:v>2018.IV.</c:v>
                </c:pt>
              </c:strCache>
            </c:strRef>
          </c:cat>
          <c:val>
            <c:numRef>
              <c:f>'2018. III. - Állományi_R'!$T$8:$AE$8</c:f>
              <c:numCache>
                <c:formatCode>#\ ##0.0</c:formatCode>
                <c:ptCount val="12"/>
                <c:pt idx="0">
                  <c:v>108.687</c:v>
                </c:pt>
                <c:pt idx="1">
                  <c:v>122.26600000000001</c:v>
                </c:pt>
                <c:pt idx="2">
                  <c:v>159.07900000000001</c:v>
                </c:pt>
                <c:pt idx="3">
                  <c:v>252.637</c:v>
                </c:pt>
                <c:pt idx="4">
                  <c:v>292.25400000000002</c:v>
                </c:pt>
                <c:pt idx="5">
                  <c:v>314.29599999999999</c:v>
                </c:pt>
                <c:pt idx="6">
                  <c:v>329.29700000000003</c:v>
                </c:pt>
                <c:pt idx="7">
                  <c:v>305.03100000000001</c:v>
                </c:pt>
                <c:pt idx="8">
                  <c:v>296.19799999999998</c:v>
                </c:pt>
                <c:pt idx="9">
                  <c:v>306.40699999999998</c:v>
                </c:pt>
                <c:pt idx="10">
                  <c:v>312.43599999999998</c:v>
                </c:pt>
                <c:pt idx="11">
                  <c:v>309.40600000000001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54-4C32-9FF8-C11BF2A6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254304"/>
        <c:axId val="424259008"/>
      </c:barChart>
      <c:catAx>
        <c:axId val="42425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hu-HU"/>
          </a:p>
        </c:txPr>
        <c:crossAx val="424259008"/>
        <c:crosses val="autoZero"/>
        <c:auto val="1"/>
        <c:lblAlgn val="ctr"/>
        <c:lblOffset val="100"/>
        <c:noMultiLvlLbl val="0"/>
      </c:catAx>
      <c:valAx>
        <c:axId val="424259008"/>
        <c:scaling>
          <c:orientation val="minMax"/>
        </c:scaling>
        <c:delete val="0"/>
        <c:axPos val="l"/>
        <c:majorGridlines/>
        <c:numFmt formatCode="#\ ##0.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hu-HU"/>
          </a:p>
        </c:txPr>
        <c:crossAx val="424254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431800</xdr:colOff>
      <xdr:row>6</xdr:row>
      <xdr:rowOff>0</xdr:rowOff>
    </xdr:from>
    <xdr:to>
      <xdr:col>33</xdr:col>
      <xdr:colOff>546100</xdr:colOff>
      <xdr:row>27</xdr:row>
      <xdr:rowOff>12700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593912</xdr:colOff>
      <xdr:row>54</xdr:row>
      <xdr:rowOff>124385</xdr:rowOff>
    </xdr:from>
    <xdr:to>
      <xdr:col>39</xdr:col>
      <xdr:colOff>291354</xdr:colOff>
      <xdr:row>78</xdr:row>
      <xdr:rowOff>44823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549088</xdr:colOff>
      <xdr:row>31</xdr:row>
      <xdr:rowOff>79562</xdr:rowOff>
    </xdr:from>
    <xdr:to>
      <xdr:col>47</xdr:col>
      <xdr:colOff>11204</xdr:colOff>
      <xdr:row>47</xdr:row>
      <xdr:rowOff>145678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392204</xdr:colOff>
      <xdr:row>0</xdr:row>
      <xdr:rowOff>190500</xdr:rowOff>
    </xdr:from>
    <xdr:to>
      <xdr:col>49</xdr:col>
      <xdr:colOff>112057</xdr:colOff>
      <xdr:row>12</xdr:row>
      <xdr:rowOff>89646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xmlns="" id="{00000000-0008-0000-2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369793</xdr:colOff>
      <xdr:row>14</xdr:row>
      <xdr:rowOff>23530</xdr:rowOff>
    </xdr:from>
    <xdr:to>
      <xdr:col>46</xdr:col>
      <xdr:colOff>224116</xdr:colOff>
      <xdr:row>29</xdr:row>
      <xdr:rowOff>67234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xmlns="" id="{00000000-0008-0000-2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zos_srv\kozos\sajat%20asztal\EU\abszol&#250;t%20&#225;r\PRIXABS-SDTT-2000-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Dialog"/>
      <sheetName val="List of products"/>
      <sheetName val="output"/>
      <sheetName val="Input"/>
      <sheetName val="Textes"/>
    </sheetNames>
    <sheetDataSet>
      <sheetData sheetId="0" refreshError="1"/>
      <sheetData sheetId="1" refreshError="1">
        <row r="20">
          <cell r="H20">
            <v>2000</v>
          </cell>
        </row>
        <row r="21">
          <cell r="H21">
            <v>2006</v>
          </cell>
        </row>
      </sheetData>
      <sheetData sheetId="2" refreshError="1"/>
      <sheetData sheetId="3" refreshError="1"/>
      <sheetData sheetId="4" refreshError="1"/>
      <sheetData sheetId="5" refreshError="1">
        <row r="1">
          <cell r="B1">
            <v>9</v>
          </cell>
        </row>
        <row r="8">
          <cell r="A8" t="str">
            <v>01110000</v>
          </cell>
          <cell r="B8">
            <v>1120</v>
          </cell>
          <cell r="C8" t="str">
            <v>u2</v>
          </cell>
          <cell r="D8" t="str">
            <v>g74</v>
          </cell>
          <cell r="E8" t="str">
            <v>Soft wheat - prices per 100 kg</v>
          </cell>
          <cell r="F8" t="str">
            <v>Soft wheat - prices per 100 kg</v>
          </cell>
          <cell r="G8" t="str">
            <v>Weichweizen</v>
          </cell>
          <cell r="H8" t="str">
            <v>Soft wheat - prices per 100 kg</v>
          </cell>
          <cell r="I8" t="str">
            <v>Soft wheat - prices per 100 kg</v>
          </cell>
          <cell r="J8" t="str">
            <v>Soft wheat - prices per 100 kg</v>
          </cell>
          <cell r="K8" t="str">
            <v>Soft wheat - prices per 100 kg</v>
          </cell>
          <cell r="L8" t="str">
            <v>Soft wheat - prices per 100 kg</v>
          </cell>
          <cell r="M8" t="str">
            <v>Blé tendre</v>
          </cell>
          <cell r="N8" t="str">
            <v>Soft wheat - prices per 100 kg</v>
          </cell>
          <cell r="O8" t="str">
            <v>Soft wheat - prices per 100 kg</v>
          </cell>
          <cell r="P8" t="str">
            <v>Soft wheat - prices per 100 kg</v>
          </cell>
          <cell r="Q8" t="str">
            <v>Soft wheat - prices per 100 kg</v>
          </cell>
          <cell r="R8" t="str">
            <v>Soft wheat - prices per 100 kg</v>
          </cell>
          <cell r="S8" t="str">
            <v>Soft wheat - prices per 100 kg</v>
          </cell>
          <cell r="T8" t="str">
            <v>Soft wheat - prices per 100 kg</v>
          </cell>
          <cell r="U8" t="str">
            <v>Soft wheat - prices per 100 kg</v>
          </cell>
          <cell r="V8" t="str">
            <v>Soft wheat - prices per 100 kg</v>
          </cell>
          <cell r="W8" t="str">
            <v>Soft wheat - prices per 100 kg</v>
          </cell>
          <cell r="X8" t="str">
            <v>Soft wheat - prices per 100 kg</v>
          </cell>
        </row>
        <row r="9">
          <cell r="A9" t="str">
            <v>01120000</v>
          </cell>
          <cell r="B9">
            <v>1130</v>
          </cell>
          <cell r="C9" t="str">
            <v>u2</v>
          </cell>
          <cell r="D9" t="str">
            <v>g74</v>
          </cell>
          <cell r="E9" t="str">
            <v>Durum wheat - prices per 100 kg</v>
          </cell>
          <cell r="F9" t="str">
            <v>Durum wheat - prices per 100 kg</v>
          </cell>
          <cell r="G9" t="str">
            <v>Hartweizen</v>
          </cell>
          <cell r="H9" t="str">
            <v>Durum wheat - prices per 100 kg</v>
          </cell>
          <cell r="I9" t="str">
            <v>Durum wheat - prices per 100 kg</v>
          </cell>
          <cell r="J9" t="str">
            <v>Durum wheat - prices per 100 kg</v>
          </cell>
          <cell r="K9" t="str">
            <v>Durum wheat - prices per 100 kg</v>
          </cell>
          <cell r="L9" t="str">
            <v>Durum wheat - prices per 100 kg</v>
          </cell>
          <cell r="M9" t="str">
            <v>Blé dur</v>
          </cell>
          <cell r="N9" t="str">
            <v>Durum wheat - prices per 100 kg</v>
          </cell>
          <cell r="O9" t="str">
            <v>Durum wheat - prices per 100 kg</v>
          </cell>
          <cell r="P9" t="str">
            <v>Durum wheat - prices per 100 kg</v>
          </cell>
          <cell r="Q9" t="str">
            <v>Durum wheat - prices per 100 kg</v>
          </cell>
          <cell r="R9" t="str">
            <v>Durum wheat - prices per 100 kg</v>
          </cell>
          <cell r="S9" t="str">
            <v>Durum wheat - prices per 100 kg</v>
          </cell>
          <cell r="T9" t="str">
            <v>Durum wheat - prices per 100 kg</v>
          </cell>
          <cell r="U9" t="str">
            <v>Durum wheat - prices per 100 kg</v>
          </cell>
          <cell r="V9" t="str">
            <v>Durum wheat - prices per 100 kg</v>
          </cell>
          <cell r="W9" t="str">
            <v>Durum wheat - prices per 100 kg</v>
          </cell>
          <cell r="X9" t="str">
            <v>Durum wheat - prices per 100 kg</v>
          </cell>
        </row>
        <row r="10">
          <cell r="A10" t="str">
            <v>01200000</v>
          </cell>
          <cell r="B10">
            <v>1150</v>
          </cell>
          <cell r="C10" t="str">
            <v>u2</v>
          </cell>
          <cell r="D10" t="str">
            <v>g68</v>
          </cell>
          <cell r="E10" t="str">
            <v>Rye - prices per 100 kg</v>
          </cell>
          <cell r="F10" t="str">
            <v>Rye - prices per 100 kg</v>
          </cell>
          <cell r="G10" t="str">
            <v>Roggen</v>
          </cell>
          <cell r="H10" t="str">
            <v>Rye - prices per 100 kg</v>
          </cell>
          <cell r="I10" t="str">
            <v>Rye - prices per 100 kg</v>
          </cell>
          <cell r="J10" t="str">
            <v>Rye - prices per 100 kg</v>
          </cell>
          <cell r="K10" t="str">
            <v>Rye - prices per 100 kg</v>
          </cell>
          <cell r="L10" t="str">
            <v>Rye - prices per 100 kg</v>
          </cell>
          <cell r="M10" t="str">
            <v>Seigle</v>
          </cell>
          <cell r="N10" t="str">
            <v>Rye - prices per 100 kg</v>
          </cell>
          <cell r="O10" t="str">
            <v>Rye - prices per 100 kg</v>
          </cell>
          <cell r="P10" t="str">
            <v>Rye - prices per 100 kg</v>
          </cell>
          <cell r="Q10" t="str">
            <v>Rye - prices per 100 kg</v>
          </cell>
          <cell r="R10" t="str">
            <v>Rye - prices per 100 kg</v>
          </cell>
          <cell r="S10" t="str">
            <v>Rye - prices per 100 kg</v>
          </cell>
          <cell r="T10" t="str">
            <v>Rye - prices per 100 kg</v>
          </cell>
          <cell r="U10" t="str">
            <v>Rye - prices per 100 kg</v>
          </cell>
          <cell r="V10" t="str">
            <v>Rye - prices per 100 kg</v>
          </cell>
          <cell r="W10" t="str">
            <v>Rye - prices per 100 kg</v>
          </cell>
          <cell r="X10" t="str">
            <v>Rye - prices per 100 kg</v>
          </cell>
        </row>
        <row r="11">
          <cell r="A11" t="str">
            <v>01300000</v>
          </cell>
          <cell r="B11">
            <v>1160</v>
          </cell>
          <cell r="C11" t="str">
            <v>u2</v>
          </cell>
          <cell r="D11" t="str">
            <v>g1</v>
          </cell>
          <cell r="E11" t="str">
            <v>Barley - prices per 100 kg</v>
          </cell>
          <cell r="F11" t="str">
            <v>Barley - prices per 100 kg</v>
          </cell>
          <cell r="G11" t="str">
            <v>Gerste</v>
          </cell>
          <cell r="H11" t="str">
            <v>Barley - prices per 100 kg</v>
          </cell>
          <cell r="I11" t="str">
            <v>Barley - prices per 100 kg</v>
          </cell>
          <cell r="J11" t="str">
            <v>Barley - prices per 100 kg</v>
          </cell>
          <cell r="K11" t="str">
            <v>Barley - prices per 100 kg</v>
          </cell>
          <cell r="L11" t="str">
            <v>Barley - prices per 100 kg</v>
          </cell>
          <cell r="M11" t="str">
            <v>Orge</v>
          </cell>
          <cell r="N11" t="str">
            <v>Barley - prices per 100 kg</v>
          </cell>
          <cell r="O11" t="str">
            <v>Barley - prices per 100 kg</v>
          </cell>
          <cell r="P11" t="str">
            <v>Barley - prices per 100 kg</v>
          </cell>
          <cell r="Q11" t="str">
            <v>Barley - prices per 100 kg</v>
          </cell>
          <cell r="R11" t="str">
            <v>Barley - prices per 100 kg</v>
          </cell>
          <cell r="S11" t="str">
            <v>Barley - prices per 100 kg</v>
          </cell>
          <cell r="T11" t="str">
            <v>Barley - prices per 100 kg</v>
          </cell>
          <cell r="U11" t="str">
            <v>Barley - prices per 100 kg</v>
          </cell>
          <cell r="V11" t="str">
            <v>Barley - prices per 100 kg</v>
          </cell>
          <cell r="W11" t="str">
            <v>Barley - prices per 100 kg</v>
          </cell>
          <cell r="X11" t="str">
            <v>Barley - prices per 100 kg</v>
          </cell>
        </row>
        <row r="12">
          <cell r="A12" t="str">
            <v>01310000</v>
          </cell>
          <cell r="C12" t="str">
            <v>u2</v>
          </cell>
          <cell r="D12" t="str">
            <v>g1</v>
          </cell>
          <cell r="E12" t="str">
            <v>Feed barley - prices per 100 kg</v>
          </cell>
          <cell r="F12" t="str">
            <v>Feed barley - prices per 100 kg</v>
          </cell>
          <cell r="G12" t="str">
            <v>Futtergerste</v>
          </cell>
          <cell r="H12" t="str">
            <v>Feed barley - prices per 100 kg</v>
          </cell>
          <cell r="I12" t="str">
            <v>Feed barley - prices per 100 kg</v>
          </cell>
          <cell r="J12" t="str">
            <v>Feed barley - prices per 100 kg</v>
          </cell>
          <cell r="K12" t="str">
            <v>Feed barley - prices per 100 kg</v>
          </cell>
          <cell r="L12" t="str">
            <v>Feed barley - prices per 100 kg</v>
          </cell>
          <cell r="M12" t="str">
            <v>Orge fourrager</v>
          </cell>
          <cell r="N12" t="str">
            <v>Feed barley - prices per 100 kg</v>
          </cell>
          <cell r="O12" t="str">
            <v>Feed barley - prices per 100 kg</v>
          </cell>
          <cell r="P12" t="str">
            <v>Feed barley - prices per 100 kg</v>
          </cell>
          <cell r="Q12" t="str">
            <v>Feed barley - prices per 100 kg</v>
          </cell>
          <cell r="R12" t="str">
            <v>Feed barley - prices per 100 kg</v>
          </cell>
          <cell r="S12" t="str">
            <v>Feed barley - prices per 100 kg</v>
          </cell>
          <cell r="T12" t="str">
            <v>Feed barley - prices per 100 kg</v>
          </cell>
          <cell r="U12" t="str">
            <v>Feed barley - prices per 100 kg</v>
          </cell>
          <cell r="V12" t="str">
            <v>Feed barley - prices per 100 kg</v>
          </cell>
          <cell r="W12" t="str">
            <v>Feed barley - prices per 100 kg</v>
          </cell>
          <cell r="X12" t="str">
            <v>Feed barley - prices per 100 kg</v>
          </cell>
        </row>
        <row r="13">
          <cell r="A13" t="str">
            <v>01320000</v>
          </cell>
          <cell r="B13">
            <v>1161</v>
          </cell>
          <cell r="C13" t="str">
            <v>u2</v>
          </cell>
          <cell r="D13" t="str">
            <v>g1</v>
          </cell>
          <cell r="E13" t="str">
            <v>Malting barley - prices per 100 kg</v>
          </cell>
          <cell r="F13" t="str">
            <v>Malting barley - prices per 100 kg</v>
          </cell>
          <cell r="G13" t="str">
            <v>Braugerste</v>
          </cell>
          <cell r="H13" t="str">
            <v>Malting barley - prices per 100 kg</v>
          </cell>
          <cell r="I13" t="str">
            <v>Malting barley - prices per 100 kg</v>
          </cell>
          <cell r="J13" t="str">
            <v>Malting barley - prices per 100 kg</v>
          </cell>
          <cell r="K13" t="str">
            <v>Malting barley - prices per 100 kg</v>
          </cell>
          <cell r="L13" t="str">
            <v>Malting barley - prices per 100 kg</v>
          </cell>
          <cell r="M13" t="str">
            <v>Orge de brasserie</v>
          </cell>
          <cell r="N13" t="str">
            <v>Malting barley - prices per 100 kg</v>
          </cell>
          <cell r="O13" t="str">
            <v>Malting barley - prices per 100 kg</v>
          </cell>
          <cell r="P13" t="str">
            <v>Malting barley - prices per 100 kg</v>
          </cell>
          <cell r="Q13" t="str">
            <v>Malting barley - prices per 100 kg</v>
          </cell>
          <cell r="R13" t="str">
            <v>Malting barley - prices per 100 kg</v>
          </cell>
          <cell r="S13" t="str">
            <v>Malting barley - prices per 100 kg</v>
          </cell>
          <cell r="T13" t="str">
            <v>Malting barley - prices per 100 kg</v>
          </cell>
          <cell r="U13" t="str">
            <v>Malting barley - prices per 100 kg</v>
          </cell>
          <cell r="V13" t="str">
            <v>Malting barley - prices per 100 kg</v>
          </cell>
          <cell r="W13" t="str">
            <v>Malting barley - prices per 100 kg</v>
          </cell>
          <cell r="X13" t="str">
            <v>Malting barley - prices per 100 kg</v>
          </cell>
        </row>
        <row r="14">
          <cell r="A14" t="str">
            <v>01400000</v>
          </cell>
          <cell r="B14">
            <v>1180</v>
          </cell>
          <cell r="C14" t="str">
            <v>u2</v>
          </cell>
          <cell r="D14" t="str">
            <v>g33</v>
          </cell>
          <cell r="E14" t="str">
            <v>Oats - prices per 100 kg</v>
          </cell>
          <cell r="F14" t="str">
            <v>Oats - prices per 100 kg</v>
          </cell>
          <cell r="G14" t="str">
            <v>Hafer</v>
          </cell>
          <cell r="H14" t="str">
            <v>Oats - prices per 100 kg</v>
          </cell>
          <cell r="I14" t="str">
            <v>Oats - prices per 100 kg</v>
          </cell>
          <cell r="J14" t="str">
            <v>Oats - prices per 100 kg</v>
          </cell>
          <cell r="K14" t="str">
            <v>Oats - prices per 100 kg</v>
          </cell>
          <cell r="L14" t="str">
            <v>Oats - prices per 100 kg</v>
          </cell>
          <cell r="M14" t="str">
            <v>Avoine</v>
          </cell>
          <cell r="N14" t="str">
            <v>Oats - prices per 100 kg</v>
          </cell>
          <cell r="O14" t="str">
            <v>Oats - prices per 100 kg</v>
          </cell>
          <cell r="P14" t="str">
            <v>Oats - prices per 100 kg</v>
          </cell>
          <cell r="Q14" t="str">
            <v>Oats - prices per 100 kg</v>
          </cell>
          <cell r="R14" t="str">
            <v>Oats - prices per 100 kg</v>
          </cell>
          <cell r="S14" t="str">
            <v>Oats - prices per 100 kg</v>
          </cell>
          <cell r="T14" t="str">
            <v>Oats - prices per 100 kg</v>
          </cell>
          <cell r="U14" t="str">
            <v>Oats - prices per 100 kg</v>
          </cell>
          <cell r="V14" t="str">
            <v>Oats - prices per 100 kg</v>
          </cell>
          <cell r="W14" t="str">
            <v>Oats - prices per 100 kg</v>
          </cell>
          <cell r="X14" t="str">
            <v>Oats - prices per 100 kg</v>
          </cell>
        </row>
        <row r="15">
          <cell r="A15" t="str">
            <v>01500000</v>
          </cell>
          <cell r="B15">
            <v>1200</v>
          </cell>
          <cell r="C15" t="str">
            <v>u2</v>
          </cell>
          <cell r="D15" t="str">
            <v>g26</v>
          </cell>
          <cell r="E15" t="str">
            <v>Maize - prices per 100 kg</v>
          </cell>
          <cell r="F15" t="str">
            <v>Maize - prices per 100 kg</v>
          </cell>
          <cell r="G15" t="str">
            <v>Mais</v>
          </cell>
          <cell r="H15" t="str">
            <v>Maize - prices per 100 kg</v>
          </cell>
          <cell r="I15" t="str">
            <v>Maize - prices per 100 kg</v>
          </cell>
          <cell r="J15" t="str">
            <v>Maize - prices per 100 kg</v>
          </cell>
          <cell r="K15" t="str">
            <v>Maize - prices per 100 kg</v>
          </cell>
          <cell r="L15" t="str">
            <v>Maize - prices per 100 kg</v>
          </cell>
          <cell r="M15" t="str">
            <v>Maïs</v>
          </cell>
          <cell r="N15" t="str">
            <v>Maize - prices per 100 kg</v>
          </cell>
          <cell r="O15" t="str">
            <v>Maize - prices per 100 kg</v>
          </cell>
          <cell r="P15" t="str">
            <v>Maize - prices per 100 kg</v>
          </cell>
          <cell r="Q15" t="str">
            <v>Maize - prices per 100 kg</v>
          </cell>
          <cell r="R15" t="str">
            <v>Maize - prices per 100 kg</v>
          </cell>
          <cell r="S15" t="str">
            <v>Maize - prices per 100 kg</v>
          </cell>
          <cell r="T15" t="str">
            <v>Maize - prices per 100 kg</v>
          </cell>
          <cell r="U15" t="str">
            <v>Maize - prices per 100 kg</v>
          </cell>
          <cell r="V15" t="str">
            <v>Maize - prices per 100 kg</v>
          </cell>
          <cell r="W15" t="str">
            <v>Maize - prices per 100 kg</v>
          </cell>
          <cell r="X15" t="str">
            <v>Maize - prices per 100 kg</v>
          </cell>
        </row>
        <row r="16">
          <cell r="A16" t="str">
            <v>01910000</v>
          </cell>
          <cell r="B16">
            <v>1251</v>
          </cell>
          <cell r="C16" t="str">
            <v>u2</v>
          </cell>
          <cell r="D16" t="str">
            <v>g67</v>
          </cell>
          <cell r="E16" t="str">
            <v>Sorghum - prices per 100 kg</v>
          </cell>
          <cell r="F16" t="str">
            <v>Sorghum - prices per 100 kg</v>
          </cell>
          <cell r="G16" t="str">
            <v>Sorgho</v>
          </cell>
          <cell r="H16" t="str">
            <v>Sorghum - prices per 100 kg</v>
          </cell>
          <cell r="I16" t="str">
            <v>Sorghum - prices per 100 kg</v>
          </cell>
          <cell r="J16" t="str">
            <v>Sorghum - prices per 100 kg</v>
          </cell>
          <cell r="K16" t="str">
            <v>Sorghum - prices per 100 kg</v>
          </cell>
          <cell r="L16" t="str">
            <v>Sorghum - prices per 100 kg</v>
          </cell>
          <cell r="M16" t="str">
            <v>Sorgho</v>
          </cell>
          <cell r="N16" t="str">
            <v>Sorghum - prices per 100 kg</v>
          </cell>
          <cell r="O16" t="str">
            <v>Sorghum - prices per 100 kg</v>
          </cell>
          <cell r="P16" t="str">
            <v>Sorghum - prices per 100 kg</v>
          </cell>
          <cell r="Q16" t="str">
            <v>Sorghum - prices per 100 kg</v>
          </cell>
          <cell r="R16" t="str">
            <v>Sorghum - prices per 100 kg</v>
          </cell>
          <cell r="S16" t="str">
            <v>Sorghum - prices per 100 kg</v>
          </cell>
          <cell r="T16" t="str">
            <v>Sorghum - prices per 100 kg</v>
          </cell>
          <cell r="U16" t="str">
            <v>Sorghum - prices per 100 kg</v>
          </cell>
          <cell r="V16" t="str">
            <v>Sorghum - prices per 100 kg</v>
          </cell>
          <cell r="W16" t="str">
            <v>Sorghum - prices per 100 kg</v>
          </cell>
          <cell r="X16" t="str">
            <v>Sorghum - prices per 100 kg</v>
          </cell>
        </row>
        <row r="17">
          <cell r="A17" t="str">
            <v>01920000</v>
          </cell>
          <cell r="B17">
            <v>1211</v>
          </cell>
          <cell r="C17" t="str">
            <v>u2</v>
          </cell>
          <cell r="D17" t="str">
            <v>g41</v>
          </cell>
          <cell r="E17" t="str">
            <v>Triticale - prices per 100 kg</v>
          </cell>
          <cell r="F17" t="str">
            <v>Triticale - prices per 100 kg</v>
          </cell>
          <cell r="G17" t="str">
            <v>Triticale</v>
          </cell>
          <cell r="H17" t="str">
            <v>Triticale - prices per 100 kg</v>
          </cell>
          <cell r="I17" t="str">
            <v>Triticale - prices per 100 kg</v>
          </cell>
          <cell r="J17" t="str">
            <v>Triticale - prices per 100 kg</v>
          </cell>
          <cell r="K17" t="str">
            <v>Triticale - prices per 100 kg</v>
          </cell>
          <cell r="L17" t="str">
            <v>Triticale - prices per 100 kg</v>
          </cell>
          <cell r="M17" t="str">
            <v>Triticale</v>
          </cell>
          <cell r="N17" t="str">
            <v>Triticale - prices per 100 kg</v>
          </cell>
          <cell r="O17" t="str">
            <v>Triticale - prices per 100 kg</v>
          </cell>
          <cell r="P17" t="str">
            <v>Triticale - prices per 100 kg</v>
          </cell>
          <cell r="Q17" t="str">
            <v>Triticale - prices per 100 kg</v>
          </cell>
          <cell r="R17" t="str">
            <v>Triticale - prices per 100 kg</v>
          </cell>
          <cell r="S17" t="str">
            <v>Triticale - prices per 100 kg</v>
          </cell>
          <cell r="T17" t="str">
            <v>Triticale - prices per 100 kg</v>
          </cell>
          <cell r="U17" t="str">
            <v>Triticale - prices per 100 kg</v>
          </cell>
          <cell r="V17" t="str">
            <v>Triticale - prices per 100 kg</v>
          </cell>
          <cell r="W17" t="str">
            <v>Triticale - prices per 100 kg</v>
          </cell>
          <cell r="X17" t="str">
            <v>Triticale - prices per 100 kg</v>
          </cell>
        </row>
        <row r="18">
          <cell r="A18" t="str">
            <v>01600000</v>
          </cell>
          <cell r="B18">
            <v>1217</v>
          </cell>
          <cell r="C18" t="str">
            <v>u2</v>
          </cell>
          <cell r="D18" t="str">
            <v>g41</v>
          </cell>
          <cell r="E18" t="str">
            <v>Rice - prices per 100 kg</v>
          </cell>
          <cell r="F18" t="str">
            <v>Rice - prices per 100 kg</v>
          </cell>
          <cell r="G18" t="str">
            <v>Reis</v>
          </cell>
          <cell r="H18" t="str">
            <v>Rice - prices per 100 kg</v>
          </cell>
          <cell r="I18" t="str">
            <v>Rice - prices per 100 kg</v>
          </cell>
          <cell r="J18" t="str">
            <v>Rice - prices per 100 kg</v>
          </cell>
          <cell r="K18" t="str">
            <v>Rice - prices per 100 kg</v>
          </cell>
          <cell r="L18" t="str">
            <v>Rice - prices per 100 kg</v>
          </cell>
          <cell r="M18" t="str">
            <v>Riz</v>
          </cell>
          <cell r="N18" t="str">
            <v>Rice - prices per 100 kg</v>
          </cell>
          <cell r="O18" t="str">
            <v>Rice - prices per 100 kg</v>
          </cell>
          <cell r="P18" t="str">
            <v>Rice - prices per 100 kg</v>
          </cell>
          <cell r="Q18" t="str">
            <v>Rice - prices per 100 kg</v>
          </cell>
          <cell r="R18" t="str">
            <v>Rice - prices per 100 kg</v>
          </cell>
          <cell r="S18" t="str">
            <v>Rice - prices per 100 kg</v>
          </cell>
          <cell r="T18" t="str">
            <v>Rice - prices per 100 kg</v>
          </cell>
          <cell r="U18" t="str">
            <v>Rice - prices per 100 kg</v>
          </cell>
          <cell r="V18" t="str">
            <v>Rice - prices per 100 kg</v>
          </cell>
          <cell r="W18" t="str">
            <v>Rice - prices per 100 kg</v>
          </cell>
          <cell r="X18" t="str">
            <v>Rice - prices per 100 kg</v>
          </cell>
        </row>
        <row r="19">
          <cell r="A19" t="str">
            <v>02210000</v>
          </cell>
          <cell r="B19">
            <v>1430</v>
          </cell>
          <cell r="C19" t="str">
            <v>u2</v>
          </cell>
          <cell r="D19" t="str">
            <v>g35</v>
          </cell>
          <cell r="E19" t="str">
            <v>Dried peas - prices per 100 kg</v>
          </cell>
          <cell r="F19" t="str">
            <v>Dried peas - prices per 100 kg</v>
          </cell>
          <cell r="G19" t="str">
            <v>Speiseerbsen</v>
          </cell>
          <cell r="H19" t="str">
            <v>Dried peas - prices per 100 kg</v>
          </cell>
          <cell r="I19" t="str">
            <v>Dried peas - prices per 100 kg</v>
          </cell>
          <cell r="J19" t="str">
            <v>Dried peas - prices per 100 kg</v>
          </cell>
          <cell r="K19" t="str">
            <v>Dried peas - prices per 100 kg</v>
          </cell>
          <cell r="L19" t="str">
            <v>Dried peas - prices per 100 kg</v>
          </cell>
          <cell r="M19" t="str">
            <v>Pois secs</v>
          </cell>
          <cell r="N19" t="str">
            <v>Dried peas - prices per 100 kg</v>
          </cell>
          <cell r="O19" t="str">
            <v>Dried peas - prices per 100 kg</v>
          </cell>
          <cell r="P19" t="str">
            <v>Dried peas - prices per 100 kg</v>
          </cell>
          <cell r="Q19" t="str">
            <v>Dried peas - prices per 100 kg</v>
          </cell>
          <cell r="R19" t="str">
            <v>Dried peas - prices per 100 kg</v>
          </cell>
          <cell r="S19" t="str">
            <v>Dried peas - prices per 100 kg</v>
          </cell>
          <cell r="T19" t="str">
            <v>Dried peas - prices per 100 kg</v>
          </cell>
          <cell r="U19" t="str">
            <v>Dried peas - prices per 100 kg</v>
          </cell>
          <cell r="V19" t="str">
            <v>Dried peas - prices per 100 kg</v>
          </cell>
          <cell r="W19" t="str">
            <v>Dried peas - prices per 100 kg</v>
          </cell>
          <cell r="X19" t="str">
            <v>Dried peas - prices per 100 kg</v>
          </cell>
        </row>
        <row r="20">
          <cell r="A20" t="str">
            <v>02992000</v>
          </cell>
          <cell r="B20">
            <v>1450</v>
          </cell>
          <cell r="C20" t="str">
            <v>u2</v>
          </cell>
          <cell r="D20" t="str">
            <v>g35</v>
          </cell>
          <cell r="E20" t="str">
            <v>Chick peas - prices per 100 kg</v>
          </cell>
          <cell r="F20" t="str">
            <v>Chick peas - prices per 100 kg</v>
          </cell>
          <cell r="G20" t="str">
            <v>Kichererbsen</v>
          </cell>
          <cell r="H20" t="str">
            <v>Chick peas - prices per 100 kg</v>
          </cell>
          <cell r="I20" t="str">
            <v>Chick peas - prices per 100 kg</v>
          </cell>
          <cell r="J20" t="str">
            <v>Chick peas - prices per 100 kg</v>
          </cell>
          <cell r="K20" t="str">
            <v>Chick peas - prices per 100 kg</v>
          </cell>
          <cell r="L20" t="str">
            <v>Chick peas - prices per 100 kg</v>
          </cell>
          <cell r="M20" t="str">
            <v>Pois chiches</v>
          </cell>
          <cell r="N20" t="str">
            <v>Chick peas - prices per 100 kg</v>
          </cell>
          <cell r="O20" t="str">
            <v>Chick peas - prices per 100 kg</v>
          </cell>
          <cell r="P20" t="str">
            <v>Chick peas - prices per 100 kg</v>
          </cell>
          <cell r="Q20" t="str">
            <v>Chick peas - prices per 100 kg</v>
          </cell>
          <cell r="R20" t="str">
            <v>Chick peas - prices per 100 kg</v>
          </cell>
          <cell r="S20" t="str">
            <v>Chick peas - prices per 100 kg</v>
          </cell>
          <cell r="T20" t="str">
            <v>Chick peas - prices per 100 kg</v>
          </cell>
          <cell r="U20" t="str">
            <v>Chick peas - prices per 100 kg</v>
          </cell>
          <cell r="V20" t="str">
            <v>Chick peas - prices per 100 kg</v>
          </cell>
          <cell r="W20" t="str">
            <v>Chick peas - prices per 100 kg</v>
          </cell>
          <cell r="X20" t="str">
            <v>Chick peas - prices per 100 kg</v>
          </cell>
        </row>
        <row r="21">
          <cell r="A21" t="str">
            <v>02220000</v>
          </cell>
          <cell r="B21">
            <v>1470</v>
          </cell>
          <cell r="C21" t="str">
            <v>u2</v>
          </cell>
          <cell r="D21" t="str">
            <v>g35</v>
          </cell>
          <cell r="E21" t="str">
            <v>Dried beans - prices per 100 kg</v>
          </cell>
          <cell r="F21" t="str">
            <v>Dried beans - prices per 100 kg</v>
          </cell>
          <cell r="G21" t="str">
            <v>Speisebohnen</v>
          </cell>
          <cell r="H21" t="str">
            <v>Dried beans - prices per 100 kg</v>
          </cell>
          <cell r="I21" t="str">
            <v>Dried beans - prices per 100 kg</v>
          </cell>
          <cell r="J21" t="str">
            <v>Dried beans - prices per 100 kg</v>
          </cell>
          <cell r="K21" t="str">
            <v>Dried beans - prices per 100 kg</v>
          </cell>
          <cell r="L21" t="str">
            <v>Dried beans - prices per 100 kg</v>
          </cell>
          <cell r="M21" t="str">
            <v>Haricots secs</v>
          </cell>
          <cell r="N21" t="str">
            <v>Dried beans - prices per 100 kg</v>
          </cell>
          <cell r="O21" t="str">
            <v>Dried beans - prices per 100 kg</v>
          </cell>
          <cell r="P21" t="str">
            <v>Dried beans - prices per 100 kg</v>
          </cell>
          <cell r="Q21" t="str">
            <v>Dried beans - prices per 100 kg</v>
          </cell>
          <cell r="R21" t="str">
            <v>Dried beans - prices per 100 kg</v>
          </cell>
          <cell r="S21" t="str">
            <v>Dried beans - prices per 100 kg</v>
          </cell>
          <cell r="T21" t="str">
            <v>Dried beans - prices per 100 kg</v>
          </cell>
          <cell r="U21" t="str">
            <v>Dried beans - prices per 100 kg</v>
          </cell>
          <cell r="V21" t="str">
            <v>Dried beans - prices per 100 kg</v>
          </cell>
          <cell r="W21" t="str">
            <v>Dried beans - prices per 100 kg</v>
          </cell>
          <cell r="X21" t="str">
            <v>Dried beans - prices per 100 kg</v>
          </cell>
        </row>
        <row r="22">
          <cell r="A22" t="str">
            <v>02230000</v>
          </cell>
          <cell r="B22">
            <v>1314</v>
          </cell>
          <cell r="C22" t="str">
            <v>u2</v>
          </cell>
          <cell r="D22" t="str">
            <v>g64</v>
          </cell>
          <cell r="E22" t="str">
            <v>Broad beans (dry) - prices per 100 kg</v>
          </cell>
          <cell r="F22" t="str">
            <v>Broad beans (dry) - prices per 100 kg</v>
          </cell>
          <cell r="G22" t="str">
            <v>Puffbohnen (getrocknet)</v>
          </cell>
          <cell r="H22" t="str">
            <v>Broad beans (dry) - prices per 100 kg</v>
          </cell>
          <cell r="I22" t="str">
            <v>Broad beans (dry) - prices per 100 kg</v>
          </cell>
          <cell r="J22" t="str">
            <v>Broad beans (dry) - prices per 100 kg</v>
          </cell>
          <cell r="K22" t="str">
            <v>Broad beans (dry) - prices per 100 kg</v>
          </cell>
          <cell r="L22" t="str">
            <v>Broad beans (dry) - prices per 100 kg</v>
          </cell>
          <cell r="M22" t="str">
            <v>Fèves sèches</v>
          </cell>
          <cell r="N22" t="str">
            <v>Broad beans (dry) - prices per 100 kg</v>
          </cell>
          <cell r="O22" t="str">
            <v>Broad beans (dry) - prices per 100 kg</v>
          </cell>
          <cell r="P22" t="str">
            <v>Broad beans (dry) - prices per 100 kg</v>
          </cell>
          <cell r="Q22" t="str">
            <v>Broad beans (dry) - prices per 100 kg</v>
          </cell>
          <cell r="R22" t="str">
            <v>Broad beans (dry) - prices per 100 kg</v>
          </cell>
          <cell r="S22" t="str">
            <v>Broad beans (dry) - prices per 100 kg</v>
          </cell>
          <cell r="T22" t="str">
            <v>Broad beans (dry) - prices per 100 kg</v>
          </cell>
          <cell r="U22" t="str">
            <v>Broad beans (dry) - prices per 100 kg</v>
          </cell>
          <cell r="V22" t="str">
            <v>Broad beans (dry) - prices per 100 kg</v>
          </cell>
          <cell r="W22" t="str">
            <v>Broad beans (dry) - prices per 100 kg</v>
          </cell>
          <cell r="X22" t="str">
            <v>Broad beans (dry) - prices per 100 kg</v>
          </cell>
        </row>
        <row r="23">
          <cell r="A23" t="str">
            <v>02991000</v>
          </cell>
          <cell r="B23">
            <v>1331</v>
          </cell>
          <cell r="C23" t="str">
            <v>u2</v>
          </cell>
          <cell r="D23" t="str">
            <v>g64</v>
          </cell>
          <cell r="E23" t="str">
            <v>Lentils - prices per 100 kg</v>
          </cell>
          <cell r="F23" t="str">
            <v>Lentils - prices per 100 kg</v>
          </cell>
          <cell r="G23" t="str">
            <v>Linsen</v>
          </cell>
          <cell r="H23" t="str">
            <v>Lentils - prices per 100 kg</v>
          </cell>
          <cell r="I23" t="str">
            <v>Lentils - prices per 100 kg</v>
          </cell>
          <cell r="J23" t="str">
            <v>Lentils - prices per 100 kg</v>
          </cell>
          <cell r="K23" t="str">
            <v>Lentils - prices per 100 kg</v>
          </cell>
          <cell r="L23" t="str">
            <v>Lentils - prices per 100 kg</v>
          </cell>
          <cell r="M23" t="str">
            <v>Lentilles</v>
          </cell>
          <cell r="N23" t="str">
            <v>Lentils - prices per 100 kg</v>
          </cell>
          <cell r="O23" t="str">
            <v>Lentils - prices per 100 kg</v>
          </cell>
          <cell r="P23" t="str">
            <v>Lentils - prices per 100 kg</v>
          </cell>
          <cell r="Q23" t="str">
            <v>Lentils - prices per 100 kg</v>
          </cell>
          <cell r="R23" t="str">
            <v>Lentils - prices per 100 kg</v>
          </cell>
          <cell r="S23" t="str">
            <v>Lentils - prices per 100 kg</v>
          </cell>
          <cell r="T23" t="str">
            <v>Lentils - prices per 100 kg</v>
          </cell>
          <cell r="U23" t="str">
            <v>Lentils - prices per 100 kg</v>
          </cell>
          <cell r="V23" t="str">
            <v>Lentils - prices per 100 kg</v>
          </cell>
          <cell r="W23" t="str">
            <v>Lentils - prices per 100 kg</v>
          </cell>
          <cell r="X23" t="str">
            <v>Lentils - prices per 100 kg</v>
          </cell>
        </row>
        <row r="24">
          <cell r="A24" t="str">
            <v>05120000</v>
          </cell>
          <cell r="B24">
            <v>1338</v>
          </cell>
          <cell r="C24" t="str">
            <v>u2</v>
          </cell>
          <cell r="D24" t="str">
            <v>g64</v>
          </cell>
          <cell r="E24" t="str">
            <v>Main crop potatoes - prices per 100 kg</v>
          </cell>
          <cell r="F24" t="str">
            <v>Main crop potatoes - prices per 100 kg</v>
          </cell>
          <cell r="G24" t="str">
            <v>Speisekartoffeln (Erdäpfel)</v>
          </cell>
          <cell r="H24" t="str">
            <v>Main crop potatoes - prices per 100 kg</v>
          </cell>
          <cell r="I24" t="str">
            <v>Main crop potatoes - prices per 100 kg</v>
          </cell>
          <cell r="J24" t="str">
            <v>Main crop potatoes - prices per 100 kg</v>
          </cell>
          <cell r="K24" t="str">
            <v>Main crop potatoes - prices per 100 kg</v>
          </cell>
          <cell r="L24" t="str">
            <v>Main crop potatoes - prices per 100 kg</v>
          </cell>
          <cell r="M24" t="str">
            <v>Pommes de terre de consommation</v>
          </cell>
          <cell r="N24" t="str">
            <v>Main crop potatoes - prices per 100 kg</v>
          </cell>
          <cell r="O24" t="str">
            <v>Main crop potatoes - prices per 100 kg</v>
          </cell>
          <cell r="P24" t="str">
            <v>Main crop potatoes - prices per 100 kg</v>
          </cell>
          <cell r="Q24" t="str">
            <v>Main crop potatoes - prices per 100 kg</v>
          </cell>
          <cell r="R24" t="str">
            <v>Main crop potatoes - prices per 100 kg</v>
          </cell>
          <cell r="S24" t="str">
            <v>Main crop potatoes - prices per 100 kg</v>
          </cell>
          <cell r="T24" t="str">
            <v>Main crop potatoes - prices per 100 kg</v>
          </cell>
          <cell r="U24" t="str">
            <v>Main crop potatoes - prices per 100 kg</v>
          </cell>
          <cell r="V24" t="str">
            <v>Main crop potatoes - prices per 100 kg</v>
          </cell>
          <cell r="W24" t="str">
            <v>Main crop potatoes - prices per 100 kg</v>
          </cell>
          <cell r="X24" t="str">
            <v>Main crop potatoes - prices per 100 kg</v>
          </cell>
        </row>
        <row r="25">
          <cell r="A25" t="str">
            <v>05110000</v>
          </cell>
          <cell r="B25">
            <v>1551</v>
          </cell>
          <cell r="C25" t="str">
            <v>u2</v>
          </cell>
          <cell r="D25" t="str">
            <v>g66</v>
          </cell>
          <cell r="E25" t="str">
            <v>Early potatoes - prices per 100 kg</v>
          </cell>
          <cell r="F25" t="str">
            <v>Early potatoes - prices per 100 kg</v>
          </cell>
          <cell r="G25" t="str">
            <v>Frühkartoffeln (Erdäpfel)</v>
          </cell>
          <cell r="H25" t="str">
            <v>Early potatoes - prices per 100 kg</v>
          </cell>
          <cell r="I25" t="str">
            <v>Early potatoes - prices per 100 kg</v>
          </cell>
          <cell r="J25" t="str">
            <v>Early potatoes - prices per 100 kg</v>
          </cell>
          <cell r="K25" t="str">
            <v>Early potatoes - prices per 100 kg</v>
          </cell>
          <cell r="L25" t="str">
            <v>Early potatoes - prices per 100 kg</v>
          </cell>
          <cell r="M25" t="str">
            <v>Pommes de terre hâtives</v>
          </cell>
          <cell r="N25" t="str">
            <v>Early potatoes - prices per 100 kg</v>
          </cell>
          <cell r="O25" t="str">
            <v>Early potatoes - prices per 100 kg</v>
          </cell>
          <cell r="P25" t="str">
            <v>Early potatoes - prices per 100 kg</v>
          </cell>
          <cell r="Q25" t="str">
            <v>Early potatoes - prices per 100 kg</v>
          </cell>
          <cell r="R25" t="str">
            <v>Early potatoes - prices per 100 kg</v>
          </cell>
          <cell r="S25" t="str">
            <v>Early potatoes - prices per 100 kg</v>
          </cell>
          <cell r="T25" t="str">
            <v>Early potatoes - prices per 100 kg</v>
          </cell>
          <cell r="U25" t="str">
            <v>Early potatoes - prices per 100 kg</v>
          </cell>
          <cell r="V25" t="str">
            <v>Early potatoes - prices per 100 kg</v>
          </cell>
          <cell r="W25" t="str">
            <v>Early potatoes - prices per 100 kg</v>
          </cell>
          <cell r="X25" t="str">
            <v>Early potatoes - prices per 100 kg</v>
          </cell>
        </row>
        <row r="26">
          <cell r="A26" t="str">
            <v>05200000</v>
          </cell>
          <cell r="B26">
            <v>1371</v>
          </cell>
          <cell r="C26" t="str">
            <v>u8</v>
          </cell>
          <cell r="D26" t="str">
            <v>g49</v>
          </cell>
          <cell r="E26" t="str">
            <v>Seed potatoes</v>
          </cell>
          <cell r="F26" t="str">
            <v>Seed potatoes</v>
          </cell>
          <cell r="G26" t="str">
            <v>Saatkartoffeln</v>
          </cell>
          <cell r="H26" t="str">
            <v>Seed potatoes</v>
          </cell>
          <cell r="I26" t="str">
            <v>Seed potatoes</v>
          </cell>
          <cell r="J26" t="str">
            <v>Seed potatoes</v>
          </cell>
          <cell r="K26" t="str">
            <v>Seed potatoes</v>
          </cell>
          <cell r="L26" t="str">
            <v>Seed potatoes</v>
          </cell>
          <cell r="M26" t="str">
            <v>Plants de pomme de terre</v>
          </cell>
          <cell r="N26" t="str">
            <v>Seed potatoes</v>
          </cell>
          <cell r="O26" t="str">
            <v>Seed potatoes</v>
          </cell>
          <cell r="P26" t="str">
            <v>Seed potatoes</v>
          </cell>
          <cell r="Q26" t="str">
            <v>Seed potatoes</v>
          </cell>
          <cell r="R26" t="str">
            <v>Seed potatoes</v>
          </cell>
          <cell r="S26" t="str">
            <v>Seed potatoes</v>
          </cell>
          <cell r="T26" t="str">
            <v>Seed potatoes</v>
          </cell>
          <cell r="U26" t="str">
            <v>Seed potatoes</v>
          </cell>
          <cell r="V26" t="str">
            <v>Seed potatoes</v>
          </cell>
          <cell r="W26" t="str">
            <v>Seed potatoes</v>
          </cell>
          <cell r="X26" t="str">
            <v>Seed potatoes</v>
          </cell>
        </row>
        <row r="27">
          <cell r="A27" t="str">
            <v>05900000</v>
          </cell>
          <cell r="B27">
            <v>1490</v>
          </cell>
          <cell r="C27" t="str">
            <v>u2</v>
          </cell>
          <cell r="D27" t="str">
            <v>g49</v>
          </cell>
          <cell r="E27" t="str">
            <v>Other potatoes</v>
          </cell>
          <cell r="F27" t="str">
            <v>Other potatoes</v>
          </cell>
          <cell r="G27" t="str">
            <v>Andere Kartoffeln</v>
          </cell>
          <cell r="H27" t="str">
            <v>Other potatoes</v>
          </cell>
          <cell r="I27" t="str">
            <v>Other potatoes</v>
          </cell>
          <cell r="J27" t="str">
            <v>Other potatoes</v>
          </cell>
          <cell r="K27" t="str">
            <v>Other potatoes</v>
          </cell>
          <cell r="L27" t="str">
            <v>Other potatoes</v>
          </cell>
          <cell r="M27" t="str">
            <v>Autres pommes de terre</v>
          </cell>
          <cell r="N27" t="str">
            <v>Other potatoes</v>
          </cell>
          <cell r="O27" t="str">
            <v>Other potatoes</v>
          </cell>
          <cell r="P27" t="str">
            <v>Other potatoes</v>
          </cell>
          <cell r="Q27" t="str">
            <v>Other potatoes</v>
          </cell>
          <cell r="R27" t="str">
            <v>Other potatoes</v>
          </cell>
          <cell r="S27" t="str">
            <v>Other potatoes</v>
          </cell>
          <cell r="T27" t="str">
            <v>Other potatoes</v>
          </cell>
          <cell r="U27" t="str">
            <v>Other potatoes</v>
          </cell>
          <cell r="V27" t="str">
            <v>Other potatoes</v>
          </cell>
          <cell r="W27" t="str">
            <v>Other potatoes</v>
          </cell>
          <cell r="X27" t="str">
            <v>Other potatoes</v>
          </cell>
        </row>
        <row r="28">
          <cell r="A28" t="str">
            <v>02400000</v>
          </cell>
          <cell r="B28">
            <v>1561</v>
          </cell>
          <cell r="C28" t="str">
            <v>u2</v>
          </cell>
          <cell r="D28" t="str">
            <v>g49</v>
          </cell>
          <cell r="E28" t="str">
            <v>Sugar beet: unit value - prices per 1000 kg</v>
          </cell>
          <cell r="F28" t="str">
            <v>Sugar beet: unit value - prices per 1000 kg</v>
          </cell>
          <cell r="G28" t="str">
            <v>Zuckerrüben: Durchschnittserlös</v>
          </cell>
          <cell r="H28" t="str">
            <v>Sugar beet: unit value - prices per 1000 kg</v>
          </cell>
          <cell r="I28" t="str">
            <v>Sugar beet: unit value - prices per 1000 kg</v>
          </cell>
          <cell r="J28" t="str">
            <v>Sugar beet: unit value - prices per 1000 kg</v>
          </cell>
          <cell r="K28" t="str">
            <v>Sugar beet: unit value - prices per 1000 kg</v>
          </cell>
          <cell r="L28" t="str">
            <v>Sugar beet: unit value - prices per 1000 kg</v>
          </cell>
          <cell r="M28" t="str">
            <v>Betteraves sucrières: valeur unitaire</v>
          </cell>
          <cell r="N28" t="str">
            <v>Sugar beet: unit value - prices per 1000 kg</v>
          </cell>
          <cell r="O28" t="str">
            <v>Sugar beet: unit value - prices per 1000 kg</v>
          </cell>
          <cell r="P28" t="str">
            <v>Sugar beet: unit value - prices per 1000 kg</v>
          </cell>
          <cell r="Q28" t="str">
            <v>Sugar beet: unit value - prices per 1000 kg</v>
          </cell>
          <cell r="R28" t="str">
            <v>Sugar beet: unit value - prices per 1000 kg</v>
          </cell>
          <cell r="S28" t="str">
            <v>Sugar beet: unit value - prices per 1000 kg</v>
          </cell>
          <cell r="T28" t="str">
            <v>Sugar beet: unit value - prices per 1000 kg</v>
          </cell>
          <cell r="U28" t="str">
            <v>Sugar beet: unit value - prices per 1000 kg</v>
          </cell>
          <cell r="V28" t="str">
            <v>Sugar beet: unit value - prices per 1000 kg</v>
          </cell>
          <cell r="W28" t="str">
            <v>Sugar beet: unit value - prices per 1000 kg</v>
          </cell>
          <cell r="X28" t="str">
            <v>Sugar beet: unit value - prices per 1000 kg</v>
          </cell>
        </row>
        <row r="29">
          <cell r="A29" t="str">
            <v>02110000</v>
          </cell>
          <cell r="B29">
            <v>1341</v>
          </cell>
          <cell r="C29" t="str">
            <v>u2</v>
          </cell>
          <cell r="D29" t="str">
            <v>g50</v>
          </cell>
          <cell r="E29" t="str">
            <v>Rape - prices per 100 kg</v>
          </cell>
          <cell r="F29" t="str">
            <v>Rape - prices per 100 kg</v>
          </cell>
          <cell r="G29" t="str">
            <v>Raps</v>
          </cell>
          <cell r="H29" t="str">
            <v>Rape - prices per 100 kg</v>
          </cell>
          <cell r="I29" t="str">
            <v>Rape - prices per 100 kg</v>
          </cell>
          <cell r="J29" t="str">
            <v>Rape - prices per 100 kg</v>
          </cell>
          <cell r="K29" t="str">
            <v>Rape - prices per 100 kg</v>
          </cell>
          <cell r="L29" t="str">
            <v>Rape - prices per 100 kg</v>
          </cell>
          <cell r="M29" t="str">
            <v>Colza</v>
          </cell>
          <cell r="N29" t="str">
            <v>Rape - prices per 100 kg</v>
          </cell>
          <cell r="O29" t="str">
            <v>Rape - prices per 100 kg</v>
          </cell>
          <cell r="P29" t="str">
            <v>Rape - prices per 100 kg</v>
          </cell>
          <cell r="Q29" t="str">
            <v>Rape - prices per 100 kg</v>
          </cell>
          <cell r="R29" t="str">
            <v>Rape - prices per 100 kg</v>
          </cell>
          <cell r="S29" t="str">
            <v>Rape - prices per 100 kg</v>
          </cell>
          <cell r="T29" t="str">
            <v>Rape - prices per 100 kg</v>
          </cell>
          <cell r="U29" t="str">
            <v>Rape - prices per 100 kg</v>
          </cell>
          <cell r="V29" t="str">
            <v>Rape - prices per 100 kg</v>
          </cell>
          <cell r="W29" t="str">
            <v>Rape - prices per 100 kg</v>
          </cell>
          <cell r="X29" t="str">
            <v>Rape - prices per 100 kg</v>
          </cell>
        </row>
        <row r="30">
          <cell r="A30" t="str">
            <v>02120000</v>
          </cell>
          <cell r="B30">
            <v>1316</v>
          </cell>
          <cell r="C30" t="str">
            <v>u2</v>
          </cell>
          <cell r="D30" t="str">
            <v>g50</v>
          </cell>
          <cell r="E30" t="str">
            <v>Sunflowers - prices per 100 kg</v>
          </cell>
          <cell r="F30" t="str">
            <v>Sunflowers - prices per 100 kg</v>
          </cell>
          <cell r="G30" t="str">
            <v>Sonnenblumen</v>
          </cell>
          <cell r="H30" t="str">
            <v>Sunflowers - prices per 100 kg</v>
          </cell>
          <cell r="I30" t="str">
            <v>Sunflowers - prices per 100 kg</v>
          </cell>
          <cell r="J30" t="str">
            <v>Sunflowers - prices per 100 kg</v>
          </cell>
          <cell r="K30" t="str">
            <v>Sunflowers - prices per 100 kg</v>
          </cell>
          <cell r="L30" t="str">
            <v>Sunflowers - prices per 100 kg</v>
          </cell>
          <cell r="M30" t="str">
            <v>Tournesols</v>
          </cell>
          <cell r="N30" t="str">
            <v>Sunflowers - prices per 100 kg</v>
          </cell>
          <cell r="O30" t="str">
            <v>Sunflowers - prices per 100 kg</v>
          </cell>
          <cell r="P30" t="str">
            <v>Sunflowers - prices per 100 kg</v>
          </cell>
          <cell r="Q30" t="str">
            <v>Sunflowers - prices per 100 kg</v>
          </cell>
          <cell r="R30" t="str">
            <v>Sunflowers - prices per 100 kg</v>
          </cell>
          <cell r="S30" t="str">
            <v>Sunflowers - prices per 100 kg</v>
          </cell>
          <cell r="T30" t="str">
            <v>Sunflowers - prices per 100 kg</v>
          </cell>
          <cell r="U30" t="str">
            <v>Sunflowers - prices per 100 kg</v>
          </cell>
          <cell r="V30" t="str">
            <v>Sunflowers - prices per 100 kg</v>
          </cell>
          <cell r="W30" t="str">
            <v>Sunflowers - prices per 100 kg</v>
          </cell>
          <cell r="X30" t="str">
            <v>Sunflowers - prices per 100 kg</v>
          </cell>
        </row>
        <row r="31">
          <cell r="A31" t="str">
            <v>02130000</v>
          </cell>
          <cell r="B31">
            <v>1621</v>
          </cell>
          <cell r="C31" t="str">
            <v>u2</v>
          </cell>
          <cell r="D31" t="str">
            <v>g23</v>
          </cell>
          <cell r="E31" t="str">
            <v>Soya - prices per 100 kg</v>
          </cell>
          <cell r="F31" t="str">
            <v>Soya - prices per 100 kg</v>
          </cell>
          <cell r="G31" t="str">
            <v>Soya</v>
          </cell>
          <cell r="H31" t="str">
            <v>Soya - prices per 100 kg</v>
          </cell>
          <cell r="I31" t="str">
            <v>Soya - prices per 100 kg</v>
          </cell>
          <cell r="J31" t="str">
            <v>Soya - prices per 100 kg</v>
          </cell>
          <cell r="K31" t="str">
            <v>Soya - prices per 100 kg</v>
          </cell>
          <cell r="L31" t="str">
            <v>Soya - prices per 100 kg</v>
          </cell>
          <cell r="M31" t="str">
            <v>Soja</v>
          </cell>
          <cell r="N31" t="str">
            <v>Soya - prices per 100 kg</v>
          </cell>
          <cell r="O31" t="str">
            <v>Soya - prices per 100 kg</v>
          </cell>
          <cell r="P31" t="str">
            <v>Soya - prices per 100 kg</v>
          </cell>
          <cell r="Q31" t="str">
            <v>Soya - prices per 100 kg</v>
          </cell>
          <cell r="R31" t="str">
            <v>Soya - prices per 100 kg</v>
          </cell>
          <cell r="S31" t="str">
            <v>Soya - prices per 100 kg</v>
          </cell>
          <cell r="T31" t="str">
            <v>Soya - prices per 100 kg</v>
          </cell>
          <cell r="U31" t="str">
            <v>Soya - prices per 100 kg</v>
          </cell>
          <cell r="V31" t="str">
            <v>Soya - prices per 100 kg</v>
          </cell>
          <cell r="W31" t="str">
            <v>Soya - prices per 100 kg</v>
          </cell>
          <cell r="X31" t="str">
            <v>Soya - prices per 100 kg</v>
          </cell>
        </row>
        <row r="32">
          <cell r="A32" t="str">
            <v>02911000</v>
          </cell>
          <cell r="B32">
            <v>1751</v>
          </cell>
          <cell r="C32" t="str">
            <v>u2</v>
          </cell>
          <cell r="D32" t="str">
            <v>g23</v>
          </cell>
          <cell r="E32" t="str">
            <v>Cotton (including seed) - prices per 100 kg</v>
          </cell>
          <cell r="F32" t="str">
            <v>Cotton (including seed) - prices per 100 kg</v>
          </cell>
          <cell r="G32" t="str">
            <v>Baumwolle (einschl. Saat)</v>
          </cell>
          <cell r="H32" t="str">
            <v>Cotton (including seed) - prices per 100 kg</v>
          </cell>
          <cell r="I32" t="str">
            <v>Cotton (including seed) - prices per 100 kg</v>
          </cell>
          <cell r="J32" t="str">
            <v>Cotton (including seed) - prices per 100 kg</v>
          </cell>
          <cell r="K32" t="str">
            <v>Cotton (including seed) - prices per 100 kg</v>
          </cell>
          <cell r="L32" t="str">
            <v>Cotton (including seed) - prices per 100 kg</v>
          </cell>
          <cell r="M32" t="str">
            <v>Coton non égréné</v>
          </cell>
          <cell r="N32" t="str">
            <v>Cotton (including seed) - prices per 100 kg</v>
          </cell>
          <cell r="O32" t="str">
            <v>Cotton (including seed) - prices per 100 kg</v>
          </cell>
          <cell r="P32" t="str">
            <v>Cotton (including seed) - prices per 100 kg</v>
          </cell>
          <cell r="Q32" t="str">
            <v>Cotton (including seed) - prices per 100 kg</v>
          </cell>
          <cell r="R32" t="str">
            <v>Cotton (including seed) - prices per 100 kg</v>
          </cell>
          <cell r="S32" t="str">
            <v>Cotton (including seed) - prices per 100 kg</v>
          </cell>
          <cell r="T32" t="str">
            <v>Cotton (including seed) - prices per 100 kg</v>
          </cell>
          <cell r="U32" t="str">
            <v>Cotton (including seed) - prices per 100 kg</v>
          </cell>
          <cell r="V32" t="str">
            <v>Cotton (including seed) - prices per 100 kg</v>
          </cell>
          <cell r="W32" t="str">
            <v>Cotton (including seed) - prices per 100 kg</v>
          </cell>
          <cell r="X32" t="str">
            <v>Cotton (including seed) - prices per 100 kg</v>
          </cell>
        </row>
        <row r="33">
          <cell r="A33" t="str">
            <v>02300000</v>
          </cell>
          <cell r="B33">
            <v>1754</v>
          </cell>
          <cell r="C33" t="str">
            <v>u2</v>
          </cell>
          <cell r="D33" t="str">
            <v>g23</v>
          </cell>
          <cell r="E33" t="str">
            <v>Raw tobacco: all varieties - prices per 100 kg</v>
          </cell>
          <cell r="F33" t="str">
            <v>Raw tobacco: all varieties - prices per 100 kg</v>
          </cell>
          <cell r="G33" t="str">
            <v>Rohtabak: alle Sorten</v>
          </cell>
          <cell r="H33" t="str">
            <v>Raw tobacco: all varieties - prices per 100 kg</v>
          </cell>
          <cell r="I33" t="str">
            <v>Raw tobacco: all varieties - prices per 100 kg</v>
          </cell>
          <cell r="J33" t="str">
            <v>Raw tobacco: all varieties - prices per 100 kg</v>
          </cell>
          <cell r="K33" t="str">
            <v>Raw tobacco: all varieties - prices per 100 kg</v>
          </cell>
          <cell r="L33" t="str">
            <v>Raw tobacco: all varieties - prices per 100 kg</v>
          </cell>
          <cell r="M33" t="str">
            <v>Tabac brut: toutes qualités</v>
          </cell>
          <cell r="N33" t="str">
            <v>Raw tobacco: all varieties - prices per 100 kg</v>
          </cell>
          <cell r="O33" t="str">
            <v>Raw tobacco: all varieties - prices per 100 kg</v>
          </cell>
          <cell r="P33" t="str">
            <v>Raw tobacco: all varieties - prices per 100 kg</v>
          </cell>
          <cell r="Q33" t="str">
            <v>Raw tobacco: all varieties - prices per 100 kg</v>
          </cell>
          <cell r="R33" t="str">
            <v>Raw tobacco: all varieties - prices per 100 kg</v>
          </cell>
          <cell r="S33" t="str">
            <v>Raw tobacco: all varieties - prices per 100 kg</v>
          </cell>
          <cell r="T33" t="str">
            <v>Raw tobacco: all varieties - prices per 100 kg</v>
          </cell>
          <cell r="U33" t="str">
            <v>Raw tobacco: all varieties - prices per 100 kg</v>
          </cell>
          <cell r="V33" t="str">
            <v>Raw tobacco: all varieties - prices per 100 kg</v>
          </cell>
          <cell r="W33" t="str">
            <v>Raw tobacco: all varieties - prices per 100 kg</v>
          </cell>
          <cell r="X33" t="str">
            <v>Raw tobacco: all varieties - prices per 100 kg</v>
          </cell>
        </row>
        <row r="34">
          <cell r="A34" t="str">
            <v>02920000</v>
          </cell>
          <cell r="B34">
            <v>1636</v>
          </cell>
          <cell r="C34" t="str">
            <v>u2</v>
          </cell>
          <cell r="D34" t="str">
            <v>g47</v>
          </cell>
          <cell r="E34" t="str">
            <v>Hops : all varieties - prices per 100 kg</v>
          </cell>
          <cell r="F34" t="str">
            <v>Hops : all varieties - prices per 100 kg</v>
          </cell>
          <cell r="G34" t="str">
            <v>Hopfen: alle Sorten</v>
          </cell>
          <cell r="H34" t="str">
            <v>Hops : all varieties - prices per 100 kg</v>
          </cell>
          <cell r="I34" t="str">
            <v>Hops : all varieties - prices per 100 kg</v>
          </cell>
          <cell r="J34" t="str">
            <v>Hops : all varieties - prices per 100 kg</v>
          </cell>
          <cell r="K34" t="str">
            <v>Hops : all varieties - prices per 100 kg</v>
          </cell>
          <cell r="L34" t="str">
            <v>Hops : all varieties - prices per 100 kg</v>
          </cell>
          <cell r="M34" t="str">
            <v>Houblon: toutes qualités</v>
          </cell>
          <cell r="N34" t="str">
            <v>Hops : all varieties - prices per 100 kg</v>
          </cell>
          <cell r="O34" t="str">
            <v>Hops : all varieties - prices per 100 kg</v>
          </cell>
          <cell r="P34" t="str">
            <v>Hops : all varieties - prices per 100 kg</v>
          </cell>
          <cell r="Q34" t="str">
            <v>Hops : all varieties - prices per 100 kg</v>
          </cell>
          <cell r="R34" t="str">
            <v>Hops : all varieties - prices per 100 kg</v>
          </cell>
          <cell r="S34" t="str">
            <v>Hops : all varieties - prices per 100 kg</v>
          </cell>
          <cell r="T34" t="str">
            <v>Hops : all varieties - prices per 100 kg</v>
          </cell>
          <cell r="U34" t="str">
            <v>Hops : all varieties - prices per 100 kg</v>
          </cell>
          <cell r="V34" t="str">
            <v>Hops : all varieties - prices per 100 kg</v>
          </cell>
          <cell r="W34" t="str">
            <v>Hops : all varieties - prices per 100 kg</v>
          </cell>
          <cell r="X34" t="str">
            <v>Hops : all varieties - prices per 100 kg</v>
          </cell>
        </row>
        <row r="35">
          <cell r="A35" t="str">
            <v>04110000</v>
          </cell>
          <cell r="B35">
            <v>1641</v>
          </cell>
          <cell r="C35" t="str">
            <v>u2</v>
          </cell>
          <cell r="D35" t="str">
            <v>g47</v>
          </cell>
          <cell r="E35" t="str">
            <v>Cauliflowers: all qualities - prices per 100 kg</v>
          </cell>
          <cell r="F35" t="str">
            <v>Cauliflowers: all qualities - prices per 100 kg</v>
          </cell>
          <cell r="G35" t="str">
            <v>Blumenkohl (Karfiol): alle Qualitäten</v>
          </cell>
          <cell r="H35" t="str">
            <v>Cauliflowers: all qualities - prices per 100 kg</v>
          </cell>
          <cell r="I35" t="str">
            <v>Cauliflowers: all qualities - prices per 100 kg</v>
          </cell>
          <cell r="J35" t="str">
            <v>Cauliflowers: all qualities - prices per 100 kg</v>
          </cell>
          <cell r="K35" t="str">
            <v>Cauliflowers: all qualities - prices per 100 kg</v>
          </cell>
          <cell r="L35" t="str">
            <v>Cauliflowers: all qualities - prices per 100 kg</v>
          </cell>
          <cell r="M35" t="str">
            <v>Choux-fleurs: toutes qualités</v>
          </cell>
          <cell r="N35" t="str">
            <v>Cauliflowers: all qualities - prices per 100 kg</v>
          </cell>
          <cell r="O35" t="str">
            <v>Cauliflowers: all qualities - prices per 100 kg</v>
          </cell>
          <cell r="P35" t="str">
            <v>Cauliflowers: all qualities - prices per 100 kg</v>
          </cell>
          <cell r="Q35" t="str">
            <v>Cauliflowers: all qualities - prices per 100 kg</v>
          </cell>
          <cell r="R35" t="str">
            <v>Cauliflowers: all qualities - prices per 100 kg</v>
          </cell>
          <cell r="S35" t="str">
            <v>Cauliflowers: all qualities - prices per 100 kg</v>
          </cell>
          <cell r="T35" t="str">
            <v>Cauliflowers: all qualities - prices per 100 kg</v>
          </cell>
          <cell r="U35" t="str">
            <v>Cauliflowers: all qualities - prices per 100 kg</v>
          </cell>
          <cell r="V35" t="str">
            <v>Cauliflowers: all qualities - prices per 100 kg</v>
          </cell>
          <cell r="W35" t="str">
            <v>Cauliflowers: all qualities - prices per 100 kg</v>
          </cell>
          <cell r="X35" t="str">
            <v>Cauliflowers: all qualities - prices per 100 kg</v>
          </cell>
        </row>
        <row r="36">
          <cell r="A36" t="str">
            <v>04199909</v>
          </cell>
          <cell r="B36">
            <v>1646</v>
          </cell>
          <cell r="C36" t="str">
            <v>u2</v>
          </cell>
          <cell r="D36" t="str">
            <v>g47</v>
          </cell>
          <cell r="E36" t="str">
            <v>Brussels sprouts: all qualities - prices per 100 kg</v>
          </cell>
          <cell r="F36" t="str">
            <v>Brussels sprouts: all qualities - prices per 100 kg</v>
          </cell>
          <cell r="G36" t="str">
            <v>Rosenkohl (Kohlsprossen): alle Qualitäten</v>
          </cell>
          <cell r="H36" t="str">
            <v>Brussels sprouts: all qualities - prices per 100 kg</v>
          </cell>
          <cell r="I36" t="str">
            <v>Brussels sprouts: all qualities - prices per 100 kg</v>
          </cell>
          <cell r="J36" t="str">
            <v>Brussels sprouts: all qualities - prices per 100 kg</v>
          </cell>
          <cell r="K36" t="str">
            <v>Brussels sprouts: all qualities - prices per 100 kg</v>
          </cell>
          <cell r="L36" t="str">
            <v>Brussels sprouts: all qualities - prices per 100 kg</v>
          </cell>
          <cell r="M36" t="str">
            <v>Choux de Bruxelles: toutes qualités</v>
          </cell>
          <cell r="N36" t="str">
            <v>Brussels sprouts: all qualities - prices per 100 kg</v>
          </cell>
          <cell r="O36" t="str">
            <v>Brussels sprouts: all qualities - prices per 100 kg</v>
          </cell>
          <cell r="P36" t="str">
            <v>Brussels sprouts: all qualities - prices per 100 kg</v>
          </cell>
          <cell r="Q36" t="str">
            <v>Brussels sprouts: all qualities - prices per 100 kg</v>
          </cell>
          <cell r="R36" t="str">
            <v>Brussels sprouts: all qualities - prices per 100 kg</v>
          </cell>
          <cell r="S36" t="str">
            <v>Brussels sprouts: all qualities - prices per 100 kg</v>
          </cell>
          <cell r="T36" t="str">
            <v>Brussels sprouts: all qualities - prices per 100 kg</v>
          </cell>
          <cell r="U36" t="str">
            <v>Brussels sprouts: all qualities - prices per 100 kg</v>
          </cell>
          <cell r="V36" t="str">
            <v>Brussels sprouts: all qualities - prices per 100 kg</v>
          </cell>
          <cell r="W36" t="str">
            <v>Brussels sprouts: all qualities - prices per 100 kg</v>
          </cell>
          <cell r="X36" t="str">
            <v>Brussels sprouts: all qualities - prices per 100 kg</v>
          </cell>
        </row>
        <row r="37">
          <cell r="A37" t="str">
            <v>04191100</v>
          </cell>
          <cell r="B37">
            <v>1681</v>
          </cell>
          <cell r="C37" t="str">
            <v>u2</v>
          </cell>
          <cell r="D37" t="str">
            <v>g47</v>
          </cell>
          <cell r="E37" t="str">
            <v>White cabbage: all qualities - prices per 100 kg</v>
          </cell>
          <cell r="F37" t="str">
            <v>White cabbage: all qualities - prices per 100 kg</v>
          </cell>
          <cell r="G37" t="str">
            <v>Weisskohl (Weisskraut): alle Qualitäten</v>
          </cell>
          <cell r="H37" t="str">
            <v>White cabbage: all qualities - prices per 100 kg</v>
          </cell>
          <cell r="I37" t="str">
            <v>White cabbage: all qualities - prices per 100 kg</v>
          </cell>
          <cell r="J37" t="str">
            <v>White cabbage: all qualities - prices per 100 kg</v>
          </cell>
          <cell r="K37" t="str">
            <v>White cabbage: all qualities - prices per 100 kg</v>
          </cell>
          <cell r="L37" t="str">
            <v>White cabbage: all qualities - prices per 100 kg</v>
          </cell>
          <cell r="M37" t="str">
            <v>Choux blancs: toutes qualités</v>
          </cell>
          <cell r="N37" t="str">
            <v>White cabbage: all qualities - prices per 100 kg</v>
          </cell>
          <cell r="O37" t="str">
            <v>White cabbage: all qualities - prices per 100 kg</v>
          </cell>
          <cell r="P37" t="str">
            <v>White cabbage: all qualities - prices per 100 kg</v>
          </cell>
          <cell r="Q37" t="str">
            <v>White cabbage: all qualities - prices per 100 kg</v>
          </cell>
          <cell r="R37" t="str">
            <v>White cabbage: all qualities - prices per 100 kg</v>
          </cell>
          <cell r="S37" t="str">
            <v>White cabbage: all qualities - prices per 100 kg</v>
          </cell>
          <cell r="T37" t="str">
            <v>White cabbage: all qualities - prices per 100 kg</v>
          </cell>
          <cell r="U37" t="str">
            <v>White cabbage: all qualities - prices per 100 kg</v>
          </cell>
          <cell r="V37" t="str">
            <v>White cabbage: all qualities - prices per 100 kg</v>
          </cell>
          <cell r="W37" t="str">
            <v>White cabbage: all qualities - prices per 100 kg</v>
          </cell>
          <cell r="X37" t="str">
            <v>White cabbage: all qualities - prices per 100 kg</v>
          </cell>
        </row>
        <row r="38">
          <cell r="A38" t="str">
            <v>04191200</v>
          </cell>
          <cell r="B38">
            <v>1683</v>
          </cell>
          <cell r="C38" t="str">
            <v>u2</v>
          </cell>
          <cell r="D38" t="str">
            <v>g47</v>
          </cell>
          <cell r="E38" t="str">
            <v>Red cabbage: all qualities - prices per 100 kg</v>
          </cell>
          <cell r="F38" t="str">
            <v>Red cabbage: all qualities - prices per 100 kg</v>
          </cell>
          <cell r="G38" t="str">
            <v>Rotkohl (Rotkraut): alle Qualitäten</v>
          </cell>
          <cell r="H38" t="str">
            <v>Red cabbage: all qualities - prices per 100 kg</v>
          </cell>
          <cell r="I38" t="str">
            <v>Red cabbage: all qualities - prices per 100 kg</v>
          </cell>
          <cell r="J38" t="str">
            <v>Red cabbage: all qualities - prices per 100 kg</v>
          </cell>
          <cell r="K38" t="str">
            <v>Red cabbage: all qualities - prices per 100 kg</v>
          </cell>
          <cell r="L38" t="str">
            <v>Red cabbage: all qualities - prices per 100 kg</v>
          </cell>
          <cell r="M38" t="str">
            <v>Choux rouges: toutes qualités</v>
          </cell>
          <cell r="N38" t="str">
            <v>Red cabbage: all qualities - prices per 100 kg</v>
          </cell>
          <cell r="O38" t="str">
            <v>Red cabbage: all qualities - prices per 100 kg</v>
          </cell>
          <cell r="P38" t="str">
            <v>Red cabbage: all qualities - prices per 100 kg</v>
          </cell>
          <cell r="Q38" t="str">
            <v>Red cabbage: all qualities - prices per 100 kg</v>
          </cell>
          <cell r="R38" t="str">
            <v>Red cabbage: all qualities - prices per 100 kg</v>
          </cell>
          <cell r="S38" t="str">
            <v>Red cabbage: all qualities - prices per 100 kg</v>
          </cell>
          <cell r="T38" t="str">
            <v>Red cabbage: all qualities - prices per 100 kg</v>
          </cell>
          <cell r="U38" t="str">
            <v>Red cabbage: all qualities - prices per 100 kg</v>
          </cell>
          <cell r="V38" t="str">
            <v>Red cabbage: all qualities - prices per 100 kg</v>
          </cell>
          <cell r="W38" t="str">
            <v>Red cabbage: all qualities - prices per 100 kg</v>
          </cell>
          <cell r="X38" t="str">
            <v>Red cabbage: all qualities - prices per 100 kg</v>
          </cell>
        </row>
        <row r="39">
          <cell r="A39" t="str">
            <v>04191300</v>
          </cell>
          <cell r="B39">
            <v>1932</v>
          </cell>
          <cell r="C39" t="str">
            <v>u2</v>
          </cell>
          <cell r="D39" t="str">
            <v>g47</v>
          </cell>
          <cell r="E39" t="str">
            <v>Savoy cabbage: all qualities - prices per 100 kg</v>
          </cell>
          <cell r="F39" t="str">
            <v>Savoy cabbage: all qualities - prices per 100 kg</v>
          </cell>
          <cell r="G39" t="str">
            <v>Spinat</v>
          </cell>
          <cell r="H39" t="str">
            <v>Savoy cabbage: all qualities - prices per 100 kg</v>
          </cell>
          <cell r="I39" t="str">
            <v>Savoy cabbage: all qualities - prices per 100 kg</v>
          </cell>
          <cell r="J39" t="str">
            <v>Savoy cabbage: all qualities - prices per 100 kg</v>
          </cell>
          <cell r="K39" t="str">
            <v>Savoy cabbage: all qualities - prices per 100 kg</v>
          </cell>
          <cell r="L39" t="str">
            <v>Savoy cabbage: all qualities - prices per 100 kg</v>
          </cell>
          <cell r="M39" t="str">
            <v>Choux de Savoie: toutes qualités</v>
          </cell>
          <cell r="N39" t="str">
            <v>Savoy cabbage: all qualities - prices per 100 kg</v>
          </cell>
          <cell r="O39" t="str">
            <v>Savoy cabbage: all qualities - prices per 100 kg</v>
          </cell>
          <cell r="P39" t="str">
            <v>Savoy cabbage: all qualities - prices per 100 kg</v>
          </cell>
          <cell r="Q39" t="str">
            <v>Savoy cabbage: all qualities - prices per 100 kg</v>
          </cell>
          <cell r="R39" t="str">
            <v>Savoy cabbage: all qualities - prices per 100 kg</v>
          </cell>
          <cell r="S39" t="str">
            <v>Savoy cabbage: all qualities - prices per 100 kg</v>
          </cell>
          <cell r="T39" t="str">
            <v>Savoy cabbage: all qualities - prices per 100 kg</v>
          </cell>
          <cell r="U39" t="str">
            <v>Savoy cabbage: all qualities - prices per 100 kg</v>
          </cell>
          <cell r="V39" t="str">
            <v>Savoy cabbage: all qualities - prices per 100 kg</v>
          </cell>
          <cell r="W39" t="str">
            <v>Savoy cabbage: all qualities - prices per 100 kg</v>
          </cell>
          <cell r="X39" t="str">
            <v>Savoy cabbage: all qualities - prices per 100 kg</v>
          </cell>
        </row>
        <row r="40">
          <cell r="A40" t="str">
            <v>04199912</v>
          </cell>
          <cell r="B40">
            <v>1762</v>
          </cell>
          <cell r="C40" t="str">
            <v>u2</v>
          </cell>
          <cell r="D40" t="str">
            <v>g47</v>
          </cell>
          <cell r="E40" t="str">
            <v>Celeriac: all qualities - prices per 100 kg</v>
          </cell>
          <cell r="F40" t="str">
            <v>Celeriac: all qualities - prices per 100 kg</v>
          </cell>
          <cell r="G40" t="str">
            <v>Knollensellerie: alle Qualitäten</v>
          </cell>
          <cell r="H40" t="str">
            <v>Celeriac: all qualities - prices per 100 kg</v>
          </cell>
          <cell r="I40" t="str">
            <v>Celeriac: all qualities - prices per 100 kg</v>
          </cell>
          <cell r="J40" t="str">
            <v>Celeriac: all qualities - prices per 100 kg</v>
          </cell>
          <cell r="K40" t="str">
            <v>Celeriac: all qualities - prices per 100 kg</v>
          </cell>
          <cell r="L40" t="str">
            <v>Celeriac: all qualities - prices per 100 kg</v>
          </cell>
          <cell r="M40" t="str">
            <v>Céléris-raves: toutes qualités</v>
          </cell>
          <cell r="N40" t="str">
            <v>Celeriac: all qualities - prices per 100 kg</v>
          </cell>
          <cell r="O40" t="str">
            <v>Celeriac: all qualities - prices per 100 kg</v>
          </cell>
          <cell r="P40" t="str">
            <v>Celeriac: all qualities - prices per 100 kg</v>
          </cell>
          <cell r="Q40" t="str">
            <v>Celeriac: all qualities - prices per 100 kg</v>
          </cell>
          <cell r="R40" t="str">
            <v>Celeriac: all qualities - prices per 100 kg</v>
          </cell>
          <cell r="S40" t="str">
            <v>Celeriac: all qualities - prices per 100 kg</v>
          </cell>
          <cell r="T40" t="str">
            <v>Celeriac: all qualities - prices per 100 kg</v>
          </cell>
          <cell r="U40" t="str">
            <v>Celeriac: all qualities - prices per 100 kg</v>
          </cell>
          <cell r="V40" t="str">
            <v>Celeriac: all qualities - prices per 100 kg</v>
          </cell>
          <cell r="W40" t="str">
            <v>Celeriac: all qualities - prices per 100 kg</v>
          </cell>
          <cell r="X40" t="str">
            <v>Celeriac: all qualities - prices per 100 kg</v>
          </cell>
        </row>
        <row r="41">
          <cell r="A41" t="str">
            <v>04192100</v>
          </cell>
          <cell r="B41">
            <v>1764</v>
          </cell>
          <cell r="C41" t="str">
            <v>u2</v>
          </cell>
          <cell r="D41" t="str">
            <v>g47</v>
          </cell>
          <cell r="E41" t="str">
            <v>Lettuce in the open: all qualities - prices per 100 kg</v>
          </cell>
          <cell r="F41" t="str">
            <v>Lettuce in the open: all qualities - prices per 100 kg</v>
          </cell>
          <cell r="G41" t="str">
            <v>Kopfsalat (Freiland): alle Qualitäten</v>
          </cell>
          <cell r="H41" t="str">
            <v>Lettuce in the open: all qualities - prices per 100 kg</v>
          </cell>
          <cell r="I41" t="str">
            <v>Lettuce in the open: all qualities - prices per 100 kg</v>
          </cell>
          <cell r="J41" t="str">
            <v>Lettuce in the open: all qualities - prices per 100 kg</v>
          </cell>
          <cell r="K41" t="str">
            <v>Lettuce in the open: all qualities - prices per 100 kg</v>
          </cell>
          <cell r="L41" t="str">
            <v>Lettuce in the open: all qualities - prices per 100 kg</v>
          </cell>
          <cell r="M41" t="str">
            <v>Laitues de pleine terre: toutes qualités</v>
          </cell>
          <cell r="N41" t="str">
            <v>Lettuce in the open: all qualities - prices per 100 kg</v>
          </cell>
          <cell r="O41" t="str">
            <v>Lettuce in the open: all qualities - prices per 100 kg</v>
          </cell>
          <cell r="P41" t="str">
            <v>Lettuce in the open: all qualities - prices per 100 kg</v>
          </cell>
          <cell r="Q41" t="str">
            <v>Lettuce in the open: all qualities - prices per 100 kg</v>
          </cell>
          <cell r="R41" t="str">
            <v>Lettuce in the open: all qualities - prices per 100 kg</v>
          </cell>
          <cell r="S41" t="str">
            <v>Lettuce in the open: all qualities - prices per 100 kg</v>
          </cell>
          <cell r="T41" t="str">
            <v>Lettuce in the open: all qualities - prices per 100 kg</v>
          </cell>
          <cell r="U41" t="str">
            <v>Lettuce in the open: all qualities - prices per 100 kg</v>
          </cell>
          <cell r="V41" t="str">
            <v>Lettuce in the open: all qualities - prices per 100 kg</v>
          </cell>
          <cell r="W41" t="str">
            <v>Lettuce in the open: all qualities - prices per 100 kg</v>
          </cell>
          <cell r="X41" t="str">
            <v>Lettuce in the open: all qualities - prices per 100 kg</v>
          </cell>
        </row>
        <row r="42">
          <cell r="A42" t="str">
            <v>04192200</v>
          </cell>
          <cell r="B42">
            <v>1831</v>
          </cell>
          <cell r="C42" t="str">
            <v>u2</v>
          </cell>
          <cell r="D42" t="str">
            <v>g47</v>
          </cell>
          <cell r="E42" t="str">
            <v>Lettuce under glass: all qualities - prices per 100 kg</v>
          </cell>
          <cell r="F42" t="str">
            <v>Lettuce under glass: all qualities - prices per 100 kg</v>
          </cell>
          <cell r="G42" t="str">
            <v>Kopfsalat (unter Glas): alle Qualitäten</v>
          </cell>
          <cell r="H42" t="str">
            <v>Lettuce under glass: all qualities - prices per 100 kg</v>
          </cell>
          <cell r="I42" t="str">
            <v>Lettuce under glass: all qualities - prices per 100 kg</v>
          </cell>
          <cell r="J42" t="str">
            <v>Lettuce under glass: all qualities - prices per 100 kg</v>
          </cell>
          <cell r="K42" t="str">
            <v>Lettuce under glass: all qualities - prices per 100 kg</v>
          </cell>
          <cell r="L42" t="str">
            <v>Lettuce under glass: all qualities - prices per 100 kg</v>
          </cell>
          <cell r="M42" t="str">
            <v>Laitues de serre: toutes qualités</v>
          </cell>
          <cell r="N42" t="str">
            <v>Lettuce under glass: all qualities - prices per 100 kg</v>
          </cell>
          <cell r="O42" t="str">
            <v>Lettuce under glass: all qualities - prices per 100 kg</v>
          </cell>
          <cell r="P42" t="str">
            <v>Lettuce under glass: all qualities - prices per 100 kg</v>
          </cell>
          <cell r="Q42" t="str">
            <v>Lettuce under glass: all qualities - prices per 100 kg</v>
          </cell>
          <cell r="R42" t="str">
            <v>Lettuce under glass: all qualities - prices per 100 kg</v>
          </cell>
          <cell r="S42" t="str">
            <v>Lettuce under glass: all qualities - prices per 100 kg</v>
          </cell>
          <cell r="T42" t="str">
            <v>Lettuce under glass: all qualities - prices per 100 kg</v>
          </cell>
          <cell r="U42" t="str">
            <v>Lettuce under glass: all qualities - prices per 100 kg</v>
          </cell>
          <cell r="V42" t="str">
            <v>Lettuce under glass: all qualities - prices per 100 kg</v>
          </cell>
          <cell r="W42" t="str">
            <v>Lettuce under glass: all qualities - prices per 100 kg</v>
          </cell>
          <cell r="X42" t="str">
            <v>Lettuce under glass: all qualities - prices per 100 kg</v>
          </cell>
        </row>
        <row r="43">
          <cell r="A43" t="str">
            <v>04199910</v>
          </cell>
          <cell r="B43">
            <v>1851</v>
          </cell>
          <cell r="C43" t="str">
            <v>u2</v>
          </cell>
          <cell r="D43" t="str">
            <v>g47</v>
          </cell>
          <cell r="E43" t="str">
            <v>Asparagus: all qualities - prices per 100 kg</v>
          </cell>
          <cell r="F43" t="str">
            <v>Asparagus: all qualities - prices per 100 kg</v>
          </cell>
          <cell r="G43" t="str">
            <v>Spargel: alle Qualitäten</v>
          </cell>
          <cell r="H43" t="str">
            <v>Asparagus: all qualities - prices per 100 kg</v>
          </cell>
          <cell r="I43" t="str">
            <v>Asparagus: all qualities - prices per 100 kg</v>
          </cell>
          <cell r="J43" t="str">
            <v>Asparagus: all qualities - prices per 100 kg</v>
          </cell>
          <cell r="K43" t="str">
            <v>Asparagus: all qualities - prices per 100 kg</v>
          </cell>
          <cell r="L43" t="str">
            <v>Asparagus: all qualities - prices per 100 kg</v>
          </cell>
          <cell r="M43" t="str">
            <v>Asperges: toutes qualités</v>
          </cell>
          <cell r="N43" t="str">
            <v>Asparagus: all qualities - prices per 100 kg</v>
          </cell>
          <cell r="O43" t="str">
            <v>Asparagus: all qualities - prices per 100 kg</v>
          </cell>
          <cell r="P43" t="str">
            <v>Asparagus: all qualities - prices per 100 kg</v>
          </cell>
          <cell r="Q43" t="str">
            <v>Asparagus: all qualities - prices per 100 kg</v>
          </cell>
          <cell r="R43" t="str">
            <v>Asparagus: all qualities - prices per 100 kg</v>
          </cell>
          <cell r="S43" t="str">
            <v>Asparagus: all qualities - prices per 100 kg</v>
          </cell>
          <cell r="T43" t="str">
            <v>Asparagus: all qualities - prices per 100 kg</v>
          </cell>
          <cell r="U43" t="str">
            <v>Asparagus: all qualities - prices per 100 kg</v>
          </cell>
          <cell r="V43" t="str">
            <v>Asparagus: all qualities - prices per 100 kg</v>
          </cell>
          <cell r="W43" t="str">
            <v>Asparagus: all qualities - prices per 100 kg</v>
          </cell>
          <cell r="X43" t="str">
            <v>Asparagus: all qualities - prices per 100 kg</v>
          </cell>
        </row>
        <row r="44">
          <cell r="A44" t="str">
            <v>04121000</v>
          </cell>
          <cell r="B44">
            <v>1919</v>
          </cell>
          <cell r="C44" t="str">
            <v>u2</v>
          </cell>
          <cell r="D44" t="str">
            <v>g47</v>
          </cell>
          <cell r="E44" t="str">
            <v>Tomatoes in the open: all qualities - prices per 100 kg</v>
          </cell>
          <cell r="F44" t="str">
            <v>Tomatoes in the open: all qualities - prices per 100 kg</v>
          </cell>
          <cell r="G44" t="str">
            <v>Tomaten (Paradeiser), Freiland: alle Qualitäten</v>
          </cell>
          <cell r="H44" t="str">
            <v>Tomatoes in the open: all qualities - prices per 100 kg</v>
          </cell>
          <cell r="I44" t="str">
            <v>Tomatoes in the open: all qualities - prices per 100 kg</v>
          </cell>
          <cell r="J44" t="str">
            <v>Tomatoes in the open: all qualities - prices per 100 kg</v>
          </cell>
          <cell r="K44" t="str">
            <v>Tomatoes in the open: all qualities - prices per 100 kg</v>
          </cell>
          <cell r="L44" t="str">
            <v>Tomatoes in the open: all qualities - prices per 100 kg</v>
          </cell>
          <cell r="M44" t="str">
            <v>Tomates de pleine terre: toutes qualités</v>
          </cell>
          <cell r="N44" t="str">
            <v>Tomatoes in the open: all qualities - prices per 100 kg</v>
          </cell>
          <cell r="O44" t="str">
            <v>Tomatoes in the open: all qualities - prices per 100 kg</v>
          </cell>
          <cell r="P44" t="str">
            <v>Tomatoes in the open: all qualities - prices per 100 kg</v>
          </cell>
          <cell r="Q44" t="str">
            <v>Tomatoes in the open: all qualities - prices per 100 kg</v>
          </cell>
          <cell r="R44" t="str">
            <v>Tomatoes in the open: all qualities - prices per 100 kg</v>
          </cell>
          <cell r="S44" t="str">
            <v>Tomatoes in the open: all qualities - prices per 100 kg</v>
          </cell>
          <cell r="T44" t="str">
            <v>Tomatoes in the open: all qualities - prices per 100 kg</v>
          </cell>
          <cell r="U44" t="str">
            <v>Tomatoes in the open: all qualities - prices per 100 kg</v>
          </cell>
          <cell r="V44" t="str">
            <v>Tomatoes in the open: all qualities - prices per 100 kg</v>
          </cell>
          <cell r="W44" t="str">
            <v>Tomatoes in the open: all qualities - prices per 100 kg</v>
          </cell>
          <cell r="X44" t="str">
            <v>Tomatoes in the open: all qualities - prices per 100 kg</v>
          </cell>
        </row>
        <row r="45">
          <cell r="A45" t="str">
            <v>04122000</v>
          </cell>
          <cell r="B45">
            <v>1902</v>
          </cell>
          <cell r="C45" t="str">
            <v>u2</v>
          </cell>
          <cell r="D45" t="str">
            <v>g47</v>
          </cell>
          <cell r="E45" t="str">
            <v>Tomatoes under glass: all qualities - prices per 100 kg</v>
          </cell>
          <cell r="F45" t="str">
            <v>Tomatoes under glass: all qualities - prices per 100 kg</v>
          </cell>
          <cell r="G45" t="str">
            <v>Tomaten (Paradeiser), unter Glas: alle Qualitäten</v>
          </cell>
          <cell r="H45" t="str">
            <v>Tomatoes under glass: all qualities - prices per 100 kg</v>
          </cell>
          <cell r="I45" t="str">
            <v>Tomatoes under glass: all qualities - prices per 100 kg</v>
          </cell>
          <cell r="J45" t="str">
            <v>Tomatoes under glass: all qualities - prices per 100 kg</v>
          </cell>
          <cell r="K45" t="str">
            <v>Tomatoes under glass: all qualities - prices per 100 kg</v>
          </cell>
          <cell r="L45" t="str">
            <v>Tomatoes under glass: all qualities - prices per 100 kg</v>
          </cell>
          <cell r="M45" t="str">
            <v>Tomates de serre: toutes qualités</v>
          </cell>
          <cell r="N45" t="str">
            <v>Tomatoes under glass: all qualities - prices per 100 kg</v>
          </cell>
          <cell r="O45" t="str">
            <v>Tomatoes under glass: all qualities - prices per 100 kg</v>
          </cell>
          <cell r="P45" t="str">
            <v>Tomatoes under glass: all qualities - prices per 100 kg</v>
          </cell>
          <cell r="Q45" t="str">
            <v>Tomatoes under glass: all qualities - prices per 100 kg</v>
          </cell>
          <cell r="R45" t="str">
            <v>Tomatoes under glass: all qualities - prices per 100 kg</v>
          </cell>
          <cell r="S45" t="str">
            <v>Tomatoes under glass: all qualities - prices per 100 kg</v>
          </cell>
          <cell r="T45" t="str">
            <v>Tomatoes under glass: all qualities - prices per 100 kg</v>
          </cell>
          <cell r="U45" t="str">
            <v>Tomatoes under glass: all qualities - prices per 100 kg</v>
          </cell>
          <cell r="V45" t="str">
            <v>Tomatoes under glass: all qualities - prices per 100 kg</v>
          </cell>
          <cell r="W45" t="str">
            <v>Tomatoes under glass: all qualities - prices per 100 kg</v>
          </cell>
          <cell r="X45" t="str">
            <v>Tomatoes under glass: all qualities - prices per 100 kg</v>
          </cell>
        </row>
        <row r="46">
          <cell r="A46" t="str">
            <v>04194100</v>
          </cell>
          <cell r="B46">
            <v>1891</v>
          </cell>
          <cell r="C46" t="str">
            <v>u2</v>
          </cell>
          <cell r="D46" t="str">
            <v>g47</v>
          </cell>
          <cell r="E46" t="str">
            <v>Cucumbers in the open: all qualities - prices per 100 kg</v>
          </cell>
          <cell r="F46" t="str">
            <v>Cucumbers in the open: all qualities - prices per 100 kg</v>
          </cell>
          <cell r="G46" t="str">
            <v>Salatgurken (Freiland): alle Qualitäten</v>
          </cell>
          <cell r="H46" t="str">
            <v>Cucumbers in the open: all qualities - prices per 100 kg</v>
          </cell>
          <cell r="I46" t="str">
            <v>Cucumbers in the open: all qualities - prices per 100 kg</v>
          </cell>
          <cell r="J46" t="str">
            <v>Cucumbers in the open: all qualities - prices per 100 kg</v>
          </cell>
          <cell r="K46" t="str">
            <v>Cucumbers in the open: all qualities - prices per 100 kg</v>
          </cell>
          <cell r="L46" t="str">
            <v>Cucumbers in the open: all qualities - prices per 100 kg</v>
          </cell>
          <cell r="M46" t="str">
            <v>Concombres de pleine terre: toutes qualités</v>
          </cell>
          <cell r="N46" t="str">
            <v>Cucumbers in the open: all qualities - prices per 100 kg</v>
          </cell>
          <cell r="O46" t="str">
            <v>Cucumbers in the open: all qualities - prices per 100 kg</v>
          </cell>
          <cell r="P46" t="str">
            <v>Cucumbers in the open: all qualities - prices per 100 kg</v>
          </cell>
          <cell r="Q46" t="str">
            <v>Cucumbers in the open: all qualities - prices per 100 kg</v>
          </cell>
          <cell r="R46" t="str">
            <v>Cucumbers in the open: all qualities - prices per 100 kg</v>
          </cell>
          <cell r="S46" t="str">
            <v>Cucumbers in the open: all qualities - prices per 100 kg</v>
          </cell>
          <cell r="T46" t="str">
            <v>Cucumbers in the open: all qualities - prices per 100 kg</v>
          </cell>
          <cell r="U46" t="str">
            <v>Cucumbers in the open: all qualities - prices per 100 kg</v>
          </cell>
          <cell r="V46" t="str">
            <v>Cucumbers in the open: all qualities - prices per 100 kg</v>
          </cell>
          <cell r="W46" t="str">
            <v>Cucumbers in the open: all qualities - prices per 100 kg</v>
          </cell>
          <cell r="X46" t="str">
            <v>Cucumbers in the open: all qualities - prices per 100 kg</v>
          </cell>
        </row>
        <row r="47">
          <cell r="A47" t="str">
            <v>04194200</v>
          </cell>
          <cell r="B47">
            <v>1910</v>
          </cell>
          <cell r="C47" t="str">
            <v>u2</v>
          </cell>
          <cell r="D47" t="str">
            <v>g48</v>
          </cell>
          <cell r="E47" t="str">
            <v>Cucumbers under glass: all qualities - prices per 100 kg</v>
          </cell>
          <cell r="F47" t="str">
            <v>Cucumbers under glass: all qualities - prices per 100 kg</v>
          </cell>
          <cell r="G47" t="str">
            <v xml:space="preserve">Salatgurken (unter Glas): alle Qualitäten </v>
          </cell>
          <cell r="H47" t="str">
            <v>Cucumbers under glass: all qualities - prices per 100 kg</v>
          </cell>
          <cell r="I47" t="str">
            <v>Cucumbers under glass: all qualities - prices per 100 kg</v>
          </cell>
          <cell r="J47" t="str">
            <v>Cucumbers under glass: all qualities - prices per 100 kg</v>
          </cell>
          <cell r="K47" t="str">
            <v>Cucumbers under glass: all qualities - prices per 100 kg</v>
          </cell>
          <cell r="L47" t="str">
            <v>Cucumbers under glass: all qualities - prices per 100 kg</v>
          </cell>
          <cell r="M47" t="str">
            <v xml:space="preserve">Concombres de serre: toutes qualités </v>
          </cell>
          <cell r="N47" t="str">
            <v>Cucumbers under glass: all qualities - prices per 100 kg</v>
          </cell>
          <cell r="O47" t="str">
            <v>Cucumbers under glass: all qualities - prices per 100 kg</v>
          </cell>
          <cell r="P47" t="str">
            <v>Cucumbers under glass: all qualities - prices per 100 kg</v>
          </cell>
          <cell r="Q47" t="str">
            <v>Cucumbers under glass: all qualities - prices per 100 kg</v>
          </cell>
          <cell r="R47" t="str">
            <v>Cucumbers under glass: all qualities - prices per 100 kg</v>
          </cell>
          <cell r="S47" t="str">
            <v>Cucumbers under glass: all qualities - prices per 100 kg</v>
          </cell>
          <cell r="T47" t="str">
            <v>Cucumbers under glass: all qualities - prices per 100 kg</v>
          </cell>
          <cell r="U47" t="str">
            <v>Cucumbers under glass: all qualities - prices per 100 kg</v>
          </cell>
          <cell r="V47" t="str">
            <v>Cucumbers under glass: all qualities - prices per 100 kg</v>
          </cell>
          <cell r="W47" t="str">
            <v>Cucumbers under glass: all qualities - prices per 100 kg</v>
          </cell>
          <cell r="X47" t="str">
            <v>Cucumbers under glass: all qualities - prices per 100 kg</v>
          </cell>
        </row>
        <row r="48">
          <cell r="A48" t="str">
            <v>04199913</v>
          </cell>
          <cell r="B48">
            <v>1912</v>
          </cell>
          <cell r="C48" t="str">
            <v>u2</v>
          </cell>
          <cell r="D48" t="str">
            <v>g48</v>
          </cell>
          <cell r="E48" t="str">
            <v>Melons - prices per 100 kg</v>
          </cell>
          <cell r="F48" t="str">
            <v>Melons - prices per 100 kg</v>
          </cell>
          <cell r="G48" t="str">
            <v>Zuckermelonen</v>
          </cell>
          <cell r="H48" t="str">
            <v>Melons - prices per 100 kg</v>
          </cell>
          <cell r="I48" t="str">
            <v>Melons - prices per 100 kg</v>
          </cell>
          <cell r="J48" t="str">
            <v>Melons - prices per 100 kg</v>
          </cell>
          <cell r="K48" t="str">
            <v>Melons - prices per 100 kg</v>
          </cell>
          <cell r="L48" t="str">
            <v>Melons - prices per 100 kg</v>
          </cell>
          <cell r="M48" t="str">
            <v>Melons</v>
          </cell>
          <cell r="N48" t="str">
            <v>Melons - prices per 100 kg</v>
          </cell>
          <cell r="O48" t="str">
            <v>Melons - prices per 100 kg</v>
          </cell>
          <cell r="P48" t="str">
            <v>Melons - prices per 100 kg</v>
          </cell>
          <cell r="Q48" t="str">
            <v>Melons - prices per 100 kg</v>
          </cell>
          <cell r="R48" t="str">
            <v>Melons - prices per 100 kg</v>
          </cell>
          <cell r="S48" t="str">
            <v>Melons - prices per 100 kg</v>
          </cell>
          <cell r="T48" t="str">
            <v>Melons - prices per 100 kg</v>
          </cell>
          <cell r="U48" t="str">
            <v>Melons - prices per 100 kg</v>
          </cell>
          <cell r="V48" t="str">
            <v>Melons - prices per 100 kg</v>
          </cell>
          <cell r="W48" t="str">
            <v>Melons - prices per 100 kg</v>
          </cell>
          <cell r="X48" t="str">
            <v>Melons - prices per 100 kg</v>
          </cell>
        </row>
        <row r="49">
          <cell r="A49" t="str">
            <v>04199914</v>
          </cell>
          <cell r="B49">
            <v>1913</v>
          </cell>
          <cell r="C49" t="str">
            <v>u2</v>
          </cell>
          <cell r="D49" t="str">
            <v>g48</v>
          </cell>
          <cell r="E49" t="str">
            <v>Water melons - prices per 100 kg</v>
          </cell>
          <cell r="F49" t="str">
            <v>Water melons - prices per 100 kg</v>
          </cell>
          <cell r="G49" t="str">
            <v>Wassermelonen</v>
          </cell>
          <cell r="H49" t="str">
            <v>Water melons - prices per 100 kg</v>
          </cell>
          <cell r="I49" t="str">
            <v>Water melons - prices per 100 kg</v>
          </cell>
          <cell r="J49" t="str">
            <v>Water melons - prices per 100 kg</v>
          </cell>
          <cell r="K49" t="str">
            <v>Water melons - prices per 100 kg</v>
          </cell>
          <cell r="L49" t="str">
            <v>Water melons - prices per 100 kg</v>
          </cell>
          <cell r="M49" t="str">
            <v>Pastèques</v>
          </cell>
          <cell r="N49" t="str">
            <v>Water melons - prices per 100 kg</v>
          </cell>
          <cell r="O49" t="str">
            <v>Water melons - prices per 100 kg</v>
          </cell>
          <cell r="P49" t="str">
            <v>Water melons - prices per 100 kg</v>
          </cell>
          <cell r="Q49" t="str">
            <v>Water melons - prices per 100 kg</v>
          </cell>
          <cell r="R49" t="str">
            <v>Water melons - prices per 100 kg</v>
          </cell>
          <cell r="S49" t="str">
            <v>Water melons - prices per 100 kg</v>
          </cell>
          <cell r="T49" t="str">
            <v>Water melons - prices per 100 kg</v>
          </cell>
          <cell r="U49" t="str">
            <v>Water melons - prices per 100 kg</v>
          </cell>
          <cell r="V49" t="str">
            <v>Water melons - prices per 100 kg</v>
          </cell>
          <cell r="W49" t="str">
            <v>Water melons - prices per 100 kg</v>
          </cell>
          <cell r="X49" t="str">
            <v>Water melons - prices per 100 kg</v>
          </cell>
        </row>
        <row r="50">
          <cell r="A50" t="str">
            <v>04195000</v>
          </cell>
          <cell r="B50">
            <v>1915</v>
          </cell>
          <cell r="C50" t="str">
            <v>u2</v>
          </cell>
          <cell r="D50" t="str">
            <v>g48</v>
          </cell>
          <cell r="E50" t="str">
            <v>Carrots: all qualities - prices per 100 kg</v>
          </cell>
          <cell r="F50" t="str">
            <v>Carrots: all qualities - prices per 100 kg</v>
          </cell>
          <cell r="G50" t="str">
            <v>Karotten: alle Qualitäten</v>
          </cell>
          <cell r="H50" t="str">
            <v>Carrots: all qualities - prices per 100 kg</v>
          </cell>
          <cell r="I50" t="str">
            <v>Carrots: all qualities - prices per 100 kg</v>
          </cell>
          <cell r="J50" t="str">
            <v>Carrots: all qualities - prices per 100 kg</v>
          </cell>
          <cell r="K50" t="str">
            <v>Carrots: all qualities - prices per 100 kg</v>
          </cell>
          <cell r="L50" t="str">
            <v>Carrots: all qualities - prices per 100 kg</v>
          </cell>
          <cell r="M50" t="str">
            <v>Carottes: toutes qualités</v>
          </cell>
          <cell r="N50" t="str">
            <v>Carrots: all qualities - prices per 100 kg</v>
          </cell>
          <cell r="O50" t="str">
            <v>Carrots: all qualities - prices per 100 kg</v>
          </cell>
          <cell r="P50" t="str">
            <v>Carrots: all qualities - prices per 100 kg</v>
          </cell>
          <cell r="Q50" t="str">
            <v>Carrots: all qualities - prices per 100 kg</v>
          </cell>
          <cell r="R50" t="str">
            <v>Carrots: all qualities - prices per 100 kg</v>
          </cell>
          <cell r="S50" t="str">
            <v>Carrots: all qualities - prices per 100 kg</v>
          </cell>
          <cell r="T50" t="str">
            <v>Carrots: all qualities - prices per 100 kg</v>
          </cell>
          <cell r="U50" t="str">
            <v>Carrots: all qualities - prices per 100 kg</v>
          </cell>
          <cell r="V50" t="str">
            <v>Carrots: all qualities - prices per 100 kg</v>
          </cell>
          <cell r="W50" t="str">
            <v>Carrots: all qualities - prices per 100 kg</v>
          </cell>
          <cell r="X50" t="str">
            <v>Carrots: all qualities - prices per 100 kg</v>
          </cell>
        </row>
        <row r="51">
          <cell r="A51" t="str">
            <v>04196000</v>
          </cell>
          <cell r="B51">
            <v>1920</v>
          </cell>
          <cell r="C51" t="str">
            <v>u2</v>
          </cell>
          <cell r="D51" t="str">
            <v>g48</v>
          </cell>
          <cell r="E51" t="str">
            <v>Onions: all qualities - prices per 100 kg</v>
          </cell>
          <cell r="F51" t="str">
            <v>Onions: all qualities - prices per 100 kg</v>
          </cell>
          <cell r="G51" t="str">
            <v>Zwiebeln: alle Qualitäten</v>
          </cell>
          <cell r="H51" t="str">
            <v>Onions: all qualities - prices per 100 kg</v>
          </cell>
          <cell r="I51" t="str">
            <v>Onions: all qualities - prices per 100 kg</v>
          </cell>
          <cell r="J51" t="str">
            <v>Onions: all qualities - prices per 100 kg</v>
          </cell>
          <cell r="K51" t="str">
            <v>Onions: all qualities - prices per 100 kg</v>
          </cell>
          <cell r="L51" t="str">
            <v>Onions: all qualities - prices per 100 kg</v>
          </cell>
          <cell r="M51" t="str">
            <v>Oignons: toutes qualités</v>
          </cell>
          <cell r="N51" t="str">
            <v>Onions: all qualities - prices per 100 kg</v>
          </cell>
          <cell r="O51" t="str">
            <v>Onions: all qualities - prices per 100 kg</v>
          </cell>
          <cell r="P51" t="str">
            <v>Onions: all qualities - prices per 100 kg</v>
          </cell>
          <cell r="Q51" t="str">
            <v>Onions: all qualities - prices per 100 kg</v>
          </cell>
          <cell r="R51" t="str">
            <v>Onions: all qualities - prices per 100 kg</v>
          </cell>
          <cell r="S51" t="str">
            <v>Onions: all qualities - prices per 100 kg</v>
          </cell>
          <cell r="T51" t="str">
            <v>Onions: all qualities - prices per 100 kg</v>
          </cell>
          <cell r="U51" t="str">
            <v>Onions: all qualities - prices per 100 kg</v>
          </cell>
          <cell r="V51" t="str">
            <v>Onions: all qualities - prices per 100 kg</v>
          </cell>
          <cell r="W51" t="str">
            <v>Onions: all qualities - prices per 100 kg</v>
          </cell>
          <cell r="X51" t="str">
            <v>Onions: all qualities - prices per 100 kg</v>
          </cell>
        </row>
        <row r="52">
          <cell r="A52" t="str">
            <v>04199000</v>
          </cell>
          <cell r="B52">
            <v>1928</v>
          </cell>
          <cell r="C52" t="str">
            <v>u2</v>
          </cell>
          <cell r="D52" t="str">
            <v>g48</v>
          </cell>
          <cell r="E52" t="str">
            <v>Green peas: all qualities - prices per 100 kg</v>
          </cell>
          <cell r="F52" t="str">
            <v>Green peas: all qualities - prices per 100 kg</v>
          </cell>
          <cell r="G52" t="str">
            <v>Pflückbohnen</v>
          </cell>
          <cell r="H52" t="str">
            <v>Green peas: all qualities - prices per 100 kg</v>
          </cell>
          <cell r="I52" t="str">
            <v>Green peas: all qualities - prices per 100 kg</v>
          </cell>
          <cell r="J52" t="str">
            <v>Green peas: all qualities - prices per 100 kg</v>
          </cell>
          <cell r="K52" t="str">
            <v>Green peas: all qualities - prices per 100 kg</v>
          </cell>
          <cell r="L52" t="str">
            <v>Green peas: all qualities - prices per 100 kg</v>
          </cell>
          <cell r="M52" t="str">
            <v>Petits pois: toutes qualités</v>
          </cell>
          <cell r="N52" t="str">
            <v>Green peas: all qualities - prices per 100 kg</v>
          </cell>
          <cell r="O52" t="str">
            <v>Green peas: all qualities - prices per 100 kg</v>
          </cell>
          <cell r="P52" t="str">
            <v>Green peas: all qualities - prices per 100 kg</v>
          </cell>
          <cell r="Q52" t="str">
            <v>Green peas: all qualities - prices per 100 kg</v>
          </cell>
          <cell r="R52" t="str">
            <v>Green peas: all qualities - prices per 100 kg</v>
          </cell>
          <cell r="S52" t="str">
            <v>Green peas: all qualities - prices per 100 kg</v>
          </cell>
          <cell r="T52" t="str">
            <v>Green peas: all qualities - prices per 100 kg</v>
          </cell>
          <cell r="U52" t="str">
            <v>Green peas: all qualities - prices per 100 kg</v>
          </cell>
          <cell r="V52" t="str">
            <v>Green peas: all qualities - prices per 100 kg</v>
          </cell>
          <cell r="W52" t="str">
            <v>Green peas: all qualities - prices per 100 kg</v>
          </cell>
          <cell r="X52" t="str">
            <v>Green peas: all qualities - prices per 100 kg</v>
          </cell>
        </row>
        <row r="53">
          <cell r="A53" t="str">
            <v>04198100</v>
          </cell>
          <cell r="B53">
            <v>1929</v>
          </cell>
          <cell r="C53" t="str">
            <v>u2</v>
          </cell>
          <cell r="D53" t="str">
            <v>g48</v>
          </cell>
          <cell r="E53" t="str">
            <v>French beans: all qualities - prices per 100 kg</v>
          </cell>
          <cell r="F53" t="str">
            <v>French beans: all qualities - prices per 100 kg</v>
          </cell>
          <cell r="G53" t="str">
            <v>Grüne Bohnen (Fisolen): alle Qualitäten</v>
          </cell>
          <cell r="H53" t="str">
            <v>French beans: all qualities - prices per 100 kg</v>
          </cell>
          <cell r="I53" t="str">
            <v>French beans: all qualities - prices per 100 kg</v>
          </cell>
          <cell r="J53" t="str">
            <v>French beans: all qualities - prices per 100 kg</v>
          </cell>
          <cell r="K53" t="str">
            <v>French beans: all qualities - prices per 100 kg</v>
          </cell>
          <cell r="L53" t="str">
            <v>French beans: all qualities - prices per 100 kg</v>
          </cell>
          <cell r="M53" t="str">
            <v>Haricots verts: toutes qualités</v>
          </cell>
          <cell r="N53" t="str">
            <v>French beans: all qualities - prices per 100 kg</v>
          </cell>
          <cell r="O53" t="str">
            <v>French beans: all qualities - prices per 100 kg</v>
          </cell>
          <cell r="P53" t="str">
            <v>French beans: all qualities - prices per 100 kg</v>
          </cell>
          <cell r="Q53" t="str">
            <v>French beans: all qualities - prices per 100 kg</v>
          </cell>
          <cell r="R53" t="str">
            <v>French beans: all qualities - prices per 100 kg</v>
          </cell>
          <cell r="S53" t="str">
            <v>French beans: all qualities - prices per 100 kg</v>
          </cell>
          <cell r="T53" t="str">
            <v>French beans: all qualities - prices per 100 kg</v>
          </cell>
          <cell r="U53" t="str">
            <v>French beans: all qualities - prices per 100 kg</v>
          </cell>
          <cell r="V53" t="str">
            <v>French beans: all qualities - prices per 100 kg</v>
          </cell>
          <cell r="W53" t="str">
            <v>French beans: all qualities - prices per 100 kg</v>
          </cell>
          <cell r="X53" t="str">
            <v>French beans: all qualities - prices per 100 kg</v>
          </cell>
        </row>
        <row r="54">
          <cell r="A54" t="str">
            <v>04199901</v>
          </cell>
          <cell r="B54">
            <v>1930</v>
          </cell>
          <cell r="C54" t="str">
            <v>u2</v>
          </cell>
          <cell r="D54" t="str">
            <v>g48</v>
          </cell>
          <cell r="E54" t="str">
            <v>Cultivated mushrooms: all qualities - prices per 100 kg</v>
          </cell>
          <cell r="F54" t="str">
            <v>Cultivated mushrooms: all qualities - prices per 100 kg</v>
          </cell>
          <cell r="G54" t="str">
            <v>Zuchtchampignons: alle Qualitäten</v>
          </cell>
          <cell r="H54" t="str">
            <v>Cultivated mushrooms: all qualities - prices per 100 kg</v>
          </cell>
          <cell r="I54" t="str">
            <v>Cultivated mushrooms: all qualities - prices per 100 kg</v>
          </cell>
          <cell r="J54" t="str">
            <v>Cultivated mushrooms: all qualities - prices per 100 kg</v>
          </cell>
          <cell r="K54" t="str">
            <v>Cultivated mushrooms: all qualities - prices per 100 kg</v>
          </cell>
          <cell r="L54" t="str">
            <v>Cultivated mushrooms: all qualities - prices per 100 kg</v>
          </cell>
          <cell r="M54" t="str">
            <v>Champignons de culture: toutes qualités</v>
          </cell>
          <cell r="N54" t="str">
            <v>Cultivated mushrooms: all qualities - prices per 100 kg</v>
          </cell>
          <cell r="O54" t="str">
            <v>Cultivated mushrooms: all qualities - prices per 100 kg</v>
          </cell>
          <cell r="P54" t="str">
            <v>Cultivated mushrooms: all qualities - prices per 100 kg</v>
          </cell>
          <cell r="Q54" t="str">
            <v>Cultivated mushrooms: all qualities - prices per 100 kg</v>
          </cell>
          <cell r="R54" t="str">
            <v>Cultivated mushrooms: all qualities - prices per 100 kg</v>
          </cell>
          <cell r="S54" t="str">
            <v>Cultivated mushrooms: all qualities - prices per 100 kg</v>
          </cell>
          <cell r="T54" t="str">
            <v>Cultivated mushrooms: all qualities - prices per 100 kg</v>
          </cell>
          <cell r="U54" t="str">
            <v>Cultivated mushrooms: all qualities - prices per 100 kg</v>
          </cell>
          <cell r="V54" t="str">
            <v>Cultivated mushrooms: all qualities - prices per 100 kg</v>
          </cell>
          <cell r="W54" t="str">
            <v>Cultivated mushrooms: all qualities - prices per 100 kg</v>
          </cell>
          <cell r="X54" t="str">
            <v>Cultivated mushrooms: all qualities - prices per 100 kg</v>
          </cell>
        </row>
        <row r="55">
          <cell r="A55" t="str">
            <v>04199906</v>
          </cell>
          <cell r="B55">
            <v>1632</v>
          </cell>
          <cell r="C55" t="str">
            <v>u2</v>
          </cell>
          <cell r="D55" t="str">
            <v>g48</v>
          </cell>
          <cell r="E55" t="str">
            <v>Garlic - prices per 100 kg</v>
          </cell>
          <cell r="F55" t="str">
            <v>Garlic - prices per 100 kg</v>
          </cell>
          <cell r="G55" t="str">
            <v>Knoblauch</v>
          </cell>
          <cell r="H55" t="str">
            <v>Garlic - prices per 100 kg</v>
          </cell>
          <cell r="I55" t="str">
            <v>Garlic - prices per 100 kg</v>
          </cell>
          <cell r="J55" t="str">
            <v>Garlic - prices per 100 kg</v>
          </cell>
          <cell r="K55" t="str">
            <v>Garlic - prices per 100 kg</v>
          </cell>
          <cell r="L55" t="str">
            <v>Garlic - prices per 100 kg</v>
          </cell>
          <cell r="M55" t="str">
            <v>Ail</v>
          </cell>
          <cell r="N55" t="str">
            <v>Garlic - prices per 100 kg</v>
          </cell>
          <cell r="O55" t="str">
            <v>Garlic - prices per 100 kg</v>
          </cell>
          <cell r="P55" t="str">
            <v>Garlic - prices per 100 kg</v>
          </cell>
          <cell r="Q55" t="str">
            <v>Garlic - prices per 100 kg</v>
          </cell>
          <cell r="R55" t="str">
            <v>Garlic - prices per 100 kg</v>
          </cell>
          <cell r="S55" t="str">
            <v>Garlic - prices per 100 kg</v>
          </cell>
          <cell r="T55" t="str">
            <v>Garlic - prices per 100 kg</v>
          </cell>
          <cell r="U55" t="str">
            <v>Garlic - prices per 100 kg</v>
          </cell>
          <cell r="V55" t="str">
            <v>Garlic - prices per 100 kg</v>
          </cell>
          <cell r="W55" t="str">
            <v>Garlic - prices per 100 kg</v>
          </cell>
          <cell r="X55" t="str">
            <v>Garlic - prices per 100 kg</v>
          </cell>
        </row>
        <row r="56">
          <cell r="A56" t="str">
            <v>04199907</v>
          </cell>
          <cell r="B56">
            <v>1701</v>
          </cell>
          <cell r="C56" t="str">
            <v>u2</v>
          </cell>
          <cell r="D56" t="str">
            <v>g48</v>
          </cell>
          <cell r="E56" t="str">
            <v>Kohlrabi - prices per 100 kg</v>
          </cell>
          <cell r="F56" t="str">
            <v>Kohlrabi - prices per 100 kg</v>
          </cell>
          <cell r="G56" t="str">
            <v>Kohlrabi</v>
          </cell>
          <cell r="H56" t="str">
            <v>Kohlrabi - prices per 100 kg</v>
          </cell>
          <cell r="I56" t="str">
            <v>Kohlrabi - prices per 100 kg</v>
          </cell>
          <cell r="J56" t="str">
            <v>Kohlrabi - prices per 100 kg</v>
          </cell>
          <cell r="K56" t="str">
            <v>Kohlrabi - prices per 100 kg</v>
          </cell>
          <cell r="L56" t="str">
            <v>Kohlrabi - prices per 100 kg</v>
          </cell>
          <cell r="M56" t="str">
            <v>Chou-raves</v>
          </cell>
          <cell r="N56" t="str">
            <v>Kohlrabi - prices per 100 kg</v>
          </cell>
          <cell r="O56" t="str">
            <v>Kohlrabi - prices per 100 kg</v>
          </cell>
          <cell r="P56" t="str">
            <v>Kohlrabi - prices per 100 kg</v>
          </cell>
          <cell r="Q56" t="str">
            <v>Kohlrabi - prices per 100 kg</v>
          </cell>
          <cell r="R56" t="str">
            <v>Kohlrabi - prices per 100 kg</v>
          </cell>
          <cell r="S56" t="str">
            <v>Kohlrabi - prices per 100 kg</v>
          </cell>
          <cell r="T56" t="str">
            <v>Kohlrabi - prices per 100 kg</v>
          </cell>
          <cell r="U56" t="str">
            <v>Kohlrabi - prices per 100 kg</v>
          </cell>
          <cell r="V56" t="str">
            <v>Kohlrabi - prices per 100 kg</v>
          </cell>
          <cell r="W56" t="str">
            <v>Kohlrabi - prices per 100 kg</v>
          </cell>
          <cell r="X56" t="str">
            <v>Kohlrabi - prices per 100 kg</v>
          </cell>
        </row>
        <row r="57">
          <cell r="A57" t="str">
            <v>04199908</v>
          </cell>
          <cell r="B57">
            <v>1911</v>
          </cell>
          <cell r="C57" t="str">
            <v>u2</v>
          </cell>
          <cell r="D57" t="str">
            <v>g48</v>
          </cell>
          <cell r="E57" t="str">
            <v>Radish - prices per 100 kg</v>
          </cell>
          <cell r="F57" t="str">
            <v>Radish - prices per 100 kg</v>
          </cell>
          <cell r="G57" t="str">
            <v>Radieschen</v>
          </cell>
          <cell r="H57" t="str">
            <v>Radish - prices per 100 kg</v>
          </cell>
          <cell r="I57" t="str">
            <v>Radish - prices per 100 kg</v>
          </cell>
          <cell r="J57" t="str">
            <v>Radish - prices per 100 kg</v>
          </cell>
          <cell r="K57" t="str">
            <v>Radish - prices per 100 kg</v>
          </cell>
          <cell r="L57" t="str">
            <v>Radish - prices per 100 kg</v>
          </cell>
          <cell r="M57" t="str">
            <v>Radis</v>
          </cell>
          <cell r="N57" t="str">
            <v>Radish - prices per 100 kg</v>
          </cell>
          <cell r="O57" t="str">
            <v>Radish - prices per 100 kg</v>
          </cell>
          <cell r="P57" t="str">
            <v>Radish - prices per 100 kg</v>
          </cell>
          <cell r="Q57" t="str">
            <v>Radish - prices per 100 kg</v>
          </cell>
          <cell r="R57" t="str">
            <v>Radish - prices per 100 kg</v>
          </cell>
          <cell r="S57" t="str">
            <v>Radish - prices per 100 kg</v>
          </cell>
          <cell r="T57" t="str">
            <v>Radish - prices per 100 kg</v>
          </cell>
          <cell r="U57" t="str">
            <v>Radish - prices per 100 kg</v>
          </cell>
          <cell r="V57" t="str">
            <v>Radish - prices per 100 kg</v>
          </cell>
          <cell r="W57" t="str">
            <v>Radish - prices per 100 kg</v>
          </cell>
          <cell r="X57" t="str">
            <v>Radish - prices per 100 kg</v>
          </cell>
        </row>
        <row r="58">
          <cell r="A58" t="str">
            <v>04193000</v>
          </cell>
          <cell r="B58">
            <v>1671</v>
          </cell>
          <cell r="C58" t="str">
            <v>u2</v>
          </cell>
          <cell r="D58" t="str">
            <v>g48</v>
          </cell>
          <cell r="E58" t="str">
            <v>Spinach - prices per 100 kg</v>
          </cell>
          <cell r="F58" t="str">
            <v>Spinach - prices per 100 kg</v>
          </cell>
          <cell r="G58" t="str">
            <v>Spinat</v>
          </cell>
          <cell r="H58" t="str">
            <v>Spinach - prices per 100 kg</v>
          </cell>
          <cell r="I58" t="str">
            <v>Spinach - prices per 100 kg</v>
          </cell>
          <cell r="J58" t="str">
            <v>Spinach - prices per 100 kg</v>
          </cell>
          <cell r="K58" t="str">
            <v>Spinach - prices per 100 kg</v>
          </cell>
          <cell r="L58" t="str">
            <v>Spinach - prices per 100 kg</v>
          </cell>
          <cell r="M58" t="str">
            <v>Epinards</v>
          </cell>
          <cell r="N58" t="str">
            <v>Spinach - prices per 100 kg</v>
          </cell>
          <cell r="O58" t="str">
            <v>Spinach - prices per 100 kg</v>
          </cell>
          <cell r="P58" t="str">
            <v>Spinach - prices per 100 kg</v>
          </cell>
          <cell r="Q58" t="str">
            <v>Spinach - prices per 100 kg</v>
          </cell>
          <cell r="R58" t="str">
            <v>Spinach - prices per 100 kg</v>
          </cell>
          <cell r="S58" t="str">
            <v>Spinach - prices per 100 kg</v>
          </cell>
          <cell r="T58" t="str">
            <v>Spinach - prices per 100 kg</v>
          </cell>
          <cell r="U58" t="str">
            <v>Spinach - prices per 100 kg</v>
          </cell>
          <cell r="V58" t="str">
            <v>Spinach - prices per 100 kg</v>
          </cell>
          <cell r="W58" t="str">
            <v>Spinach - prices per 100 kg</v>
          </cell>
          <cell r="X58" t="str">
            <v>Spinach - prices per 100 kg</v>
          </cell>
        </row>
        <row r="59">
          <cell r="A59" t="str">
            <v>06110000</v>
          </cell>
          <cell r="B59">
            <v>1771</v>
          </cell>
          <cell r="C59" t="str">
            <v>u2</v>
          </cell>
          <cell r="D59" t="str">
            <v>g48</v>
          </cell>
          <cell r="E59" t="str">
            <v>Dessert apples: all varieties - prices per 100 kg</v>
          </cell>
          <cell r="F59" t="str">
            <v>Dessert apples: all varieties - prices per 100 kg</v>
          </cell>
          <cell r="G59" t="str">
            <v>Tafeläpfel: alle Sorten</v>
          </cell>
          <cell r="H59" t="str">
            <v>Dessert apples: all varieties - prices per 100 kg</v>
          </cell>
          <cell r="I59" t="str">
            <v>Dessert apples: all varieties - prices per 100 kg</v>
          </cell>
          <cell r="J59" t="str">
            <v>Dessert apples: all varieties - prices per 100 kg</v>
          </cell>
          <cell r="K59" t="str">
            <v>Dessert apples: all varieties - prices per 100 kg</v>
          </cell>
          <cell r="L59" t="str">
            <v>Dessert apples: all varieties - prices per 100 kg</v>
          </cell>
          <cell r="M59" t="str">
            <v>Pommes de table: ensemble des variétés</v>
          </cell>
          <cell r="N59" t="str">
            <v>Dessert apples: all varieties - prices per 100 kg</v>
          </cell>
          <cell r="O59" t="str">
            <v>Dessert apples: all varieties - prices per 100 kg</v>
          </cell>
          <cell r="P59" t="str">
            <v>Dessert apples: all varieties - prices per 100 kg</v>
          </cell>
          <cell r="Q59" t="str">
            <v>Dessert apples: all varieties - prices per 100 kg</v>
          </cell>
          <cell r="R59" t="str">
            <v>Dessert apples: all varieties - prices per 100 kg</v>
          </cell>
          <cell r="S59" t="str">
            <v>Dessert apples: all varieties - prices per 100 kg</v>
          </cell>
          <cell r="T59" t="str">
            <v>Dessert apples: all varieties - prices per 100 kg</v>
          </cell>
          <cell r="U59" t="str">
            <v>Dessert apples: all varieties - prices per 100 kg</v>
          </cell>
          <cell r="V59" t="str">
            <v>Dessert apples: all varieties - prices per 100 kg</v>
          </cell>
          <cell r="W59" t="str">
            <v>Dessert apples: all varieties - prices per 100 kg</v>
          </cell>
          <cell r="X59" t="str">
            <v>Dessert apples: all varieties - prices per 100 kg</v>
          </cell>
        </row>
        <row r="60">
          <cell r="A60" t="str">
            <v>06120000</v>
          </cell>
          <cell r="B60">
            <v>1777</v>
          </cell>
          <cell r="C60" t="str">
            <v>u2</v>
          </cell>
          <cell r="D60" t="str">
            <v>g48</v>
          </cell>
          <cell r="E60" t="str">
            <v>Dessert pears: all varieties - prices per 100 kg</v>
          </cell>
          <cell r="F60" t="str">
            <v>Dessert pears: all varieties - prices per 100 kg</v>
          </cell>
          <cell r="G60" t="str">
            <v>Tafelbirnen: alle Sorten</v>
          </cell>
          <cell r="H60" t="str">
            <v>Dessert pears: all varieties - prices per 100 kg</v>
          </cell>
          <cell r="I60" t="str">
            <v>Dessert pears: all varieties - prices per 100 kg</v>
          </cell>
          <cell r="J60" t="str">
            <v>Dessert pears: all varieties - prices per 100 kg</v>
          </cell>
          <cell r="K60" t="str">
            <v>Dessert pears: all varieties - prices per 100 kg</v>
          </cell>
          <cell r="L60" t="str">
            <v>Dessert pears: all varieties - prices per 100 kg</v>
          </cell>
          <cell r="M60" t="str">
            <v>Poires de table: ensemble des variétés</v>
          </cell>
          <cell r="N60" t="str">
            <v>Dessert pears: all varieties - prices per 100 kg</v>
          </cell>
          <cell r="O60" t="str">
            <v>Dessert pears: all varieties - prices per 100 kg</v>
          </cell>
          <cell r="P60" t="str">
            <v>Dessert pears: all varieties - prices per 100 kg</v>
          </cell>
          <cell r="Q60" t="str">
            <v>Dessert pears: all varieties - prices per 100 kg</v>
          </cell>
          <cell r="R60" t="str">
            <v>Dessert pears: all varieties - prices per 100 kg</v>
          </cell>
          <cell r="S60" t="str">
            <v>Dessert pears: all varieties - prices per 100 kg</v>
          </cell>
          <cell r="T60" t="str">
            <v>Dessert pears: all varieties - prices per 100 kg</v>
          </cell>
          <cell r="U60" t="str">
            <v>Dessert pears: all varieties - prices per 100 kg</v>
          </cell>
          <cell r="V60" t="str">
            <v>Dessert pears: all varieties - prices per 100 kg</v>
          </cell>
          <cell r="W60" t="str">
            <v>Dessert pears: all varieties - prices per 100 kg</v>
          </cell>
          <cell r="X60" t="str">
            <v>Dessert pears: all varieties - prices per 100 kg</v>
          </cell>
        </row>
        <row r="61">
          <cell r="A61" t="str">
            <v>06130000</v>
          </cell>
          <cell r="B61">
            <v>3100</v>
          </cell>
          <cell r="C61" t="str">
            <v>u2</v>
          </cell>
          <cell r="D61" t="str">
            <v>g60</v>
          </cell>
          <cell r="E61" t="str">
            <v>Peaches: all varieties - prices per 100 kg</v>
          </cell>
          <cell r="F61" t="str">
            <v>Peaches: all varieties - prices per 100 kg</v>
          </cell>
          <cell r="G61" t="str">
            <v>Pfirsiche: alle Sorten</v>
          </cell>
          <cell r="H61" t="str">
            <v>Peaches: all varieties - prices per 100 kg</v>
          </cell>
          <cell r="I61" t="str">
            <v>Peaches: all varieties - prices per 100 kg</v>
          </cell>
          <cell r="J61" t="str">
            <v>Peaches: all varieties - prices per 100 kg</v>
          </cell>
          <cell r="K61" t="str">
            <v>Peaches: all varieties - prices per 100 kg</v>
          </cell>
          <cell r="L61" t="str">
            <v>Peaches: all varieties - prices per 100 kg</v>
          </cell>
          <cell r="M61" t="str">
            <v>Pêches: ensemble des variétés</v>
          </cell>
          <cell r="N61" t="str">
            <v>Peaches: all varieties - prices per 100 kg</v>
          </cell>
          <cell r="O61" t="str">
            <v>Peaches: all varieties - prices per 100 kg</v>
          </cell>
          <cell r="P61" t="str">
            <v>Peaches: all varieties - prices per 100 kg</v>
          </cell>
          <cell r="Q61" t="str">
            <v>Peaches: all varieties - prices per 100 kg</v>
          </cell>
          <cell r="R61" t="str">
            <v>Peaches: all varieties - prices per 100 kg</v>
          </cell>
          <cell r="S61" t="str">
            <v>Peaches: all varieties - prices per 100 kg</v>
          </cell>
          <cell r="T61" t="str">
            <v>Peaches: all varieties - prices per 100 kg</v>
          </cell>
          <cell r="U61" t="str">
            <v>Peaches: all varieties - prices per 100 kg</v>
          </cell>
          <cell r="V61" t="str">
            <v>Peaches: all varieties - prices per 100 kg</v>
          </cell>
          <cell r="W61" t="str">
            <v>Peaches: all varieties - prices per 100 kg</v>
          </cell>
          <cell r="X61" t="str">
            <v>Peaches: all varieties - prices per 100 kg</v>
          </cell>
        </row>
        <row r="62">
          <cell r="A62" t="str">
            <v>06199100</v>
          </cell>
          <cell r="B62">
            <v>3110</v>
          </cell>
          <cell r="C62" t="str">
            <v>u2</v>
          </cell>
          <cell r="D62" t="str">
            <v>g60</v>
          </cell>
          <cell r="E62" t="str">
            <v>Apricots: all varieties - prices per 100 kg</v>
          </cell>
          <cell r="F62" t="str">
            <v>Apricots: all varieties - prices per 100 kg</v>
          </cell>
          <cell r="G62" t="str">
            <v>Aprikosen (Marillen): alle Sorten</v>
          </cell>
          <cell r="H62" t="str">
            <v>Apricots: all varieties - prices per 100 kg</v>
          </cell>
          <cell r="I62" t="str">
            <v>Apricots: all varieties - prices per 100 kg</v>
          </cell>
          <cell r="J62" t="str">
            <v>Apricots: all varieties - prices per 100 kg</v>
          </cell>
          <cell r="K62" t="str">
            <v>Apricots: all varieties - prices per 100 kg</v>
          </cell>
          <cell r="L62" t="str">
            <v>Apricots: all varieties - prices per 100 kg</v>
          </cell>
          <cell r="M62" t="str">
            <v>Abricots: ensemble des variétés</v>
          </cell>
          <cell r="N62" t="str">
            <v>Apricots: all varieties - prices per 100 kg</v>
          </cell>
          <cell r="O62" t="str">
            <v>Apricots: all varieties - prices per 100 kg</v>
          </cell>
          <cell r="P62" t="str">
            <v>Apricots: all varieties - prices per 100 kg</v>
          </cell>
          <cell r="Q62" t="str">
            <v>Apricots: all varieties - prices per 100 kg</v>
          </cell>
          <cell r="R62" t="str">
            <v>Apricots: all varieties - prices per 100 kg</v>
          </cell>
          <cell r="S62" t="str">
            <v>Apricots: all varieties - prices per 100 kg</v>
          </cell>
          <cell r="T62" t="str">
            <v>Apricots: all varieties - prices per 100 kg</v>
          </cell>
          <cell r="U62" t="str">
            <v>Apricots: all varieties - prices per 100 kg</v>
          </cell>
          <cell r="V62" t="str">
            <v>Apricots: all varieties - prices per 100 kg</v>
          </cell>
          <cell r="W62" t="str">
            <v>Apricots: all varieties - prices per 100 kg</v>
          </cell>
          <cell r="X62" t="str">
            <v>Apricots: all varieties - prices per 100 kg</v>
          </cell>
        </row>
        <row r="63">
          <cell r="A63" t="str">
            <v>06191100</v>
          </cell>
          <cell r="B63">
            <v>3120</v>
          </cell>
          <cell r="C63" t="str">
            <v>u2</v>
          </cell>
          <cell r="D63" t="str">
            <v>g60</v>
          </cell>
          <cell r="E63" t="str">
            <v>Cherries: sweet cherries - prices per 100 kg</v>
          </cell>
          <cell r="F63" t="str">
            <v>Cherries: sweet cherries - prices per 100 kg</v>
          </cell>
          <cell r="G63" t="str">
            <v>Kirschen: Süsskirschen</v>
          </cell>
          <cell r="H63" t="str">
            <v>Cherries: sweet cherries - prices per 100 kg</v>
          </cell>
          <cell r="I63" t="str">
            <v>Cherries: sweet cherries - prices per 100 kg</v>
          </cell>
          <cell r="J63" t="str">
            <v>Cherries: sweet cherries - prices per 100 kg</v>
          </cell>
          <cell r="K63" t="str">
            <v>Cherries: sweet cherries - prices per 100 kg</v>
          </cell>
          <cell r="L63" t="str">
            <v>Cherries: sweet cherries - prices per 100 kg</v>
          </cell>
          <cell r="M63" t="str">
            <v>Cerises: Bigarreaux</v>
          </cell>
          <cell r="N63" t="str">
            <v>Cherries: sweet cherries - prices per 100 kg</v>
          </cell>
          <cell r="O63" t="str">
            <v>Cherries: sweet cherries - prices per 100 kg</v>
          </cell>
          <cell r="P63" t="str">
            <v>Cherries: sweet cherries - prices per 100 kg</v>
          </cell>
          <cell r="Q63" t="str">
            <v>Cherries: sweet cherries - prices per 100 kg</v>
          </cell>
          <cell r="R63" t="str">
            <v>Cherries: sweet cherries - prices per 100 kg</v>
          </cell>
          <cell r="S63" t="str">
            <v>Cherries: sweet cherries - prices per 100 kg</v>
          </cell>
          <cell r="T63" t="str">
            <v>Cherries: sweet cherries - prices per 100 kg</v>
          </cell>
          <cell r="U63" t="str">
            <v>Cherries: sweet cherries - prices per 100 kg</v>
          </cell>
          <cell r="V63" t="str">
            <v>Cherries: sweet cherries - prices per 100 kg</v>
          </cell>
          <cell r="W63" t="str">
            <v>Cherries: sweet cherries - prices per 100 kg</v>
          </cell>
          <cell r="X63" t="str">
            <v>Cherries: sweet cherries - prices per 100 kg</v>
          </cell>
        </row>
        <row r="64">
          <cell r="A64" t="str">
            <v>06191200</v>
          </cell>
          <cell r="B64">
            <v>3130</v>
          </cell>
          <cell r="C64" t="str">
            <v>u2</v>
          </cell>
          <cell r="D64" t="str">
            <v>g60</v>
          </cell>
          <cell r="E64" t="str">
            <v>Cherries: sour cherries - prices per 100 kg</v>
          </cell>
          <cell r="F64" t="str">
            <v>Cherries: sour cherries - prices per 100 kg</v>
          </cell>
          <cell r="G64" t="str">
            <v>Kirschen: Sauerkirschen (Weichseln)</v>
          </cell>
          <cell r="H64" t="str">
            <v>Cherries: sour cherries - prices per 100 kg</v>
          </cell>
          <cell r="I64" t="str">
            <v>Cherries: sour cherries - prices per 100 kg</v>
          </cell>
          <cell r="J64" t="str">
            <v>Cherries: sour cherries - prices per 100 kg</v>
          </cell>
          <cell r="K64" t="str">
            <v>Cherries: sour cherries - prices per 100 kg</v>
          </cell>
          <cell r="L64" t="str">
            <v>Cherries: sour cherries - prices per 100 kg</v>
          </cell>
          <cell r="M64" t="str">
            <v>Cerises: Morelles aigres</v>
          </cell>
          <cell r="N64" t="str">
            <v>Cherries: sour cherries - prices per 100 kg</v>
          </cell>
          <cell r="O64" t="str">
            <v>Cherries: sour cherries - prices per 100 kg</v>
          </cell>
          <cell r="P64" t="str">
            <v>Cherries: sour cherries - prices per 100 kg</v>
          </cell>
          <cell r="Q64" t="str">
            <v>Cherries: sour cherries - prices per 100 kg</v>
          </cell>
          <cell r="R64" t="str">
            <v>Cherries: sour cherries - prices per 100 kg</v>
          </cell>
          <cell r="S64" t="str">
            <v>Cherries: sour cherries - prices per 100 kg</v>
          </cell>
          <cell r="T64" t="str">
            <v>Cherries: sour cherries - prices per 100 kg</v>
          </cell>
          <cell r="U64" t="str">
            <v>Cherries: sour cherries - prices per 100 kg</v>
          </cell>
          <cell r="V64" t="str">
            <v>Cherries: sour cherries - prices per 100 kg</v>
          </cell>
          <cell r="W64" t="str">
            <v>Cherries: sour cherries - prices per 100 kg</v>
          </cell>
          <cell r="X64" t="str">
            <v>Cherries: sour cherries - prices per 100 kg</v>
          </cell>
        </row>
        <row r="65">
          <cell r="A65" t="str">
            <v>06192000</v>
          </cell>
          <cell r="B65">
            <v>3140</v>
          </cell>
          <cell r="C65" t="str">
            <v>u2</v>
          </cell>
          <cell r="D65" t="str">
            <v>g60</v>
          </cell>
          <cell r="E65" t="str">
            <v xml:space="preserve">Plums: all varieties  - prices per 100 kg    </v>
          </cell>
          <cell r="F65" t="str">
            <v xml:space="preserve">Plums: all varieties  - prices per 100 kg    </v>
          </cell>
          <cell r="G65" t="str">
            <v>Pflaume : alle Arte</v>
          </cell>
          <cell r="H65" t="str">
            <v xml:space="preserve">Plums: all varieties  - prices per 100 kg    </v>
          </cell>
          <cell r="I65" t="str">
            <v xml:space="preserve">Plums: all varieties  - prices per 100 kg    </v>
          </cell>
          <cell r="J65" t="str">
            <v xml:space="preserve">Plums: all varieties  - prices per 100 kg    </v>
          </cell>
          <cell r="K65" t="str">
            <v xml:space="preserve">Plums: all varieties  - prices per 100 kg    </v>
          </cell>
          <cell r="L65" t="str">
            <v xml:space="preserve">Plums: all varieties  - prices per 100 kg    </v>
          </cell>
          <cell r="M65" t="str">
            <v>Prunes : toutes variétés</v>
          </cell>
          <cell r="N65" t="str">
            <v xml:space="preserve">Plums: all varieties  - prices per 100 kg    </v>
          </cell>
          <cell r="O65" t="str">
            <v xml:space="preserve">Plums: all varieties  - prices per 100 kg    </v>
          </cell>
          <cell r="P65" t="str">
            <v xml:space="preserve">Plums: all varieties  - prices per 100 kg    </v>
          </cell>
          <cell r="Q65" t="str">
            <v xml:space="preserve">Plums: all varieties  - prices per 100 kg    </v>
          </cell>
          <cell r="R65" t="str">
            <v xml:space="preserve">Plums: all varieties  - prices per 100 kg    </v>
          </cell>
          <cell r="S65" t="str">
            <v xml:space="preserve">Plums: all varieties  - prices per 100 kg    </v>
          </cell>
          <cell r="T65" t="str">
            <v xml:space="preserve">Plums: all varieties  - prices per 100 kg    </v>
          </cell>
          <cell r="U65" t="str">
            <v xml:space="preserve">Plums: all varieties  - prices per 100 kg    </v>
          </cell>
          <cell r="V65" t="str">
            <v xml:space="preserve">Plums: all varieties  - prices per 100 kg    </v>
          </cell>
          <cell r="W65" t="str">
            <v xml:space="preserve">Plums: all varieties  - prices per 100 kg    </v>
          </cell>
          <cell r="X65" t="str">
            <v xml:space="preserve">Plums: all varieties  - prices per 100 kg    </v>
          </cell>
        </row>
        <row r="66">
          <cell r="A66" t="str">
            <v>06194110</v>
          </cell>
          <cell r="B66">
            <v>3150</v>
          </cell>
          <cell r="C66" t="str">
            <v>u2</v>
          </cell>
          <cell r="D66" t="str">
            <v>g60</v>
          </cell>
          <cell r="E66" t="str">
            <v>Walnuts - prices per 100 kg</v>
          </cell>
          <cell r="F66" t="str">
            <v>Walnuts - prices per 100 kg</v>
          </cell>
          <cell r="G66" t="str">
            <v>Walnüsse</v>
          </cell>
          <cell r="H66" t="str">
            <v>Walnuts - prices per 100 kg</v>
          </cell>
          <cell r="I66" t="str">
            <v>Walnuts - prices per 100 kg</v>
          </cell>
          <cell r="J66" t="str">
            <v>Walnuts - prices per 100 kg</v>
          </cell>
          <cell r="K66" t="str">
            <v>Walnuts - prices per 100 kg</v>
          </cell>
          <cell r="L66" t="str">
            <v>Walnuts - prices per 100 kg</v>
          </cell>
          <cell r="M66" t="str">
            <v>Noix</v>
          </cell>
          <cell r="N66" t="str">
            <v>Walnuts - prices per 100 kg</v>
          </cell>
          <cell r="O66" t="str">
            <v>Walnuts - prices per 100 kg</v>
          </cell>
          <cell r="P66" t="str">
            <v>Walnuts - prices per 100 kg</v>
          </cell>
          <cell r="Q66" t="str">
            <v>Walnuts - prices per 100 kg</v>
          </cell>
          <cell r="R66" t="str">
            <v>Walnuts - prices per 100 kg</v>
          </cell>
          <cell r="S66" t="str">
            <v>Walnuts - prices per 100 kg</v>
          </cell>
          <cell r="T66" t="str">
            <v>Walnuts - prices per 100 kg</v>
          </cell>
          <cell r="U66" t="str">
            <v>Walnuts - prices per 100 kg</v>
          </cell>
          <cell r="V66" t="str">
            <v>Walnuts - prices per 100 kg</v>
          </cell>
          <cell r="W66" t="str">
            <v>Walnuts - prices per 100 kg</v>
          </cell>
          <cell r="X66" t="str">
            <v>Walnuts - prices per 100 kg</v>
          </cell>
        </row>
        <row r="67">
          <cell r="A67" t="str">
            <v>06194120</v>
          </cell>
          <cell r="B67">
            <v>1362</v>
          </cell>
          <cell r="C67" t="str">
            <v>u2</v>
          </cell>
          <cell r="D67" t="str">
            <v>g62</v>
          </cell>
          <cell r="E67" t="str">
            <v>Hazelnuts - prices per 100 kg</v>
          </cell>
          <cell r="F67" t="str">
            <v>Hazelnuts - prices per 100 kg</v>
          </cell>
          <cell r="G67" t="str">
            <v>Haselnüsse</v>
          </cell>
          <cell r="H67" t="str">
            <v>Hazelnuts - prices per 100 kg</v>
          </cell>
          <cell r="I67" t="str">
            <v>Hazelnuts - prices per 100 kg</v>
          </cell>
          <cell r="J67" t="str">
            <v>Hazelnuts - prices per 100 kg</v>
          </cell>
          <cell r="K67" t="str">
            <v>Hazelnuts - prices per 100 kg</v>
          </cell>
          <cell r="L67" t="str">
            <v>Hazelnuts - prices per 100 kg</v>
          </cell>
          <cell r="M67" t="str">
            <v>Noisettes</v>
          </cell>
          <cell r="N67" t="str">
            <v>Hazelnuts - prices per 100 kg</v>
          </cell>
          <cell r="O67" t="str">
            <v>Hazelnuts - prices per 100 kg</v>
          </cell>
          <cell r="P67" t="str">
            <v>Hazelnuts - prices per 100 kg</v>
          </cell>
          <cell r="Q67" t="str">
            <v>Hazelnuts - prices per 100 kg</v>
          </cell>
          <cell r="R67" t="str">
            <v>Hazelnuts - prices per 100 kg</v>
          </cell>
          <cell r="S67" t="str">
            <v>Hazelnuts - prices per 100 kg</v>
          </cell>
          <cell r="T67" t="str">
            <v>Hazelnuts - prices per 100 kg</v>
          </cell>
          <cell r="U67" t="str">
            <v>Hazelnuts - prices per 100 kg</v>
          </cell>
          <cell r="V67" t="str">
            <v>Hazelnuts - prices per 100 kg</v>
          </cell>
          <cell r="W67" t="str">
            <v>Hazelnuts - prices per 100 kg</v>
          </cell>
          <cell r="X67" t="str">
            <v>Hazelnuts - prices per 100 kg</v>
          </cell>
        </row>
        <row r="68">
          <cell r="A68" t="str">
            <v>06194130</v>
          </cell>
          <cell r="B68">
            <v>1361</v>
          </cell>
          <cell r="C68" t="str">
            <v>u2</v>
          </cell>
          <cell r="D68" t="str">
            <v>g62</v>
          </cell>
          <cell r="E68" t="str">
            <v>Almonds - prices per 100 kg</v>
          </cell>
          <cell r="F68" t="str">
            <v>Almonds - prices per 100 kg</v>
          </cell>
          <cell r="G68" t="str">
            <v>Mandeln</v>
          </cell>
          <cell r="H68" t="str">
            <v>Almonds - prices per 100 kg</v>
          </cell>
          <cell r="I68" t="str">
            <v>Almonds - prices per 100 kg</v>
          </cell>
          <cell r="J68" t="str">
            <v>Almonds - prices per 100 kg</v>
          </cell>
          <cell r="K68" t="str">
            <v>Almonds - prices per 100 kg</v>
          </cell>
          <cell r="L68" t="str">
            <v>Almonds - prices per 100 kg</v>
          </cell>
          <cell r="M68" t="str">
            <v>Amandes</v>
          </cell>
          <cell r="N68" t="str">
            <v>Almonds - prices per 100 kg</v>
          </cell>
          <cell r="O68" t="str">
            <v>Almonds - prices per 100 kg</v>
          </cell>
          <cell r="P68" t="str">
            <v>Almonds - prices per 100 kg</v>
          </cell>
          <cell r="Q68" t="str">
            <v>Almonds - prices per 100 kg</v>
          </cell>
          <cell r="R68" t="str">
            <v>Almonds - prices per 100 kg</v>
          </cell>
          <cell r="S68" t="str">
            <v>Almonds - prices per 100 kg</v>
          </cell>
          <cell r="T68" t="str">
            <v>Almonds - prices per 100 kg</v>
          </cell>
          <cell r="U68" t="str">
            <v>Almonds - prices per 100 kg</v>
          </cell>
          <cell r="V68" t="str">
            <v>Almonds - prices per 100 kg</v>
          </cell>
          <cell r="W68" t="str">
            <v>Almonds - prices per 100 kg</v>
          </cell>
          <cell r="X68" t="str">
            <v>Almonds - prices per 100 kg</v>
          </cell>
        </row>
        <row r="69">
          <cell r="A69" t="str">
            <v>06194140</v>
          </cell>
          <cell r="C69" t="str">
            <v>u2</v>
          </cell>
          <cell r="D69" t="str">
            <v>g69</v>
          </cell>
          <cell r="E69" t="str">
            <v>Chestnuts - prices per 100 kg</v>
          </cell>
          <cell r="F69" t="str">
            <v>Chestnuts - prices per 100 kg</v>
          </cell>
          <cell r="G69" t="str">
            <v>Esskastanien</v>
          </cell>
          <cell r="H69" t="str">
            <v>Chestnuts - prices per 100 kg</v>
          </cell>
          <cell r="I69" t="str">
            <v>Chestnuts - prices per 100 kg</v>
          </cell>
          <cell r="J69" t="str">
            <v>Chestnuts - prices per 100 kg</v>
          </cell>
          <cell r="K69" t="str">
            <v>Chestnuts - prices per 100 kg</v>
          </cell>
          <cell r="L69" t="str">
            <v>Chestnuts - prices per 100 kg</v>
          </cell>
          <cell r="M69" t="str">
            <v>Châtaignes</v>
          </cell>
          <cell r="N69" t="str">
            <v>Chestnuts - prices per 100 kg</v>
          </cell>
          <cell r="O69" t="str">
            <v>Chestnuts - prices per 100 kg</v>
          </cell>
          <cell r="P69" t="str">
            <v>Chestnuts - prices per 100 kg</v>
          </cell>
          <cell r="Q69" t="str">
            <v>Chestnuts - prices per 100 kg</v>
          </cell>
          <cell r="R69" t="str">
            <v>Chestnuts - prices per 100 kg</v>
          </cell>
          <cell r="S69" t="str">
            <v>Chestnuts - prices per 100 kg</v>
          </cell>
          <cell r="T69" t="str">
            <v>Chestnuts - prices per 100 kg</v>
          </cell>
          <cell r="U69" t="str">
            <v>Chestnuts - prices per 100 kg</v>
          </cell>
          <cell r="V69" t="str">
            <v>Chestnuts - prices per 100 kg</v>
          </cell>
          <cell r="W69" t="str">
            <v>Chestnuts - prices per 100 kg</v>
          </cell>
          <cell r="X69" t="str">
            <v>Chestnuts - prices per 100 kg</v>
          </cell>
        </row>
        <row r="70">
          <cell r="A70" t="str">
            <v>06194200</v>
          </cell>
          <cell r="C70" t="str">
            <v>u2</v>
          </cell>
          <cell r="D70" t="str">
            <v>g52</v>
          </cell>
          <cell r="E70" t="str">
            <v>Dried fruit - prices per 100 Kg</v>
          </cell>
          <cell r="F70" t="str">
            <v>Dried fruit - prices per 100 Kg</v>
          </cell>
          <cell r="G70" t="str">
            <v>Trockene Fruchte</v>
          </cell>
          <cell r="H70" t="str">
            <v>Dried fruit - prices per 100 Kg</v>
          </cell>
          <cell r="I70" t="str">
            <v>Dried fruit - prices per 100 Kg</v>
          </cell>
          <cell r="J70" t="str">
            <v>Dried fruit - prices per 100 Kg</v>
          </cell>
          <cell r="K70" t="str">
            <v>Dried fruit - prices per 100 Kg</v>
          </cell>
          <cell r="L70" t="str">
            <v>Dried fruit - prices per 100 Kg</v>
          </cell>
          <cell r="M70" t="str">
            <v>Fruits séchés</v>
          </cell>
          <cell r="N70" t="str">
            <v>Dried fruit - prices per 100 Kg</v>
          </cell>
          <cell r="O70" t="str">
            <v>Dried fruit - prices per 100 Kg</v>
          </cell>
          <cell r="P70" t="str">
            <v>Dried fruit - prices per 100 Kg</v>
          </cell>
          <cell r="Q70" t="str">
            <v>Dried fruit - prices per 100 Kg</v>
          </cell>
          <cell r="R70" t="str">
            <v>Dried fruit - prices per 100 Kg</v>
          </cell>
          <cell r="S70" t="str">
            <v>Dried fruit - prices per 100 Kg</v>
          </cell>
          <cell r="T70" t="str">
            <v>Dried fruit - prices per 100 Kg</v>
          </cell>
          <cell r="U70" t="str">
            <v>Dried fruit - prices per 100 Kg</v>
          </cell>
          <cell r="V70" t="str">
            <v>Dried fruit - prices per 100 Kg</v>
          </cell>
          <cell r="W70" t="str">
            <v>Dried fruit - prices per 100 Kg</v>
          </cell>
          <cell r="X70" t="str">
            <v>Dried fruit - prices per 100 Kg</v>
          </cell>
        </row>
        <row r="71">
          <cell r="A71" t="str">
            <v>06194201</v>
          </cell>
          <cell r="B71">
            <v>2251</v>
          </cell>
          <cell r="C71" t="str">
            <v>u2</v>
          </cell>
          <cell r="D71" t="str">
            <v>g20</v>
          </cell>
          <cell r="E71" t="str">
            <v>Fresh figs-prices per 100 kg</v>
          </cell>
          <cell r="F71" t="str">
            <v>Fresh figs-prices per 100 kg</v>
          </cell>
          <cell r="G71" t="str">
            <v>Feigen - frisch</v>
          </cell>
          <cell r="H71" t="str">
            <v>Fresh figs-prices per 100 kg</v>
          </cell>
          <cell r="I71" t="str">
            <v>Fresh figs-prices per 100 kg</v>
          </cell>
          <cell r="J71" t="str">
            <v>Fresh figs-prices per 100 kg</v>
          </cell>
          <cell r="K71" t="str">
            <v>Fresh figs-prices per 100 kg</v>
          </cell>
          <cell r="L71" t="str">
            <v>Fresh figs-prices per 100 kg</v>
          </cell>
          <cell r="M71" t="str">
            <v>Figues fraîches</v>
          </cell>
          <cell r="N71" t="str">
            <v>Fresh figs-prices per 100 kg</v>
          </cell>
          <cell r="O71" t="str">
            <v>Fresh figs-prices per 100 kg</v>
          </cell>
          <cell r="P71" t="str">
            <v>Fresh figs-prices per 100 kg</v>
          </cell>
          <cell r="Q71" t="str">
            <v>Fresh figs-prices per 100 kg</v>
          </cell>
          <cell r="R71" t="str">
            <v>Fresh figs-prices per 100 kg</v>
          </cell>
          <cell r="S71" t="str">
            <v>Fresh figs-prices per 100 kg</v>
          </cell>
          <cell r="T71" t="str">
            <v>Fresh figs-prices per 100 kg</v>
          </cell>
          <cell r="U71" t="str">
            <v>Fresh figs-prices per 100 kg</v>
          </cell>
          <cell r="V71" t="str">
            <v>Fresh figs-prices per 100 kg</v>
          </cell>
          <cell r="W71" t="str">
            <v>Fresh figs-prices per 100 kg</v>
          </cell>
          <cell r="X71" t="str">
            <v>Fresh figs-prices per 100 kg</v>
          </cell>
        </row>
        <row r="72">
          <cell r="A72" t="str">
            <v>06193100</v>
          </cell>
          <cell r="B72">
            <v>2131</v>
          </cell>
          <cell r="C72" t="str">
            <v>u2</v>
          </cell>
          <cell r="D72" t="str">
            <v>g21</v>
          </cell>
          <cell r="E72" t="str">
            <v>Strawberries in the open - prices per 100 kg</v>
          </cell>
          <cell r="F72" t="str">
            <v>Strawberries in the open - prices per 100 kg</v>
          </cell>
          <cell r="G72" t="str">
            <v>Erdbeeren (Freiland)</v>
          </cell>
          <cell r="H72" t="str">
            <v>Strawberries in the open - prices per 100 kg</v>
          </cell>
          <cell r="I72" t="str">
            <v>Strawberries in the open - prices per 100 kg</v>
          </cell>
          <cell r="J72" t="str">
            <v>Strawberries in the open - prices per 100 kg</v>
          </cell>
          <cell r="K72" t="str">
            <v>Strawberries in the open - prices per 100 kg</v>
          </cell>
          <cell r="L72" t="str">
            <v>Strawberries in the open - prices per 100 kg</v>
          </cell>
          <cell r="M72" t="str">
            <v>Fraises de pleine terre</v>
          </cell>
          <cell r="N72" t="str">
            <v>Strawberries in the open - prices per 100 kg</v>
          </cell>
          <cell r="O72" t="str">
            <v>Strawberries in the open - prices per 100 kg</v>
          </cell>
          <cell r="P72" t="str">
            <v>Strawberries in the open - prices per 100 kg</v>
          </cell>
          <cell r="Q72" t="str">
            <v>Strawberries in the open - prices per 100 kg</v>
          </cell>
          <cell r="R72" t="str">
            <v>Strawberries in the open - prices per 100 kg</v>
          </cell>
          <cell r="S72" t="str">
            <v>Strawberries in the open - prices per 100 kg</v>
          </cell>
          <cell r="T72" t="str">
            <v>Strawberries in the open - prices per 100 kg</v>
          </cell>
          <cell r="U72" t="str">
            <v>Strawberries in the open - prices per 100 kg</v>
          </cell>
          <cell r="V72" t="str">
            <v>Strawberries in the open - prices per 100 kg</v>
          </cell>
          <cell r="W72" t="str">
            <v>Strawberries in the open - prices per 100 kg</v>
          </cell>
          <cell r="X72" t="str">
            <v>Strawberries in the open - prices per 100 kg</v>
          </cell>
        </row>
        <row r="73">
          <cell r="A73" t="str">
            <v>06193200</v>
          </cell>
          <cell r="B73">
            <v>2181</v>
          </cell>
          <cell r="C73" t="str">
            <v>u2</v>
          </cell>
          <cell r="D73" t="str">
            <v>g22</v>
          </cell>
          <cell r="E73" t="str">
            <v>Strawberries under glass - prices per 100 kg</v>
          </cell>
          <cell r="F73" t="str">
            <v>Strawberries under glass - prices per 100 kg</v>
          </cell>
          <cell r="G73" t="str">
            <v>Erdbeeren  (unter Glas)</v>
          </cell>
          <cell r="H73" t="str">
            <v>Strawberries under glass - prices per 100 kg</v>
          </cell>
          <cell r="I73" t="str">
            <v>Strawberries under glass - prices per 100 kg</v>
          </cell>
          <cell r="J73" t="str">
            <v>Strawberries under glass - prices per 100 kg</v>
          </cell>
          <cell r="K73" t="str">
            <v>Strawberries under glass - prices per 100 kg</v>
          </cell>
          <cell r="L73" t="str">
            <v>Strawberries under glass - prices per 100 kg</v>
          </cell>
          <cell r="M73" t="str">
            <v>Fraises de serre</v>
          </cell>
          <cell r="N73" t="str">
            <v>Strawberries under glass - prices per 100 kg</v>
          </cell>
          <cell r="O73" t="str">
            <v>Strawberries under glass - prices per 100 kg</v>
          </cell>
          <cell r="P73" t="str">
            <v>Strawberries under glass - prices per 100 kg</v>
          </cell>
          <cell r="Q73" t="str">
            <v>Strawberries under glass - prices per 100 kg</v>
          </cell>
          <cell r="R73" t="str">
            <v>Strawberries under glass - prices per 100 kg</v>
          </cell>
          <cell r="S73" t="str">
            <v>Strawberries under glass - prices per 100 kg</v>
          </cell>
          <cell r="T73" t="str">
            <v>Strawberries under glass - prices per 100 kg</v>
          </cell>
          <cell r="U73" t="str">
            <v>Strawberries under glass - prices per 100 kg</v>
          </cell>
          <cell r="V73" t="str">
            <v>Strawberries under glass - prices per 100 kg</v>
          </cell>
          <cell r="W73" t="str">
            <v>Strawberries under glass - prices per 100 kg</v>
          </cell>
          <cell r="X73" t="str">
            <v>Strawberries under glass - prices per 100 kg</v>
          </cell>
        </row>
        <row r="74">
          <cell r="A74" t="str">
            <v>06193000</v>
          </cell>
          <cell r="B74">
            <v>2201</v>
          </cell>
          <cell r="C74" t="str">
            <v>u2</v>
          </cell>
          <cell r="D74" t="str">
            <v>g43</v>
          </cell>
          <cell r="E74" t="str">
            <v>Strawberries: all types of production - prices per 100 kg</v>
          </cell>
          <cell r="F74" t="str">
            <v>Strawberries: all types of production - prices per 100 kg</v>
          </cell>
          <cell r="G74" t="str">
            <v>Erdbeeren: alle Arten der Produktion</v>
          </cell>
          <cell r="H74" t="str">
            <v>Strawberries: all types of production - prices per 100 kg</v>
          </cell>
          <cell r="I74" t="str">
            <v>Strawberries: all types of production - prices per 100 kg</v>
          </cell>
          <cell r="J74" t="str">
            <v>Strawberries: all types of production - prices per 100 kg</v>
          </cell>
          <cell r="K74" t="str">
            <v>Strawberries: all types of production - prices per 100 kg</v>
          </cell>
          <cell r="L74" t="str">
            <v>Strawberries: all types of production - prices per 100 kg</v>
          </cell>
          <cell r="M74" t="str">
            <v>Fraises tous types de production</v>
          </cell>
          <cell r="N74" t="str">
            <v>Strawberries: all types of production - prices per 100 kg</v>
          </cell>
          <cell r="O74" t="str">
            <v>Strawberries: all types of production - prices per 100 kg</v>
          </cell>
          <cell r="P74" t="str">
            <v>Strawberries: all types of production - prices per 100 kg</v>
          </cell>
          <cell r="Q74" t="str">
            <v>Strawberries: all types of production - prices per 100 kg</v>
          </cell>
          <cell r="R74" t="str">
            <v>Strawberries: all types of production - prices per 100 kg</v>
          </cell>
          <cell r="S74" t="str">
            <v>Strawberries: all types of production - prices per 100 kg</v>
          </cell>
          <cell r="T74" t="str">
            <v>Strawberries: all types of production - prices per 100 kg</v>
          </cell>
          <cell r="U74" t="str">
            <v>Strawberries: all types of production - prices per 100 kg</v>
          </cell>
          <cell r="V74" t="str">
            <v>Strawberries: all types of production - prices per 100 kg</v>
          </cell>
          <cell r="W74" t="str">
            <v>Strawberries: all types of production - prices per 100 kg</v>
          </cell>
          <cell r="X74" t="str">
            <v>Strawberries: all types of production - prices per 100 kg</v>
          </cell>
        </row>
        <row r="75">
          <cell r="A75" t="str">
            <v>06210000</v>
          </cell>
          <cell r="B75">
            <v>2202</v>
          </cell>
          <cell r="C75" t="str">
            <v>u2</v>
          </cell>
          <cell r="D75" t="str">
            <v>g43</v>
          </cell>
          <cell r="E75" t="str">
            <v>Oranges: all varieties - prices per 100 kg</v>
          </cell>
          <cell r="F75" t="str">
            <v>Oranges: all varieties - prices per 100 kg</v>
          </cell>
          <cell r="G75" t="str">
            <v>Orangen: alle Sorten</v>
          </cell>
          <cell r="H75" t="str">
            <v>Oranges: all varieties - prices per 100 kg</v>
          </cell>
          <cell r="I75" t="str">
            <v>Oranges: all varieties - prices per 100 kg</v>
          </cell>
          <cell r="J75" t="str">
            <v>Oranges: all varieties - prices per 100 kg</v>
          </cell>
          <cell r="K75" t="str">
            <v>Oranges: all varieties - prices per 100 kg</v>
          </cell>
          <cell r="L75" t="str">
            <v>Oranges: all varieties - prices per 100 kg</v>
          </cell>
          <cell r="M75" t="str">
            <v>Oranges: ensemble des variétés</v>
          </cell>
          <cell r="N75" t="str">
            <v>Oranges: all varieties - prices per 100 kg</v>
          </cell>
          <cell r="O75" t="str">
            <v>Oranges: all varieties - prices per 100 kg</v>
          </cell>
          <cell r="P75" t="str">
            <v>Oranges: all varieties - prices per 100 kg</v>
          </cell>
          <cell r="Q75" t="str">
            <v>Oranges: all varieties - prices per 100 kg</v>
          </cell>
          <cell r="R75" t="str">
            <v>Oranges: all varieties - prices per 100 kg</v>
          </cell>
          <cell r="S75" t="str">
            <v>Oranges: all varieties - prices per 100 kg</v>
          </cell>
          <cell r="T75" t="str">
            <v>Oranges: all varieties - prices per 100 kg</v>
          </cell>
          <cell r="U75" t="str">
            <v>Oranges: all varieties - prices per 100 kg</v>
          </cell>
          <cell r="V75" t="str">
            <v>Oranges: all varieties - prices per 100 kg</v>
          </cell>
          <cell r="W75" t="str">
            <v>Oranges: all varieties - prices per 100 kg</v>
          </cell>
          <cell r="X75" t="str">
            <v>Oranges: all varieties - prices per 100 kg</v>
          </cell>
        </row>
        <row r="76">
          <cell r="A76" t="str">
            <v>06220000</v>
          </cell>
          <cell r="C76" t="str">
            <v>u2</v>
          </cell>
          <cell r="D76" t="str">
            <v>g43</v>
          </cell>
          <cell r="E76" t="str">
            <v>Mandarins: all varieties - prices per 100 kg</v>
          </cell>
          <cell r="F76" t="str">
            <v>Mandarins: all varieties - prices per 100 kg</v>
          </cell>
          <cell r="G76" t="str">
            <v>Mandarinen: alle Sorten</v>
          </cell>
          <cell r="H76" t="str">
            <v>Mandarins: all varieties - prices per 100 kg</v>
          </cell>
          <cell r="I76" t="str">
            <v>Mandarins: all varieties - prices per 100 kg</v>
          </cell>
          <cell r="J76" t="str">
            <v>Mandarins: all varieties - prices per 100 kg</v>
          </cell>
          <cell r="K76" t="str">
            <v>Mandarins: all varieties - prices per 100 kg</v>
          </cell>
          <cell r="L76" t="str">
            <v>Mandarins: all varieties - prices per 100 kg</v>
          </cell>
          <cell r="M76" t="str">
            <v>Mandarines: ensemble des variétés</v>
          </cell>
          <cell r="N76" t="str">
            <v>Mandarins: all varieties - prices per 100 kg</v>
          </cell>
          <cell r="O76" t="str">
            <v>Mandarins: all varieties - prices per 100 kg</v>
          </cell>
          <cell r="P76" t="str">
            <v>Mandarins: all varieties - prices per 100 kg</v>
          </cell>
          <cell r="Q76" t="str">
            <v>Mandarins: all varieties - prices per 100 kg</v>
          </cell>
          <cell r="R76" t="str">
            <v>Mandarins: all varieties - prices per 100 kg</v>
          </cell>
          <cell r="S76" t="str">
            <v>Mandarins: all varieties - prices per 100 kg</v>
          </cell>
          <cell r="T76" t="str">
            <v>Mandarins: all varieties - prices per 100 kg</v>
          </cell>
          <cell r="U76" t="str">
            <v>Mandarins: all varieties - prices per 100 kg</v>
          </cell>
          <cell r="V76" t="str">
            <v>Mandarins: all varieties - prices per 100 kg</v>
          </cell>
          <cell r="W76" t="str">
            <v>Mandarins: all varieties - prices per 100 kg</v>
          </cell>
          <cell r="X76" t="str">
            <v>Mandarins: all varieties - prices per 100 kg</v>
          </cell>
        </row>
        <row r="77">
          <cell r="A77" t="str">
            <v>06230000</v>
          </cell>
          <cell r="B77">
            <v>2263</v>
          </cell>
          <cell r="C77" t="str">
            <v>u2</v>
          </cell>
          <cell r="D77" t="str">
            <v>g43</v>
          </cell>
          <cell r="E77" t="str">
            <v>Lemons: all varieties - prices per 100 kg</v>
          </cell>
          <cell r="F77" t="str">
            <v>Lemons: all varieties - prices per 100 kg</v>
          </cell>
          <cell r="G77" t="str">
            <v>Zitronen: alle Sorten</v>
          </cell>
          <cell r="H77" t="str">
            <v>Lemons: all varieties - prices per 100 kg</v>
          </cell>
          <cell r="I77" t="str">
            <v>Lemons: all varieties - prices per 100 kg</v>
          </cell>
          <cell r="J77" t="str">
            <v>Lemons: all varieties - prices per 100 kg</v>
          </cell>
          <cell r="K77" t="str">
            <v>Lemons: all varieties - prices per 100 kg</v>
          </cell>
          <cell r="L77" t="str">
            <v>Lemons: all varieties - prices per 100 kg</v>
          </cell>
          <cell r="M77" t="str">
            <v>Citrons: ensemble des variétés</v>
          </cell>
          <cell r="N77" t="str">
            <v>Lemons: all varieties - prices per 100 kg</v>
          </cell>
          <cell r="O77" t="str">
            <v>Lemons: all varieties - prices per 100 kg</v>
          </cell>
          <cell r="P77" t="str">
            <v>Lemons: all varieties - prices per 100 kg</v>
          </cell>
          <cell r="Q77" t="str">
            <v>Lemons: all varieties - prices per 100 kg</v>
          </cell>
          <cell r="R77" t="str">
            <v>Lemons: all varieties - prices per 100 kg</v>
          </cell>
          <cell r="S77" t="str">
            <v>Lemons: all varieties - prices per 100 kg</v>
          </cell>
          <cell r="T77" t="str">
            <v>Lemons: all varieties - prices per 100 kg</v>
          </cell>
          <cell r="U77" t="str">
            <v>Lemons: all varieties - prices per 100 kg</v>
          </cell>
          <cell r="V77" t="str">
            <v>Lemons: all varieties - prices per 100 kg</v>
          </cell>
          <cell r="W77" t="str">
            <v>Lemons: all varieties - prices per 100 kg</v>
          </cell>
          <cell r="X77" t="str">
            <v>Lemons: all varieties - prices per 100 kg</v>
          </cell>
        </row>
        <row r="78">
          <cell r="A78" t="str">
            <v>06290000</v>
          </cell>
          <cell r="B78">
            <v>2261</v>
          </cell>
          <cell r="C78" t="str">
            <v>u2</v>
          </cell>
          <cell r="D78" t="str">
            <v>g43</v>
          </cell>
          <cell r="E78" t="str">
            <v>Other citrus fruit- prices per 100 kg</v>
          </cell>
          <cell r="F78" t="str">
            <v>Other citrus fruit- prices per 100 kg</v>
          </cell>
          <cell r="G78" t="str">
            <v>Andere Zitrusfrüchte</v>
          </cell>
          <cell r="H78" t="str">
            <v>Other citrus fruit- prices per 100 kg</v>
          </cell>
          <cell r="I78" t="str">
            <v>Other citrus fruit- prices per 100 kg</v>
          </cell>
          <cell r="J78" t="str">
            <v>Other citrus fruit- prices per 100 kg</v>
          </cell>
          <cell r="K78" t="str">
            <v>Other citrus fruit- prices per 100 kg</v>
          </cell>
          <cell r="L78" t="str">
            <v>Other citrus fruit- prices per 100 kg</v>
          </cell>
          <cell r="M78" t="str">
            <v>Autres fruits citrus</v>
          </cell>
          <cell r="N78" t="str">
            <v>Other citrus fruit- prices per 100 kg</v>
          </cell>
          <cell r="O78" t="str">
            <v>Other citrus fruit- prices per 100 kg</v>
          </cell>
          <cell r="P78" t="str">
            <v>Other citrus fruit- prices per 100 kg</v>
          </cell>
          <cell r="Q78" t="str">
            <v>Other citrus fruit- prices per 100 kg</v>
          </cell>
          <cell r="R78" t="str">
            <v>Other citrus fruit- prices per 100 kg</v>
          </cell>
          <cell r="S78" t="str">
            <v>Other citrus fruit- prices per 100 kg</v>
          </cell>
          <cell r="T78" t="str">
            <v>Other citrus fruit- prices per 100 kg</v>
          </cell>
          <cell r="U78" t="str">
            <v>Other citrus fruit- prices per 100 kg</v>
          </cell>
          <cell r="V78" t="str">
            <v>Other citrus fruit- prices per 100 kg</v>
          </cell>
          <cell r="W78" t="str">
            <v>Other citrus fruit- prices per 100 kg</v>
          </cell>
          <cell r="X78" t="str">
            <v>Other citrus fruit- prices per 100 kg</v>
          </cell>
        </row>
        <row r="79">
          <cell r="A79" t="str">
            <v>06410000</v>
          </cell>
          <cell r="B79">
            <v>2262</v>
          </cell>
          <cell r="C79" t="str">
            <v>u2</v>
          </cell>
          <cell r="D79" t="str">
            <v>g43</v>
          </cell>
          <cell r="E79" t="str">
            <v>Dessert grapes: all varieties - prices per 100 kg</v>
          </cell>
          <cell r="F79" t="str">
            <v>Dessert grapes: all varieties - prices per 100 kg</v>
          </cell>
          <cell r="G79" t="str">
            <v>Tafeltrauben: alle Sorten</v>
          </cell>
          <cell r="H79" t="str">
            <v>Dessert grapes: all varieties - prices per 100 kg</v>
          </cell>
          <cell r="I79" t="str">
            <v>Dessert grapes: all varieties - prices per 100 kg</v>
          </cell>
          <cell r="J79" t="str">
            <v>Dessert grapes: all varieties - prices per 100 kg</v>
          </cell>
          <cell r="K79" t="str">
            <v>Dessert grapes: all varieties - prices per 100 kg</v>
          </cell>
          <cell r="L79" t="str">
            <v>Dessert grapes: all varieties - prices per 100 kg</v>
          </cell>
          <cell r="M79" t="str">
            <v>Raisin de table: ensemble des variétés</v>
          </cell>
          <cell r="N79" t="str">
            <v>Dessert grapes: all varieties - prices per 100 kg</v>
          </cell>
          <cell r="O79" t="str">
            <v>Dessert grapes: all varieties - prices per 100 kg</v>
          </cell>
          <cell r="P79" t="str">
            <v>Dessert grapes: all varieties - prices per 100 kg</v>
          </cell>
          <cell r="Q79" t="str">
            <v>Dessert grapes: all varieties - prices per 100 kg</v>
          </cell>
          <cell r="R79" t="str">
            <v>Dessert grapes: all varieties - prices per 100 kg</v>
          </cell>
          <cell r="S79" t="str">
            <v>Dessert grapes: all varieties - prices per 100 kg</v>
          </cell>
          <cell r="T79" t="str">
            <v>Dessert grapes: all varieties - prices per 100 kg</v>
          </cell>
          <cell r="U79" t="str">
            <v>Dessert grapes: all varieties - prices per 100 kg</v>
          </cell>
          <cell r="V79" t="str">
            <v>Dessert grapes: all varieties - prices per 100 kg</v>
          </cell>
          <cell r="W79" t="str">
            <v>Dessert grapes: all varieties - prices per 100 kg</v>
          </cell>
          <cell r="X79" t="str">
            <v>Dessert grapes: all varieties - prices per 100 kg</v>
          </cell>
        </row>
        <row r="80">
          <cell r="A80" t="str">
            <v>06490000</v>
          </cell>
          <cell r="B80">
            <v>2231</v>
          </cell>
          <cell r="C80" t="str">
            <v>u2</v>
          </cell>
          <cell r="D80" t="str">
            <v>g45</v>
          </cell>
          <cell r="E80" t="str">
            <v>Grapes for wine production (prices per 100 kg) - prices per 100 kg</v>
          </cell>
          <cell r="F80" t="str">
            <v>Grapes for wine production (prices per 100 kg) - prices per 100 kg</v>
          </cell>
          <cell r="G80" t="str">
            <v>Trauben zur Weinherstellung</v>
          </cell>
          <cell r="H80" t="str">
            <v>Grapes for wine production (prices per 100 kg) - prices per 100 kg</v>
          </cell>
          <cell r="I80" t="str">
            <v>Grapes for wine production (prices per 100 kg) - prices per 100 kg</v>
          </cell>
          <cell r="J80" t="str">
            <v>Grapes for wine production (prices per 100 kg) - prices per 100 kg</v>
          </cell>
          <cell r="K80" t="str">
            <v>Grapes for wine production (prices per 100 kg) - prices per 100 kg</v>
          </cell>
          <cell r="L80" t="str">
            <v>Grapes for wine production (prices per 100 kg) - prices per 100 kg</v>
          </cell>
          <cell r="M80" t="str">
            <v>Raisins destinés à la vinification</v>
          </cell>
          <cell r="N80" t="str">
            <v>Grapes for wine production (prices per 100 kg) - prices per 100 kg</v>
          </cell>
          <cell r="O80" t="str">
            <v>Grapes for wine production (prices per 100 kg) - prices per 100 kg</v>
          </cell>
          <cell r="P80" t="str">
            <v>Grapes for wine production (prices per 100 kg) - prices per 100 kg</v>
          </cell>
          <cell r="Q80" t="str">
            <v>Grapes for wine production (prices per 100 kg) - prices per 100 kg</v>
          </cell>
          <cell r="R80" t="str">
            <v>Grapes for wine production (prices per 100 kg) - prices per 100 kg</v>
          </cell>
          <cell r="S80" t="str">
            <v>Grapes for wine production (prices per 100 kg) - prices per 100 kg</v>
          </cell>
          <cell r="T80" t="str">
            <v>Grapes for wine production (prices per 100 kg) - prices per 100 kg</v>
          </cell>
          <cell r="U80" t="str">
            <v>Grapes for wine production (prices per 100 kg) - prices per 100 kg</v>
          </cell>
          <cell r="V80" t="str">
            <v>Grapes for wine production (prices per 100 kg) - prices per 100 kg</v>
          </cell>
          <cell r="W80" t="str">
            <v>Grapes for wine production (prices per 100 kg) - prices per 100 kg</v>
          </cell>
          <cell r="X80" t="str">
            <v>Grapes for wine production (prices per 100 kg) - prices per 100 kg</v>
          </cell>
        </row>
        <row r="81">
          <cell r="A81" t="str">
            <v>06510000</v>
          </cell>
          <cell r="B81">
            <v>2232</v>
          </cell>
          <cell r="C81" t="str">
            <v>u2</v>
          </cell>
          <cell r="D81" t="str">
            <v>g45</v>
          </cell>
          <cell r="E81" t="str">
            <v>Table olives - prices per 100 kg</v>
          </cell>
          <cell r="F81" t="str">
            <v>Table olives - prices per 100 kg</v>
          </cell>
          <cell r="G81" t="str">
            <v>Tafeloliven</v>
          </cell>
          <cell r="H81" t="str">
            <v>Table olives - prices per 100 kg</v>
          </cell>
          <cell r="I81" t="str">
            <v>Table olives - prices per 100 kg</v>
          </cell>
          <cell r="J81" t="str">
            <v>Table olives - prices per 100 kg</v>
          </cell>
          <cell r="K81" t="str">
            <v>Table olives - prices per 100 kg</v>
          </cell>
          <cell r="L81" t="str">
            <v>Table olives - prices per 100 kg</v>
          </cell>
          <cell r="M81" t="str">
            <v>Olives de table</v>
          </cell>
          <cell r="N81" t="str">
            <v>Table olives - prices per 100 kg</v>
          </cell>
          <cell r="O81" t="str">
            <v>Table olives - prices per 100 kg</v>
          </cell>
          <cell r="P81" t="str">
            <v>Table olives - prices per 100 kg</v>
          </cell>
          <cell r="Q81" t="str">
            <v>Table olives - prices per 100 kg</v>
          </cell>
          <cell r="R81" t="str">
            <v>Table olives - prices per 100 kg</v>
          </cell>
          <cell r="S81" t="str">
            <v>Table olives - prices per 100 kg</v>
          </cell>
          <cell r="T81" t="str">
            <v>Table olives - prices per 100 kg</v>
          </cell>
          <cell r="U81" t="str">
            <v>Table olives - prices per 100 kg</v>
          </cell>
          <cell r="V81" t="str">
            <v>Table olives - prices per 100 kg</v>
          </cell>
          <cell r="W81" t="str">
            <v>Table olives - prices per 100 kg</v>
          </cell>
          <cell r="X81" t="str">
            <v>Table olives - prices per 100 kg</v>
          </cell>
        </row>
        <row r="82">
          <cell r="A82" t="str">
            <v>06590000</v>
          </cell>
          <cell r="B82">
            <v>2233</v>
          </cell>
          <cell r="C82" t="str">
            <v>u2</v>
          </cell>
          <cell r="D82" t="str">
            <v>g45</v>
          </cell>
          <cell r="E82" t="str">
            <v>Other olives - prices per 100 kg</v>
          </cell>
          <cell r="F82" t="str">
            <v>Other olives - prices per 100 kg</v>
          </cell>
          <cell r="G82" t="str">
            <v>Andere Oliven</v>
          </cell>
          <cell r="H82" t="str">
            <v>Other olives - prices per 100 kg</v>
          </cell>
          <cell r="I82" t="str">
            <v>Other olives - prices per 100 kg</v>
          </cell>
          <cell r="J82" t="str">
            <v>Other olives - prices per 100 kg</v>
          </cell>
          <cell r="K82" t="str">
            <v>Other olives - prices per 100 kg</v>
          </cell>
          <cell r="L82" t="str">
            <v>Other olives - prices per 100 kg</v>
          </cell>
          <cell r="M82" t="str">
            <v>Autres olives</v>
          </cell>
          <cell r="N82" t="str">
            <v>Other olives - prices per 100 kg</v>
          </cell>
          <cell r="O82" t="str">
            <v>Other olives - prices per 100 kg</v>
          </cell>
          <cell r="P82" t="str">
            <v>Other olives - prices per 100 kg</v>
          </cell>
          <cell r="Q82" t="str">
            <v>Other olives - prices per 100 kg</v>
          </cell>
          <cell r="R82" t="str">
            <v>Other olives - prices per 100 kg</v>
          </cell>
          <cell r="S82" t="str">
            <v>Other olives - prices per 100 kg</v>
          </cell>
          <cell r="T82" t="str">
            <v>Other olives - prices per 100 kg</v>
          </cell>
          <cell r="U82" t="str">
            <v>Other olives - prices per 100 kg</v>
          </cell>
          <cell r="V82" t="str">
            <v>Other olives - prices per 100 kg</v>
          </cell>
          <cell r="W82" t="str">
            <v>Other olives - prices per 100 kg</v>
          </cell>
          <cell r="X82" t="str">
            <v>Other olives - prices per 100 kg</v>
          </cell>
        </row>
        <row r="83">
          <cell r="A83" t="str">
            <v>04210000</v>
          </cell>
          <cell r="B83">
            <v>2236</v>
          </cell>
          <cell r="C83" t="str">
            <v>u1</v>
          </cell>
          <cell r="D83" t="str">
            <v>g45</v>
          </cell>
          <cell r="E83" t="str">
            <v>Roses - prices per 100 items</v>
          </cell>
          <cell r="F83" t="str">
            <v>Roses - prices per 100 items</v>
          </cell>
          <cell r="G83" t="str">
            <v>Rosen</v>
          </cell>
          <cell r="H83" t="str">
            <v>Roses - prices per 100 items</v>
          </cell>
          <cell r="I83" t="str">
            <v>Roses - prices per 100 items</v>
          </cell>
          <cell r="J83" t="str">
            <v>Roses - prices per 100 items</v>
          </cell>
          <cell r="K83" t="str">
            <v>Roses - prices per 100 items</v>
          </cell>
          <cell r="L83" t="str">
            <v>Roses - prices per 100 items</v>
          </cell>
          <cell r="M83" t="str">
            <v>Roses</v>
          </cell>
          <cell r="N83" t="str">
            <v>Roses - prices per 100 items</v>
          </cell>
          <cell r="O83" t="str">
            <v>Roses - prices per 100 items</v>
          </cell>
          <cell r="P83" t="str">
            <v>Roses - prices per 100 items</v>
          </cell>
          <cell r="Q83" t="str">
            <v>Roses - prices per 100 items</v>
          </cell>
          <cell r="R83" t="str">
            <v>Roses - prices per 100 items</v>
          </cell>
          <cell r="S83" t="str">
            <v>Roses - prices per 100 items</v>
          </cell>
          <cell r="T83" t="str">
            <v>Roses - prices per 100 items</v>
          </cell>
          <cell r="U83" t="str">
            <v>Roses - prices per 100 items</v>
          </cell>
          <cell r="V83" t="str">
            <v>Roses - prices per 100 items</v>
          </cell>
          <cell r="W83" t="str">
            <v>Roses - prices per 100 items</v>
          </cell>
          <cell r="X83" t="str">
            <v>Roses - prices per 100 items</v>
          </cell>
        </row>
        <row r="84">
          <cell r="A84" t="str">
            <v>04220000</v>
          </cell>
          <cell r="C84" t="str">
            <v>u1</v>
          </cell>
          <cell r="D84" t="str">
            <v>g44</v>
          </cell>
          <cell r="E84" t="str">
            <v>Carnations - prices per 100 items</v>
          </cell>
          <cell r="F84" t="str">
            <v>Carnations - prices per 100 items</v>
          </cell>
          <cell r="G84" t="str">
            <v>Nelken</v>
          </cell>
          <cell r="H84" t="str">
            <v>Carnations - prices per 100 items</v>
          </cell>
          <cell r="I84" t="str">
            <v>Carnations - prices per 100 items</v>
          </cell>
          <cell r="J84" t="str">
            <v>Carnations - prices per 100 items</v>
          </cell>
          <cell r="K84" t="str">
            <v>Carnations - prices per 100 items</v>
          </cell>
          <cell r="L84" t="str">
            <v>Carnations - prices per 100 items</v>
          </cell>
          <cell r="M84" t="str">
            <v>Oeillets</v>
          </cell>
          <cell r="N84" t="str">
            <v>Carnations - prices per 100 items</v>
          </cell>
          <cell r="O84" t="str">
            <v>Carnations - prices per 100 items</v>
          </cell>
          <cell r="P84" t="str">
            <v>Carnations - prices per 100 items</v>
          </cell>
          <cell r="Q84" t="str">
            <v>Carnations - prices per 100 items</v>
          </cell>
          <cell r="R84" t="str">
            <v>Carnations - prices per 100 items</v>
          </cell>
          <cell r="S84" t="str">
            <v>Carnations - prices per 100 items</v>
          </cell>
          <cell r="T84" t="str">
            <v>Carnations - prices per 100 items</v>
          </cell>
          <cell r="U84" t="str">
            <v>Carnations - prices per 100 items</v>
          </cell>
          <cell r="V84" t="str">
            <v>Carnations - prices per 100 items</v>
          </cell>
          <cell r="W84" t="str">
            <v>Carnations - prices per 100 items</v>
          </cell>
          <cell r="X84" t="str">
            <v>Carnations - prices per 100 items</v>
          </cell>
        </row>
        <row r="85">
          <cell r="A85" t="str">
            <v>04230000</v>
          </cell>
          <cell r="B85">
            <v>2191</v>
          </cell>
          <cell r="C85" t="str">
            <v>u1</v>
          </cell>
          <cell r="D85" t="str">
            <v>g45</v>
          </cell>
          <cell r="E85" t="str">
            <v>Chrysanthemums - prices per 100 items</v>
          </cell>
          <cell r="F85" t="str">
            <v>Chrysanthemums - prices per 100 items</v>
          </cell>
          <cell r="G85" t="str">
            <v>Chrysanthemen</v>
          </cell>
          <cell r="H85" t="str">
            <v>Chrysanthemums - prices per 100 items</v>
          </cell>
          <cell r="I85" t="str">
            <v>Chrysanthemums - prices per 100 items</v>
          </cell>
          <cell r="J85" t="str">
            <v>Chrysanthemums - prices per 100 items</v>
          </cell>
          <cell r="K85" t="str">
            <v>Chrysanthemums - prices per 100 items</v>
          </cell>
          <cell r="L85" t="str">
            <v>Chrysanthemums - prices per 100 items</v>
          </cell>
          <cell r="M85" t="str">
            <v>Chrysanthèmes</v>
          </cell>
          <cell r="N85" t="str">
            <v>Chrysanthemums - prices per 100 items</v>
          </cell>
          <cell r="O85" t="str">
            <v>Chrysanthemums - prices per 100 items</v>
          </cell>
          <cell r="P85" t="str">
            <v>Chrysanthemums - prices per 100 items</v>
          </cell>
          <cell r="Q85" t="str">
            <v>Chrysanthemums - prices per 100 items</v>
          </cell>
          <cell r="R85" t="str">
            <v>Chrysanthemums - prices per 100 items</v>
          </cell>
          <cell r="S85" t="str">
            <v>Chrysanthemums - prices per 100 items</v>
          </cell>
          <cell r="T85" t="str">
            <v>Chrysanthemums - prices per 100 items</v>
          </cell>
          <cell r="U85" t="str">
            <v>Chrysanthemums - prices per 100 items</v>
          </cell>
          <cell r="V85" t="str">
            <v>Chrysanthemums - prices per 100 items</v>
          </cell>
          <cell r="W85" t="str">
            <v>Chrysanthemums - prices per 100 items</v>
          </cell>
          <cell r="X85" t="str">
            <v>Chrysanthemums - prices per 100 items</v>
          </cell>
        </row>
        <row r="86">
          <cell r="A86" t="str">
            <v>04240000</v>
          </cell>
          <cell r="B86">
            <v>2264</v>
          </cell>
          <cell r="C86" t="str">
            <v>u1</v>
          </cell>
          <cell r="D86" t="str">
            <v>g45</v>
          </cell>
          <cell r="E86" t="str">
            <v>Gladioli - prices per 100 items</v>
          </cell>
          <cell r="F86" t="str">
            <v>Gladioli - prices per 100 items</v>
          </cell>
          <cell r="G86" t="str">
            <v>Gladiolen</v>
          </cell>
          <cell r="H86" t="str">
            <v>Gladioli - prices per 100 items</v>
          </cell>
          <cell r="I86" t="str">
            <v>Gladioli - prices per 100 items</v>
          </cell>
          <cell r="J86" t="str">
            <v>Gladioli - prices per 100 items</v>
          </cell>
          <cell r="K86" t="str">
            <v>Gladioli - prices per 100 items</v>
          </cell>
          <cell r="L86" t="str">
            <v>Gladioli - prices per 100 items</v>
          </cell>
          <cell r="M86" t="str">
            <v>Glaïeuls</v>
          </cell>
          <cell r="N86" t="str">
            <v>Gladioli - prices per 100 items</v>
          </cell>
          <cell r="O86" t="str">
            <v>Gladioli - prices per 100 items</v>
          </cell>
          <cell r="P86" t="str">
            <v>Gladioli - prices per 100 items</v>
          </cell>
          <cell r="Q86" t="str">
            <v>Gladioli - prices per 100 items</v>
          </cell>
          <cell r="R86" t="str">
            <v>Gladioli - prices per 100 items</v>
          </cell>
          <cell r="S86" t="str">
            <v>Gladioli - prices per 100 items</v>
          </cell>
          <cell r="T86" t="str">
            <v>Gladioli - prices per 100 items</v>
          </cell>
          <cell r="U86" t="str">
            <v>Gladioli - prices per 100 items</v>
          </cell>
          <cell r="V86" t="str">
            <v>Gladioli - prices per 100 items</v>
          </cell>
          <cell r="W86" t="str">
            <v>Gladioli - prices per 100 items</v>
          </cell>
          <cell r="X86" t="str">
            <v>Gladioli - prices per 100 items</v>
          </cell>
        </row>
        <row r="87">
          <cell r="A87" t="str">
            <v>04250000</v>
          </cell>
          <cell r="B87">
            <v>2265</v>
          </cell>
          <cell r="C87" t="str">
            <v>u1</v>
          </cell>
          <cell r="D87" t="str">
            <v>g45</v>
          </cell>
          <cell r="E87" t="str">
            <v>Tulips - prices per 100 items</v>
          </cell>
          <cell r="F87" t="str">
            <v>Tulips - prices per 100 items</v>
          </cell>
          <cell r="G87" t="str">
            <v>Tulpen</v>
          </cell>
          <cell r="H87" t="str">
            <v>Tulips - prices per 100 items</v>
          </cell>
          <cell r="I87" t="str">
            <v>Tulips - prices per 100 items</v>
          </cell>
          <cell r="J87" t="str">
            <v>Tulips - prices per 100 items</v>
          </cell>
          <cell r="K87" t="str">
            <v>Tulips - prices per 100 items</v>
          </cell>
          <cell r="L87" t="str">
            <v>Tulips - prices per 100 items</v>
          </cell>
          <cell r="M87" t="str">
            <v>Tulipes</v>
          </cell>
          <cell r="N87" t="str">
            <v>Tulips - prices per 100 items</v>
          </cell>
          <cell r="O87" t="str">
            <v>Tulips - prices per 100 items</v>
          </cell>
          <cell r="P87" t="str">
            <v>Tulips - prices per 100 items</v>
          </cell>
          <cell r="Q87" t="str">
            <v>Tulips - prices per 100 items</v>
          </cell>
          <cell r="R87" t="str">
            <v>Tulips - prices per 100 items</v>
          </cell>
          <cell r="S87" t="str">
            <v>Tulips - prices per 100 items</v>
          </cell>
          <cell r="T87" t="str">
            <v>Tulips - prices per 100 items</v>
          </cell>
          <cell r="U87" t="str">
            <v>Tulips - prices per 100 items</v>
          </cell>
          <cell r="V87" t="str">
            <v>Tulips - prices per 100 items</v>
          </cell>
          <cell r="W87" t="str">
            <v>Tulips - prices per 100 items</v>
          </cell>
          <cell r="X87" t="str">
            <v>Tulips - prices per 100 items</v>
          </cell>
        </row>
        <row r="88">
          <cell r="A88" t="str">
            <v>04260000</v>
          </cell>
          <cell r="B88">
            <v>2320</v>
          </cell>
          <cell r="C88" t="str">
            <v>u1</v>
          </cell>
          <cell r="D88" t="str">
            <v>g10</v>
          </cell>
          <cell r="E88" t="str">
            <v>Freesias - prices per 100 items</v>
          </cell>
          <cell r="F88" t="str">
            <v>Freesias - prices per 100 items</v>
          </cell>
          <cell r="G88" t="str">
            <v>Freesien</v>
          </cell>
          <cell r="H88" t="str">
            <v>Freesias - prices per 100 items</v>
          </cell>
          <cell r="I88" t="str">
            <v>Freesias - prices per 100 items</v>
          </cell>
          <cell r="J88" t="str">
            <v>Freesias - prices per 100 items</v>
          </cell>
          <cell r="K88" t="str">
            <v>Freesias - prices per 100 items</v>
          </cell>
          <cell r="L88" t="str">
            <v>Freesias - prices per 100 items</v>
          </cell>
          <cell r="M88" t="str">
            <v>Freesias</v>
          </cell>
          <cell r="N88" t="str">
            <v>Freesias - prices per 100 items</v>
          </cell>
          <cell r="O88" t="str">
            <v>Freesias - prices per 100 items</v>
          </cell>
          <cell r="P88" t="str">
            <v>Freesias - prices per 100 items</v>
          </cell>
          <cell r="Q88" t="str">
            <v>Freesias - prices per 100 items</v>
          </cell>
          <cell r="R88" t="str">
            <v>Freesias - prices per 100 items</v>
          </cell>
          <cell r="S88" t="str">
            <v>Freesias - prices per 100 items</v>
          </cell>
          <cell r="T88" t="str">
            <v>Freesias - prices per 100 items</v>
          </cell>
          <cell r="U88" t="str">
            <v>Freesias - prices per 100 items</v>
          </cell>
          <cell r="V88" t="str">
            <v>Freesias - prices per 100 items</v>
          </cell>
          <cell r="W88" t="str">
            <v>Freesias - prices per 100 items</v>
          </cell>
          <cell r="X88" t="str">
            <v>Freesias - prices per 100 items</v>
          </cell>
        </row>
        <row r="89">
          <cell r="A89" t="str">
            <v>07110000</v>
          </cell>
          <cell r="B89">
            <v>2351</v>
          </cell>
          <cell r="C89" t="str">
            <v>u2</v>
          </cell>
          <cell r="D89" t="str">
            <v>g9</v>
          </cell>
          <cell r="E89" t="str">
            <v>Vin de pays/Vinho regional/Vino de la tierra - prices per 100 litres</v>
          </cell>
          <cell r="F89" t="str">
            <v>Vin de pays/Vinho regional/Vino de la tierra - prices per 100 litres</v>
          </cell>
          <cell r="G89" t="str">
            <v>Taffelwein</v>
          </cell>
          <cell r="H89" t="str">
            <v>Vin de pays/Vinho regional/Vino de la tierra - prices per 100 litres</v>
          </cell>
          <cell r="I89" t="str">
            <v>Vin de pays/Vinho regional/Vino de la tierra - prices per 100 litres</v>
          </cell>
          <cell r="J89" t="str">
            <v>Vin de pays/Vinho regional/Vino de la tierra - prices per 100 litres</v>
          </cell>
          <cell r="K89" t="str">
            <v>Vin de pays/Vinho regional/Vino de la tierra - prices per 100 litres</v>
          </cell>
          <cell r="L89" t="str">
            <v>Vin de pays/Vinho regional/Vino de la tierra - prices per 100 litres</v>
          </cell>
          <cell r="M89" t="str">
            <v>Vin de pays</v>
          </cell>
          <cell r="N89" t="str">
            <v>Vin de pays/Vinho regional/Vino de la tierra - prices per 100 litres</v>
          </cell>
          <cell r="O89" t="str">
            <v>Vin de pays/Vinho regional/Vino de la tierra - prices per 100 litres</v>
          </cell>
          <cell r="P89" t="str">
            <v>Vin de pays/Vinho regional/Vino de la tierra - prices per 100 litres</v>
          </cell>
          <cell r="Q89" t="str">
            <v>Vin de pays/Vinho regional/Vino de la tierra - prices per 100 litres</v>
          </cell>
          <cell r="R89" t="str">
            <v>Vin de pays/Vinho regional/Vino de la tierra - prices per 100 litres</v>
          </cell>
          <cell r="S89" t="str">
            <v>Vin de pays/Vinho regional/Vino de la tierra - prices per 100 litres</v>
          </cell>
          <cell r="T89" t="str">
            <v>Vin de pays/Vinho regional/Vino de la tierra - prices per 100 litres</v>
          </cell>
          <cell r="U89" t="str">
            <v>Vin de pays/Vinho regional/Vino de la tierra - prices per 100 litres</v>
          </cell>
          <cell r="V89" t="str">
            <v>Vin de pays/Vinho regional/Vino de la tierra - prices per 100 litres</v>
          </cell>
          <cell r="W89" t="str">
            <v>Vin de pays/Vinho regional/Vino de la tierra - prices per 100 litres</v>
          </cell>
          <cell r="X89" t="str">
            <v>Vin de pays/Vinho regional/Vino de la tierra - prices per 100 litres</v>
          </cell>
        </row>
        <row r="90">
          <cell r="A90" t="str">
            <v>07190000</v>
          </cell>
          <cell r="B90">
            <v>2371</v>
          </cell>
          <cell r="C90" t="str">
            <v>u2</v>
          </cell>
          <cell r="D90" t="str">
            <v>g8</v>
          </cell>
          <cell r="E90" t="str">
            <v>Other table wine - prices per 100 litres</v>
          </cell>
          <cell r="F90" t="str">
            <v>Other table wine - prices per 100 litres</v>
          </cell>
          <cell r="G90" t="str">
            <v>Andere Taffelwein</v>
          </cell>
          <cell r="H90" t="str">
            <v>Other table wine - prices per 100 litres</v>
          </cell>
          <cell r="I90" t="str">
            <v>Other table wine - prices per 100 litres</v>
          </cell>
          <cell r="J90" t="str">
            <v>Other table wine - prices per 100 litres</v>
          </cell>
          <cell r="K90" t="str">
            <v>Other table wine - prices per 100 litres</v>
          </cell>
          <cell r="L90" t="str">
            <v>Other table wine - prices per 100 litres</v>
          </cell>
          <cell r="M90" t="str">
            <v>Autres vins de table</v>
          </cell>
          <cell r="N90" t="str">
            <v>Other table wine - prices per 100 litres</v>
          </cell>
          <cell r="O90" t="str">
            <v>Other table wine - prices per 100 litres</v>
          </cell>
          <cell r="P90" t="str">
            <v>Other table wine - prices per 100 litres</v>
          </cell>
          <cell r="Q90" t="str">
            <v>Other table wine - prices per 100 litres</v>
          </cell>
          <cell r="R90" t="str">
            <v>Other table wine - prices per 100 litres</v>
          </cell>
          <cell r="S90" t="str">
            <v>Other table wine - prices per 100 litres</v>
          </cell>
          <cell r="T90" t="str">
            <v>Other table wine - prices per 100 litres</v>
          </cell>
          <cell r="U90" t="str">
            <v>Other table wine - prices per 100 litres</v>
          </cell>
          <cell r="V90" t="str">
            <v>Other table wine - prices per 100 litres</v>
          </cell>
          <cell r="W90" t="str">
            <v>Other table wine - prices per 100 litres</v>
          </cell>
          <cell r="X90" t="str">
            <v>Other table wine - prices per 100 litres</v>
          </cell>
        </row>
        <row r="91">
          <cell r="A91" t="str">
            <v>07200000</v>
          </cell>
          <cell r="C91" t="str">
            <v>u2</v>
          </cell>
          <cell r="D91" t="str">
            <v>g11</v>
          </cell>
          <cell r="E91" t="str">
            <v>Quality wine - prices per 100 litres</v>
          </cell>
          <cell r="F91" t="str">
            <v>Quality wine - prices per 100 litres</v>
          </cell>
          <cell r="G91" t="str">
            <v>Qualiteitswein</v>
          </cell>
          <cell r="H91" t="str">
            <v>Quality wine - prices per 100 litres</v>
          </cell>
          <cell r="I91" t="str">
            <v>Quality wine - prices per 100 litres</v>
          </cell>
          <cell r="J91" t="str">
            <v>Quality wine - prices per 100 litres</v>
          </cell>
          <cell r="K91" t="str">
            <v>Quality wine - prices per 100 litres</v>
          </cell>
          <cell r="L91" t="str">
            <v>Quality wine - prices per 100 litres</v>
          </cell>
          <cell r="M91" t="str">
            <v>Vin de qualité</v>
          </cell>
          <cell r="N91" t="str">
            <v>Quality wine - prices per 100 litres</v>
          </cell>
          <cell r="O91" t="str">
            <v>Quality wine - prices per 100 litres</v>
          </cell>
          <cell r="P91" t="str">
            <v>Quality wine - prices per 100 litres</v>
          </cell>
          <cell r="Q91" t="str">
            <v>Quality wine - prices per 100 litres</v>
          </cell>
          <cell r="R91" t="str">
            <v>Quality wine - prices per 100 litres</v>
          </cell>
          <cell r="S91" t="str">
            <v>Quality wine - prices per 100 litres</v>
          </cell>
          <cell r="T91" t="str">
            <v>Quality wine - prices per 100 litres</v>
          </cell>
          <cell r="U91" t="str">
            <v>Quality wine - prices per 100 litres</v>
          </cell>
          <cell r="V91" t="str">
            <v>Quality wine - prices per 100 litres</v>
          </cell>
          <cell r="W91" t="str">
            <v>Quality wine - prices per 100 litres</v>
          </cell>
          <cell r="X91" t="str">
            <v>Quality wine - prices per 100 litres</v>
          </cell>
        </row>
        <row r="92">
          <cell r="A92" t="str">
            <v>07900000</v>
          </cell>
          <cell r="B92">
            <v>2251</v>
          </cell>
          <cell r="C92" t="str">
            <v>u2</v>
          </cell>
          <cell r="D92" t="str">
            <v>g73</v>
          </cell>
          <cell r="E92" t="str">
            <v>Other wine - prices per 100 litres</v>
          </cell>
          <cell r="F92" t="str">
            <v>Other wine - prices per 100 litres</v>
          </cell>
          <cell r="G92" t="str">
            <v>Andere Weine</v>
          </cell>
          <cell r="H92" t="str">
            <v>Other wine - prices per 100 litres</v>
          </cell>
          <cell r="I92" t="str">
            <v>Other wine - prices per 100 litres</v>
          </cell>
          <cell r="J92" t="str">
            <v>Other wine - prices per 100 litres</v>
          </cell>
          <cell r="K92" t="str">
            <v>Other wine - prices per 100 litres</v>
          </cell>
          <cell r="L92" t="str">
            <v>Other wine - prices per 100 litres</v>
          </cell>
          <cell r="M92" t="str">
            <v>Autres vins</v>
          </cell>
          <cell r="N92" t="str">
            <v>Other wine - prices per 100 litres</v>
          </cell>
          <cell r="O92" t="str">
            <v>Other wine - prices per 100 litres</v>
          </cell>
          <cell r="P92" t="str">
            <v>Other wine - prices per 100 litres</v>
          </cell>
          <cell r="Q92" t="str">
            <v>Other wine - prices per 100 litres</v>
          </cell>
          <cell r="R92" t="str">
            <v>Other wine - prices per 100 litres</v>
          </cell>
          <cell r="S92" t="str">
            <v>Other wine - prices per 100 litres</v>
          </cell>
          <cell r="T92" t="str">
            <v>Other wine - prices per 100 litres</v>
          </cell>
          <cell r="U92" t="str">
            <v>Other wine - prices per 100 litres</v>
          </cell>
          <cell r="V92" t="str">
            <v>Other wine - prices per 100 litres</v>
          </cell>
          <cell r="W92" t="str">
            <v>Other wine - prices per 100 litres</v>
          </cell>
          <cell r="X92" t="str">
            <v>Other wine - prices per 100 litres</v>
          </cell>
        </row>
        <row r="93">
          <cell r="A93" t="str">
            <v>08100000</v>
          </cell>
          <cell r="B93">
            <v>2421</v>
          </cell>
          <cell r="C93" t="str">
            <v>u2</v>
          </cell>
          <cell r="D93" t="str">
            <v>g27</v>
          </cell>
          <cell r="E93" t="str">
            <v>Extra vergine - prices per 100 litres</v>
          </cell>
          <cell r="F93" t="str">
            <v>Extra vergine - prices per 100 litres</v>
          </cell>
          <cell r="G93" t="str">
            <v>Olivenöl: Extra virgin</v>
          </cell>
          <cell r="H93" t="str">
            <v>Extra vergine - prices per 100 litres</v>
          </cell>
          <cell r="I93" t="str">
            <v>Extra vergine - prices per 100 litres</v>
          </cell>
          <cell r="J93" t="str">
            <v>Extra vergine - prices per 100 litres</v>
          </cell>
          <cell r="K93" t="str">
            <v>Extra vergine - prices per 100 litres</v>
          </cell>
          <cell r="L93" t="str">
            <v>Extra vergine - prices per 100 litres</v>
          </cell>
          <cell r="M93" t="str">
            <v>Huile d'olives: Extra virgin</v>
          </cell>
          <cell r="N93" t="str">
            <v>Extra vergine - prices per 100 litres</v>
          </cell>
          <cell r="O93" t="str">
            <v>Extra vergine - prices per 100 litres</v>
          </cell>
          <cell r="P93" t="str">
            <v>Extra vergine - prices per 100 litres</v>
          </cell>
          <cell r="Q93" t="str">
            <v>Extra vergine - prices per 100 litres</v>
          </cell>
          <cell r="R93" t="str">
            <v>Extra vergine - prices per 100 litres</v>
          </cell>
          <cell r="S93" t="str">
            <v>Extra vergine - prices per 100 litres</v>
          </cell>
          <cell r="T93" t="str">
            <v>Extra vergine - prices per 100 litres</v>
          </cell>
          <cell r="U93" t="str">
            <v>Extra vergine - prices per 100 litres</v>
          </cell>
          <cell r="V93" t="str">
            <v>Extra vergine - prices per 100 litres</v>
          </cell>
          <cell r="W93" t="str">
            <v>Extra vergine - prices per 100 litres</v>
          </cell>
          <cell r="X93" t="str">
            <v>Extra vergine - prices per 100 litres</v>
          </cell>
        </row>
        <row r="94">
          <cell r="A94" t="str">
            <v>08200000</v>
          </cell>
          <cell r="B94">
            <v>2445</v>
          </cell>
          <cell r="C94" t="str">
            <v>u2</v>
          </cell>
          <cell r="D94" t="str">
            <v>g28</v>
          </cell>
          <cell r="E94" t="str">
            <v>Sopraffino - fine - prices per 100 litres</v>
          </cell>
          <cell r="F94" t="str">
            <v>Sopraffino - fine - prices per 100 litres</v>
          </cell>
          <cell r="G94" t="str">
            <v>Olivenöl: Vergine - Fine</v>
          </cell>
          <cell r="H94" t="str">
            <v>Sopraffino - fine - prices per 100 litres</v>
          </cell>
          <cell r="I94" t="str">
            <v>Sopraffino - fine - prices per 100 litres</v>
          </cell>
          <cell r="J94" t="str">
            <v>Sopraffino - fine - prices per 100 litres</v>
          </cell>
          <cell r="K94" t="str">
            <v>Sopraffino - fine - prices per 100 litres</v>
          </cell>
          <cell r="L94" t="str">
            <v>Sopraffino - fine - prices per 100 litres</v>
          </cell>
          <cell r="M94" t="str">
            <v>Huile d'olives: Vergine - Fine</v>
          </cell>
          <cell r="N94" t="str">
            <v>Sopraffino - fine - prices per 100 litres</v>
          </cell>
          <cell r="O94" t="str">
            <v>Sopraffino - fine - prices per 100 litres</v>
          </cell>
          <cell r="P94" t="str">
            <v>Sopraffino - fine - prices per 100 litres</v>
          </cell>
          <cell r="Q94" t="str">
            <v>Sopraffino - fine - prices per 100 litres</v>
          </cell>
          <cell r="R94" t="str">
            <v>Sopraffino - fine - prices per 100 litres</v>
          </cell>
          <cell r="S94" t="str">
            <v>Sopraffino - fine - prices per 100 litres</v>
          </cell>
          <cell r="T94" t="str">
            <v>Sopraffino - fine - prices per 100 litres</v>
          </cell>
          <cell r="U94" t="str">
            <v>Sopraffino - fine - prices per 100 litres</v>
          </cell>
          <cell r="V94" t="str">
            <v>Sopraffino - fine - prices per 100 litres</v>
          </cell>
          <cell r="W94" t="str">
            <v>Sopraffino - fine - prices per 100 litres</v>
          </cell>
          <cell r="X94" t="str">
            <v>Sopraffino - fine - prices per 100 litres</v>
          </cell>
        </row>
        <row r="95">
          <cell r="A95" t="str">
            <v>08300000</v>
          </cell>
          <cell r="B95">
            <v>2460</v>
          </cell>
          <cell r="C95" t="str">
            <v>u2</v>
          </cell>
          <cell r="D95" t="str">
            <v>g38</v>
          </cell>
          <cell r="E95" t="str">
            <v>Semi-fine - prices per 100 litres</v>
          </cell>
          <cell r="F95" t="str">
            <v>Semi-fine - prices per 100 litres</v>
          </cell>
          <cell r="G95" t="str">
            <v>Olivenöl: Vergine - Corrente</v>
          </cell>
          <cell r="H95" t="str">
            <v>Semi-fine - prices per 100 litres</v>
          </cell>
          <cell r="I95" t="str">
            <v>Semi-fine - prices per 100 litres</v>
          </cell>
          <cell r="J95" t="str">
            <v>Semi-fine - prices per 100 litres</v>
          </cell>
          <cell r="K95" t="str">
            <v>Semi-fine - prices per 100 litres</v>
          </cell>
          <cell r="L95" t="str">
            <v>Semi-fine - prices per 100 litres</v>
          </cell>
          <cell r="M95" t="str">
            <v>Huile d'olives: Vergine - Corrente</v>
          </cell>
          <cell r="N95" t="str">
            <v>Semi-fine - prices per 100 litres</v>
          </cell>
          <cell r="O95" t="str">
            <v>Semi-fine - prices per 100 litres</v>
          </cell>
          <cell r="P95" t="str">
            <v>Semi-fine - prices per 100 litres</v>
          </cell>
          <cell r="Q95" t="str">
            <v>Semi-fine - prices per 100 litres</v>
          </cell>
          <cell r="R95" t="str">
            <v>Semi-fine - prices per 100 litres</v>
          </cell>
          <cell r="S95" t="str">
            <v>Semi-fine - prices per 100 litres</v>
          </cell>
          <cell r="T95" t="str">
            <v>Semi-fine - prices per 100 litres</v>
          </cell>
          <cell r="U95" t="str">
            <v>Semi-fine - prices per 100 litres</v>
          </cell>
          <cell r="V95" t="str">
            <v>Semi-fine - prices per 100 litres</v>
          </cell>
          <cell r="W95" t="str">
            <v>Semi-fine - prices per 100 litres</v>
          </cell>
          <cell r="X95" t="str">
            <v>Semi-fine - prices per 100 litres</v>
          </cell>
        </row>
        <row r="96">
          <cell r="A96" t="str">
            <v>08400000</v>
          </cell>
          <cell r="C96" t="str">
            <v>u2</v>
          </cell>
          <cell r="D96" t="str">
            <v>g37</v>
          </cell>
          <cell r="E96" t="str">
            <v>Lampante - prices per 100 litres</v>
          </cell>
          <cell r="F96" t="str">
            <v>Lampante - prices per 100 litres</v>
          </cell>
          <cell r="G96" t="str">
            <v>Olivenöl: Vergine - Lampante</v>
          </cell>
          <cell r="H96" t="str">
            <v>Lampante - prices per 100 litres</v>
          </cell>
          <cell r="I96" t="str">
            <v>Lampante - prices per 100 litres</v>
          </cell>
          <cell r="J96" t="str">
            <v>Lampante - prices per 100 litres</v>
          </cell>
          <cell r="K96" t="str">
            <v>Lampante - prices per 100 litres</v>
          </cell>
          <cell r="L96" t="str">
            <v>Lampante - prices per 100 litres</v>
          </cell>
          <cell r="M96" t="str">
            <v>Huile d'olives: Vergine - Lampante</v>
          </cell>
          <cell r="N96" t="str">
            <v>Lampante - prices per 100 litres</v>
          </cell>
          <cell r="O96" t="str">
            <v>Lampante - prices per 100 litres</v>
          </cell>
          <cell r="P96" t="str">
            <v>Lampante - prices per 100 litres</v>
          </cell>
          <cell r="Q96" t="str">
            <v>Lampante - prices per 100 litres</v>
          </cell>
          <cell r="R96" t="str">
            <v>Lampante - prices per 100 litres</v>
          </cell>
          <cell r="S96" t="str">
            <v>Lampante - prices per 100 litres</v>
          </cell>
          <cell r="T96" t="str">
            <v>Lampante - prices per 100 litres</v>
          </cell>
          <cell r="U96" t="str">
            <v>Lampante - prices per 100 litres</v>
          </cell>
          <cell r="V96" t="str">
            <v>Lampante - prices per 100 litres</v>
          </cell>
          <cell r="W96" t="str">
            <v>Lampante - prices per 100 litres</v>
          </cell>
          <cell r="X96" t="str">
            <v>Lampante - prices per 100 litres</v>
          </cell>
        </row>
        <row r="97">
          <cell r="A97" t="str">
            <v>04199911</v>
          </cell>
          <cell r="C97" t="str">
            <v>u7</v>
          </cell>
          <cell r="D97" t="str">
            <v>g72</v>
          </cell>
          <cell r="E97" t="str">
            <v>Courgettes - prices per 100 kg</v>
          </cell>
          <cell r="F97" t="str">
            <v>Courgettes - prices per 100 kg</v>
          </cell>
          <cell r="G97" t="str">
            <v>Zucchini</v>
          </cell>
          <cell r="H97" t="str">
            <v>Courgettes - prices per 100 kg</v>
          </cell>
          <cell r="I97" t="str">
            <v>Courgettes - prices per 100 kg</v>
          </cell>
          <cell r="J97" t="str">
            <v>Courgettes - prices per 100 kg</v>
          </cell>
          <cell r="K97" t="str">
            <v>Courgettes - prices per 100 kg</v>
          </cell>
          <cell r="L97" t="str">
            <v>Courgettes - prices per 100 kg</v>
          </cell>
          <cell r="M97" t="str">
            <v>Courgettes</v>
          </cell>
          <cell r="N97" t="str">
            <v>Courgettes - prices per 100 kg</v>
          </cell>
          <cell r="O97" t="str">
            <v>Courgettes - prices per 100 kg</v>
          </cell>
          <cell r="P97" t="str">
            <v>Courgettes - prices per 100 kg</v>
          </cell>
          <cell r="Q97" t="str">
            <v>Courgettes - prices per 100 kg</v>
          </cell>
          <cell r="R97" t="str">
            <v>Courgettes - prices per 100 kg</v>
          </cell>
          <cell r="S97" t="str">
            <v>Courgettes - prices per 100 kg</v>
          </cell>
          <cell r="T97" t="str">
            <v>Courgettes - prices per 100 kg</v>
          </cell>
          <cell r="U97" t="str">
            <v>Courgettes - prices per 100 kg</v>
          </cell>
          <cell r="V97" t="str">
            <v>Courgettes - prices per 100 kg</v>
          </cell>
          <cell r="W97" t="str">
            <v>Courgettes - prices per 100 kg</v>
          </cell>
          <cell r="X97" t="str">
            <v>Courgettes - prices per 100 kg</v>
          </cell>
        </row>
        <row r="98">
          <cell r="A98" t="str">
            <v>04199902</v>
          </cell>
          <cell r="C98" t="str">
            <v>u7</v>
          </cell>
          <cell r="D98" t="str">
            <v>g71</v>
          </cell>
          <cell r="E98" t="str">
            <v>Chicory in the open - prices per 100 kg</v>
          </cell>
          <cell r="F98" t="str">
            <v>Chicory in the open - prices per 100 kg</v>
          </cell>
          <cell r="G98" t="str">
            <v>Zichorie (Freiland)</v>
          </cell>
          <cell r="H98" t="str">
            <v>Chicory in the open - prices per 100 kg</v>
          </cell>
          <cell r="I98" t="str">
            <v>Chicory in the open - prices per 100 kg</v>
          </cell>
          <cell r="J98" t="str">
            <v>Chicory in the open - prices per 100 kg</v>
          </cell>
          <cell r="K98" t="str">
            <v>Chicory in the open - prices per 100 kg</v>
          </cell>
          <cell r="L98" t="str">
            <v>Chicory in the open - prices per 100 kg</v>
          </cell>
          <cell r="M98" t="str">
            <v>Chicorée witloof de pleine terre</v>
          </cell>
          <cell r="N98" t="str">
            <v>Chicory in the open - prices per 100 kg</v>
          </cell>
          <cell r="O98" t="str">
            <v>Chicory in the open - prices per 100 kg</v>
          </cell>
          <cell r="P98" t="str">
            <v>Chicory in the open - prices per 100 kg</v>
          </cell>
          <cell r="Q98" t="str">
            <v>Chicory in the open - prices per 100 kg</v>
          </cell>
          <cell r="R98" t="str">
            <v>Chicory in the open - prices per 100 kg</v>
          </cell>
          <cell r="S98" t="str">
            <v>Chicory in the open - prices per 100 kg</v>
          </cell>
          <cell r="T98" t="str">
            <v>Chicory in the open - prices per 100 kg</v>
          </cell>
          <cell r="U98" t="str">
            <v>Chicory in the open - prices per 100 kg</v>
          </cell>
          <cell r="V98" t="str">
            <v>Chicory in the open - prices per 100 kg</v>
          </cell>
          <cell r="W98" t="str">
            <v>Chicory in the open - prices per 100 kg</v>
          </cell>
          <cell r="X98" t="str">
            <v>Chicory in the open - prices per 100 kg</v>
          </cell>
        </row>
        <row r="99">
          <cell r="A99" t="str">
            <v>04199903</v>
          </cell>
          <cell r="C99" t="str">
            <v>u7</v>
          </cell>
          <cell r="D99" t="str">
            <v>g65</v>
          </cell>
          <cell r="E99" t="str">
            <v>Leeks in the open - prices per 100 kg</v>
          </cell>
          <cell r="F99" t="str">
            <v>Leeks in the open - prices per 100 kg</v>
          </cell>
          <cell r="G99" t="str">
            <v>Porree (Lauch) (Freiland)</v>
          </cell>
          <cell r="H99" t="str">
            <v>Leeks in the open - prices per 100 kg</v>
          </cell>
          <cell r="I99" t="str">
            <v>Leeks in the open - prices per 100 kg</v>
          </cell>
          <cell r="J99" t="str">
            <v>Leeks in the open - prices per 100 kg</v>
          </cell>
          <cell r="K99" t="str">
            <v>Leeks in the open - prices per 100 kg</v>
          </cell>
          <cell r="L99" t="str">
            <v>Leeks in the open - prices per 100 kg</v>
          </cell>
          <cell r="M99" t="str">
            <v>Poireaux de pleine terre</v>
          </cell>
          <cell r="N99" t="str">
            <v>Leeks in the open - prices per 100 kg</v>
          </cell>
          <cell r="O99" t="str">
            <v>Leeks in the open - prices per 100 kg</v>
          </cell>
          <cell r="P99" t="str">
            <v>Leeks in the open - prices per 100 kg</v>
          </cell>
          <cell r="Q99" t="str">
            <v>Leeks in the open - prices per 100 kg</v>
          </cell>
          <cell r="R99" t="str">
            <v>Leeks in the open - prices per 100 kg</v>
          </cell>
          <cell r="S99" t="str">
            <v>Leeks in the open - prices per 100 kg</v>
          </cell>
          <cell r="T99" t="str">
            <v>Leeks in the open - prices per 100 kg</v>
          </cell>
          <cell r="U99" t="str">
            <v>Leeks in the open - prices per 100 kg</v>
          </cell>
          <cell r="V99" t="str">
            <v>Leeks in the open - prices per 100 kg</v>
          </cell>
          <cell r="W99" t="str">
            <v>Leeks in the open - prices per 100 kg</v>
          </cell>
          <cell r="X99" t="str">
            <v>Leeks in the open - prices per 100 kg</v>
          </cell>
        </row>
        <row r="100">
          <cell r="A100" t="str">
            <v>04199904</v>
          </cell>
          <cell r="C100" t="str">
            <v>u7</v>
          </cell>
          <cell r="D100" t="str">
            <v>g56</v>
          </cell>
          <cell r="E100" t="str">
            <v>Capsicum (under glass) - prices per 100 kg</v>
          </cell>
          <cell r="F100" t="str">
            <v>Capsicum (under glass) - prices per 100 kg</v>
          </cell>
          <cell r="G100" t="str">
            <v>Gemüsepaprika (unter Glas)</v>
          </cell>
          <cell r="H100" t="str">
            <v>Capsicum (under glass) - prices per 100 kg</v>
          </cell>
          <cell r="I100" t="str">
            <v>Capsicum (under glass) - prices per 100 kg</v>
          </cell>
          <cell r="J100" t="str">
            <v>Capsicum (under glass) - prices per 100 kg</v>
          </cell>
          <cell r="K100" t="str">
            <v>Capsicum (under glass) - prices per 100 kg</v>
          </cell>
          <cell r="L100" t="str">
            <v>Capsicum (under glass) - prices per 100 kg</v>
          </cell>
          <cell r="M100" t="str">
            <v>Paprika (poivrons) de serre</v>
          </cell>
          <cell r="N100" t="str">
            <v>Capsicum (under glass) - prices per 100 kg</v>
          </cell>
          <cell r="O100" t="str">
            <v>Capsicum (under glass) - prices per 100 kg</v>
          </cell>
          <cell r="P100" t="str">
            <v>Capsicum (under glass) - prices per 100 kg</v>
          </cell>
          <cell r="Q100" t="str">
            <v>Capsicum (under glass) - prices per 100 kg</v>
          </cell>
          <cell r="R100" t="str">
            <v>Capsicum (under glass) - prices per 100 kg</v>
          </cell>
          <cell r="S100" t="str">
            <v>Capsicum (under glass) - prices per 100 kg</v>
          </cell>
          <cell r="T100" t="str">
            <v>Capsicum (under glass) - prices per 100 kg</v>
          </cell>
          <cell r="U100" t="str">
            <v>Capsicum (under glass) - prices per 100 kg</v>
          </cell>
          <cell r="V100" t="str">
            <v>Capsicum (under glass) - prices per 100 kg</v>
          </cell>
          <cell r="W100" t="str">
            <v>Capsicum (under glass) - prices per 100 kg</v>
          </cell>
          <cell r="X100" t="str">
            <v>Capsicum (under glass) - prices per 100 kg</v>
          </cell>
        </row>
        <row r="101">
          <cell r="A101" t="str">
            <v>04197000</v>
          </cell>
          <cell r="B101">
            <v>3963</v>
          </cell>
          <cell r="C101" t="str">
            <v>u7</v>
          </cell>
          <cell r="D101" t="str">
            <v>g36</v>
          </cell>
          <cell r="E101" t="str">
            <v>Green beans - prices per 100 kg</v>
          </cell>
          <cell r="F101" t="str">
            <v>Green beans - prices per 100 kg</v>
          </cell>
          <cell r="G101" t="str">
            <v>Pflückbohnen</v>
          </cell>
          <cell r="H101" t="str">
            <v>Green beans - prices per 100 kg</v>
          </cell>
          <cell r="I101" t="str">
            <v>Green beans - prices per 100 kg</v>
          </cell>
          <cell r="J101" t="str">
            <v>Green beans - prices per 100 kg</v>
          </cell>
          <cell r="K101" t="str">
            <v>Green beans - prices per 100 kg</v>
          </cell>
          <cell r="L101" t="str">
            <v>Green beans - prices per 100 kg</v>
          </cell>
          <cell r="M101" t="str">
            <v>Haricots verts</v>
          </cell>
          <cell r="N101" t="str">
            <v>Green beans - prices per 100 kg</v>
          </cell>
          <cell r="O101" t="str">
            <v>Green beans - prices per 100 kg</v>
          </cell>
          <cell r="P101" t="str">
            <v>Green beans - prices per 100 kg</v>
          </cell>
          <cell r="Q101" t="str">
            <v>Green beans - prices per 100 kg</v>
          </cell>
          <cell r="R101" t="str">
            <v>Green beans - prices per 100 kg</v>
          </cell>
          <cell r="S101" t="str">
            <v>Green beans - prices per 100 kg</v>
          </cell>
          <cell r="T101" t="str">
            <v>Green beans - prices per 100 kg</v>
          </cell>
          <cell r="U101" t="str">
            <v>Green beans - prices per 100 kg</v>
          </cell>
          <cell r="V101" t="str">
            <v>Green beans - prices per 100 kg</v>
          </cell>
          <cell r="W101" t="str">
            <v>Green beans - prices per 100 kg</v>
          </cell>
          <cell r="X101" t="str">
            <v>Green beans - prices per 100 kg</v>
          </cell>
        </row>
        <row r="102">
          <cell r="A102" t="str">
            <v>04199905</v>
          </cell>
          <cell r="B102">
            <v>3964</v>
          </cell>
          <cell r="C102" t="str">
            <v>u7</v>
          </cell>
          <cell r="D102" t="str">
            <v>g36</v>
          </cell>
          <cell r="E102" t="str">
            <v>Beetroot - prices per 100 kg</v>
          </cell>
          <cell r="F102" t="str">
            <v>Beetroot - prices per 100 kg</v>
          </cell>
          <cell r="G102" t="str">
            <v>Rote Rüben</v>
          </cell>
          <cell r="H102" t="str">
            <v>Beetroot - prices per 100 kg</v>
          </cell>
          <cell r="I102" t="str">
            <v>Beetroot - prices per 100 kg</v>
          </cell>
          <cell r="J102" t="str">
            <v>Beetroot - prices per 100 kg</v>
          </cell>
          <cell r="K102" t="str">
            <v>Beetroot - prices per 100 kg</v>
          </cell>
          <cell r="L102" t="str">
            <v>Beetroot - prices per 100 kg</v>
          </cell>
          <cell r="M102" t="str">
            <v>Betteraves potagères</v>
          </cell>
          <cell r="N102" t="str">
            <v>Beetroot - prices per 100 kg</v>
          </cell>
          <cell r="O102" t="str">
            <v>Beetroot - prices per 100 kg</v>
          </cell>
          <cell r="P102" t="str">
            <v>Beetroot - prices per 100 kg</v>
          </cell>
          <cell r="Q102" t="str">
            <v>Beetroot - prices per 100 kg</v>
          </cell>
          <cell r="R102" t="str">
            <v>Beetroot - prices per 100 kg</v>
          </cell>
          <cell r="S102" t="str">
            <v>Beetroot - prices per 100 kg</v>
          </cell>
          <cell r="T102" t="str">
            <v>Beetroot - prices per 100 kg</v>
          </cell>
          <cell r="U102" t="str">
            <v>Beetroot - prices per 100 kg</v>
          </cell>
          <cell r="V102" t="str">
            <v>Beetroot - prices per 100 kg</v>
          </cell>
          <cell r="W102" t="str">
            <v>Beetroot - prices per 100 kg</v>
          </cell>
          <cell r="X102" t="str">
            <v>Beetroot - prices per 100 kg</v>
          </cell>
        </row>
        <row r="103">
          <cell r="A103" t="str">
            <v>06199200</v>
          </cell>
          <cell r="B103">
            <v>3966</v>
          </cell>
          <cell r="C103" t="str">
            <v>u7</v>
          </cell>
          <cell r="D103" t="str">
            <v>g36</v>
          </cell>
          <cell r="E103" t="str">
            <v>Raspberries - prices per 100 kg</v>
          </cell>
          <cell r="F103" t="str">
            <v>Raspberries - prices per 100 kg</v>
          </cell>
          <cell r="G103" t="str">
            <v>Himbeeren</v>
          </cell>
          <cell r="H103" t="str">
            <v>Raspberries - prices per 100 kg</v>
          </cell>
          <cell r="I103" t="str">
            <v>Raspberries - prices per 100 kg</v>
          </cell>
          <cell r="J103" t="str">
            <v>Raspberries - prices per 100 kg</v>
          </cell>
          <cell r="K103" t="str">
            <v>Raspberries - prices per 100 kg</v>
          </cell>
          <cell r="L103" t="str">
            <v>Raspberries - prices per 100 kg</v>
          </cell>
          <cell r="M103" t="str">
            <v>Framboises</v>
          </cell>
          <cell r="N103" t="str">
            <v>Raspberries - prices per 100 kg</v>
          </cell>
          <cell r="O103" t="str">
            <v>Raspberries - prices per 100 kg</v>
          </cell>
          <cell r="P103" t="str">
            <v>Raspberries - prices per 100 kg</v>
          </cell>
          <cell r="Q103" t="str">
            <v>Raspberries - prices per 100 kg</v>
          </cell>
          <cell r="R103" t="str">
            <v>Raspberries - prices per 100 kg</v>
          </cell>
          <cell r="S103" t="str">
            <v>Raspberries - prices per 100 kg</v>
          </cell>
          <cell r="T103" t="str">
            <v>Raspberries - prices per 100 kg</v>
          </cell>
          <cell r="U103" t="str">
            <v>Raspberries - prices per 100 kg</v>
          </cell>
          <cell r="V103" t="str">
            <v>Raspberries - prices per 100 kg</v>
          </cell>
          <cell r="W103" t="str">
            <v>Raspberries - prices per 100 kg</v>
          </cell>
          <cell r="X103" t="str">
            <v>Raspberries - prices per 100 kg</v>
          </cell>
        </row>
        <row r="104">
          <cell r="A104" t="str">
            <v>06199300</v>
          </cell>
          <cell r="B104">
            <v>3968</v>
          </cell>
          <cell r="C104" t="str">
            <v>u7</v>
          </cell>
          <cell r="D104" t="str">
            <v>g36</v>
          </cell>
          <cell r="E104" t="str">
            <v>Blackcurrents - prices per 100 kg</v>
          </cell>
          <cell r="F104" t="str">
            <v>Blackcurrents - prices per 100 kg</v>
          </cell>
          <cell r="G104" t="str">
            <v>Schwarze Johannisbeeren</v>
          </cell>
          <cell r="H104" t="str">
            <v>Blackcurrents - prices per 100 kg</v>
          </cell>
          <cell r="I104" t="str">
            <v>Blackcurrents - prices per 100 kg</v>
          </cell>
          <cell r="J104" t="str">
            <v>Blackcurrents - prices per 100 kg</v>
          </cell>
          <cell r="K104" t="str">
            <v>Blackcurrents - prices per 100 kg</v>
          </cell>
          <cell r="L104" t="str">
            <v>Blackcurrents - prices per 100 kg</v>
          </cell>
          <cell r="M104" t="str">
            <v>Cassis</v>
          </cell>
          <cell r="N104" t="str">
            <v>Blackcurrents - prices per 100 kg</v>
          </cell>
          <cell r="O104" t="str">
            <v>Blackcurrents - prices per 100 kg</v>
          </cell>
          <cell r="P104" t="str">
            <v>Blackcurrents - prices per 100 kg</v>
          </cell>
          <cell r="Q104" t="str">
            <v>Blackcurrents - prices per 100 kg</v>
          </cell>
          <cell r="R104" t="str">
            <v>Blackcurrents - prices per 100 kg</v>
          </cell>
          <cell r="S104" t="str">
            <v>Blackcurrents - prices per 100 kg</v>
          </cell>
          <cell r="T104" t="str">
            <v>Blackcurrents - prices per 100 kg</v>
          </cell>
          <cell r="U104" t="str">
            <v>Blackcurrents - prices per 100 kg</v>
          </cell>
          <cell r="V104" t="str">
            <v>Blackcurrents - prices per 100 kg</v>
          </cell>
          <cell r="W104" t="str">
            <v>Blackcurrents - prices per 100 kg</v>
          </cell>
          <cell r="X104" t="str">
            <v>Blackcurrents - prices per 100 kg</v>
          </cell>
        </row>
        <row r="105">
          <cell r="A105" t="str">
            <v>11120000</v>
          </cell>
          <cell r="B105">
            <v>4161</v>
          </cell>
          <cell r="C105" t="str">
            <v>u3</v>
          </cell>
          <cell r="D105" t="str">
            <v>g2</v>
          </cell>
          <cell r="E105" t="str">
            <v>Calves - prices per 100 kg live weight</v>
          </cell>
          <cell r="F105" t="str">
            <v>Calves - prices per 100 kg live weight</v>
          </cell>
          <cell r="G105" t="str">
            <v>Kälber</v>
          </cell>
          <cell r="H105" t="str">
            <v>Calves - prices per 100 kg live weight</v>
          </cell>
          <cell r="I105" t="str">
            <v>Calves - prices per 100 kg live weight</v>
          </cell>
          <cell r="J105" t="str">
            <v>Calves - prices per 100 kg live weight</v>
          </cell>
          <cell r="K105" t="str">
            <v>Calves - prices per 100 kg live weight</v>
          </cell>
          <cell r="L105" t="str">
            <v>Calves - prices per 100 kg live weight</v>
          </cell>
          <cell r="M105" t="str">
            <v>Jeunes bovins</v>
          </cell>
          <cell r="N105" t="str">
            <v>Calves - prices per 100 kg live weight</v>
          </cell>
          <cell r="O105" t="str">
            <v>Calves - prices per 100 kg live weight</v>
          </cell>
          <cell r="P105" t="str">
            <v>Calves - prices per 100 kg live weight</v>
          </cell>
          <cell r="Q105" t="str">
            <v>Calves - prices per 100 kg live weight</v>
          </cell>
          <cell r="R105" t="str">
            <v>Calves - prices per 100 kg live weight</v>
          </cell>
          <cell r="S105" t="str">
            <v>Calves - prices per 100 kg live weight</v>
          </cell>
          <cell r="T105" t="str">
            <v>Calves - prices per 100 kg live weight</v>
          </cell>
          <cell r="U105" t="str">
            <v>Calves - prices per 100 kg live weight</v>
          </cell>
          <cell r="V105" t="str">
            <v>Calves - prices per 100 kg live weight</v>
          </cell>
          <cell r="W105" t="str">
            <v>Calves - prices per 100 kg live weight</v>
          </cell>
          <cell r="X105" t="str">
            <v>Calves - prices per 100 kg live weight</v>
          </cell>
        </row>
        <row r="106">
          <cell r="A106" t="str">
            <v>11110000</v>
          </cell>
          <cell r="B106">
            <v>4234</v>
          </cell>
          <cell r="C106" t="str">
            <v>u9</v>
          </cell>
          <cell r="D106" t="str">
            <v>g2</v>
          </cell>
          <cell r="E106" t="str">
            <v>Young cattle - prices per 100 kg live weight</v>
          </cell>
          <cell r="F106" t="str">
            <v>Young cattle - prices per 100 kg live weight</v>
          </cell>
          <cell r="G106" t="str">
            <v>Jungrinder zur Aufzucht</v>
          </cell>
          <cell r="H106" t="str">
            <v>Young cattle - prices per 100 kg live weight</v>
          </cell>
          <cell r="I106" t="str">
            <v>Young cattle - prices per 100 kg live weight</v>
          </cell>
          <cell r="J106" t="str">
            <v>Young cattle - prices per 100 kg live weight</v>
          </cell>
          <cell r="K106" t="str">
            <v>Young cattle - prices per 100 kg live weight</v>
          </cell>
          <cell r="L106" t="str">
            <v>Young cattle - prices per 100 kg live weight</v>
          </cell>
          <cell r="M106" t="str">
            <v>Jeunes bovins d'élévage</v>
          </cell>
          <cell r="N106" t="str">
            <v>Young cattle - prices per 100 kg live weight</v>
          </cell>
          <cell r="O106" t="str">
            <v>Young cattle - prices per 100 kg live weight</v>
          </cell>
          <cell r="P106" t="str">
            <v>Young cattle - prices per 100 kg live weight</v>
          </cell>
          <cell r="Q106" t="str">
            <v>Young cattle - prices per 100 kg live weight</v>
          </cell>
          <cell r="R106" t="str">
            <v>Young cattle - prices per 100 kg live weight</v>
          </cell>
          <cell r="S106" t="str">
            <v>Young cattle - prices per 100 kg live weight</v>
          </cell>
          <cell r="T106" t="str">
            <v>Young cattle - prices per 100 kg live weight</v>
          </cell>
          <cell r="U106" t="str">
            <v>Young cattle - prices per 100 kg live weight</v>
          </cell>
          <cell r="V106" t="str">
            <v>Young cattle - prices per 100 kg live weight</v>
          </cell>
          <cell r="W106" t="str">
            <v>Young cattle - prices per 100 kg live weight</v>
          </cell>
          <cell r="X106" t="str">
            <v>Young cattle - prices per 100 kg live weight</v>
          </cell>
        </row>
        <row r="107">
          <cell r="A107" t="str">
            <v>11112000</v>
          </cell>
          <cell r="B107">
            <v>4162</v>
          </cell>
          <cell r="C107" t="str">
            <v>u3</v>
          </cell>
          <cell r="D107" t="str">
            <v>g2</v>
          </cell>
          <cell r="E107" t="str">
            <v>Heifers - prices per 100 kg live weight</v>
          </cell>
          <cell r="F107" t="str">
            <v>Heifers - prices per 100 kg live weight</v>
          </cell>
          <cell r="G107" t="str">
            <v>Färsen</v>
          </cell>
          <cell r="H107" t="str">
            <v>Heifers - prices per 100 kg live weight</v>
          </cell>
          <cell r="I107" t="str">
            <v>Heifers - prices per 100 kg live weight</v>
          </cell>
          <cell r="J107" t="str">
            <v>Heifers - prices per 100 kg live weight</v>
          </cell>
          <cell r="K107" t="str">
            <v>Heifers - prices per 100 kg live weight</v>
          </cell>
          <cell r="L107" t="str">
            <v>Heifers - prices per 100 kg live weight</v>
          </cell>
          <cell r="M107" t="str">
            <v>Génisses</v>
          </cell>
          <cell r="N107" t="str">
            <v>Heifers - prices per 100 kg live weight</v>
          </cell>
          <cell r="O107" t="str">
            <v>Heifers - prices per 100 kg live weight</v>
          </cell>
          <cell r="P107" t="str">
            <v>Heifers - prices per 100 kg live weight</v>
          </cell>
          <cell r="Q107" t="str">
            <v>Heifers - prices per 100 kg live weight</v>
          </cell>
          <cell r="R107" t="str">
            <v>Heifers - prices per 100 kg live weight</v>
          </cell>
          <cell r="S107" t="str">
            <v>Heifers - prices per 100 kg live weight</v>
          </cell>
          <cell r="T107" t="str">
            <v>Heifers - prices per 100 kg live weight</v>
          </cell>
          <cell r="U107" t="str">
            <v>Heifers - prices per 100 kg live weight</v>
          </cell>
          <cell r="V107" t="str">
            <v>Heifers - prices per 100 kg live weight</v>
          </cell>
          <cell r="W107" t="str">
            <v>Heifers - prices per 100 kg live weight</v>
          </cell>
          <cell r="X107" t="str">
            <v>Heifers - prices per 100 kg live weight</v>
          </cell>
        </row>
        <row r="108">
          <cell r="A108" t="str">
            <v>11113000</v>
          </cell>
          <cell r="B108">
            <v>4235</v>
          </cell>
          <cell r="C108" t="str">
            <v>u9</v>
          </cell>
          <cell r="D108" t="str">
            <v>g2</v>
          </cell>
          <cell r="E108" t="str">
            <v>Cows - prices per 100 kg live weight</v>
          </cell>
          <cell r="F108" t="str">
            <v>Cows - prices per 100 kg live weight</v>
          </cell>
          <cell r="G108" t="str">
            <v>Kühe</v>
          </cell>
          <cell r="H108" t="str">
            <v>Cows - prices per 100 kg live weight</v>
          </cell>
          <cell r="I108" t="str">
            <v>Cows - prices per 100 kg live weight</v>
          </cell>
          <cell r="J108" t="str">
            <v>Cows - prices per 100 kg live weight</v>
          </cell>
          <cell r="K108" t="str">
            <v>Cows - prices per 100 kg live weight</v>
          </cell>
          <cell r="L108" t="str">
            <v>Cows - prices per 100 kg live weight</v>
          </cell>
          <cell r="M108" t="str">
            <v>Vaches</v>
          </cell>
          <cell r="N108" t="str">
            <v>Cows - prices per 100 kg live weight</v>
          </cell>
          <cell r="O108" t="str">
            <v>Cows - prices per 100 kg live weight</v>
          </cell>
          <cell r="P108" t="str">
            <v>Cows - prices per 100 kg live weight</v>
          </cell>
          <cell r="Q108" t="str">
            <v>Cows - prices per 100 kg live weight</v>
          </cell>
          <cell r="R108" t="str">
            <v>Cows - prices per 100 kg live weight</v>
          </cell>
          <cell r="S108" t="str">
            <v>Cows - prices per 100 kg live weight</v>
          </cell>
          <cell r="T108" t="str">
            <v>Cows - prices per 100 kg live weight</v>
          </cell>
          <cell r="U108" t="str">
            <v>Cows - prices per 100 kg live weight</v>
          </cell>
          <cell r="V108" t="str">
            <v>Cows - prices per 100 kg live weight</v>
          </cell>
          <cell r="W108" t="str">
            <v>Cows - prices per 100 kg live weight</v>
          </cell>
          <cell r="X108" t="str">
            <v>Cows - prices per 100 kg live weight</v>
          </cell>
        </row>
        <row r="109">
          <cell r="A109" t="str">
            <v>11114000</v>
          </cell>
          <cell r="C109" t="str">
            <v>u3</v>
          </cell>
          <cell r="D109" t="str">
            <v>g4</v>
          </cell>
          <cell r="E109" t="str">
            <v>Bullocks - prices per 100 kg live weight</v>
          </cell>
          <cell r="F109" t="str">
            <v>Bullocks - prices per 100 kg live weight</v>
          </cell>
          <cell r="G109" t="str">
            <v>Ochsen</v>
          </cell>
          <cell r="H109" t="str">
            <v>Bullocks - prices per 100 kg live weight</v>
          </cell>
          <cell r="I109" t="str">
            <v>Bullocks - prices per 100 kg live weight</v>
          </cell>
          <cell r="J109" t="str">
            <v>Bullocks - prices per 100 kg live weight</v>
          </cell>
          <cell r="K109" t="str">
            <v>Bullocks - prices per 100 kg live weight</v>
          </cell>
          <cell r="L109" t="str">
            <v>Bullocks - prices per 100 kg live weight</v>
          </cell>
          <cell r="M109" t="str">
            <v>Boeufs</v>
          </cell>
          <cell r="N109" t="str">
            <v>Bullocks - prices per 100 kg live weight</v>
          </cell>
          <cell r="O109" t="str">
            <v>Bullocks - prices per 100 kg live weight</v>
          </cell>
          <cell r="P109" t="str">
            <v>Bullocks - prices per 100 kg live weight</v>
          </cell>
          <cell r="Q109" t="str">
            <v>Bullocks - prices per 100 kg live weight</v>
          </cell>
          <cell r="R109" t="str">
            <v>Bullocks - prices per 100 kg live weight</v>
          </cell>
          <cell r="S109" t="str">
            <v>Bullocks - prices per 100 kg live weight</v>
          </cell>
          <cell r="T109" t="str">
            <v>Bullocks - prices per 100 kg live weight</v>
          </cell>
          <cell r="U109" t="str">
            <v>Bullocks - prices per 100 kg live weight</v>
          </cell>
          <cell r="V109" t="str">
            <v>Bullocks - prices per 100 kg live weight</v>
          </cell>
          <cell r="W109" t="str">
            <v>Bullocks - prices per 100 kg live weight</v>
          </cell>
          <cell r="X109" t="str">
            <v>Bullocks - prices per 100 kg live weight</v>
          </cell>
        </row>
        <row r="110">
          <cell r="A110" t="str">
            <v>11121000</v>
          </cell>
          <cell r="B110">
            <v>4180</v>
          </cell>
          <cell r="C110" t="str">
            <v>u3</v>
          </cell>
          <cell r="D110" t="str">
            <v>g3</v>
          </cell>
          <cell r="E110" t="str">
            <v>Calves (of a few days) - prices per head</v>
          </cell>
          <cell r="F110" t="str">
            <v>Calves (of a few days) - prices per head</v>
          </cell>
          <cell r="G110" t="str">
            <v>Ochsen</v>
          </cell>
          <cell r="H110" t="str">
            <v>Calves (of a few days) - prices per head</v>
          </cell>
          <cell r="I110" t="str">
            <v>Calves (of a few days) - prices per head</v>
          </cell>
          <cell r="J110" t="str">
            <v>Calves (of a few days) - prices per head</v>
          </cell>
          <cell r="K110" t="str">
            <v>Calves (of a few days) - prices per head</v>
          </cell>
          <cell r="L110" t="str">
            <v>Calves (of a few days) - prices per head</v>
          </cell>
          <cell r="M110" t="str">
            <v>Veaux (de quelques jours)prix par tête</v>
          </cell>
          <cell r="N110" t="str">
            <v>Calves (of a few days) - prices per head</v>
          </cell>
          <cell r="O110" t="str">
            <v>Calves (of a few days) - prices per head</v>
          </cell>
          <cell r="P110" t="str">
            <v>Calves (of a few days) - prices per head</v>
          </cell>
          <cell r="Q110" t="str">
            <v>Calves (of a few days) - prices per head</v>
          </cell>
          <cell r="R110" t="str">
            <v>Calves (of a few days) - prices per head</v>
          </cell>
          <cell r="S110" t="str">
            <v>Calves (of a few days) - prices per head</v>
          </cell>
          <cell r="T110" t="str">
            <v>Calves (of a few days) - prices per head</v>
          </cell>
          <cell r="U110" t="str">
            <v>Calves (of a few days) - prices per head</v>
          </cell>
          <cell r="V110" t="str">
            <v>Calves (of a few days) - prices per head</v>
          </cell>
          <cell r="W110" t="str">
            <v>Calves (of a few days) - prices per head</v>
          </cell>
          <cell r="X110" t="str">
            <v>Calves (of a few days) - prices per head</v>
          </cell>
        </row>
        <row r="111">
          <cell r="A111" t="str">
            <v>11122000</v>
          </cell>
          <cell r="B111">
            <v>4150</v>
          </cell>
          <cell r="C111" t="str">
            <v>u3</v>
          </cell>
          <cell r="D111" t="str">
            <v>g5</v>
          </cell>
          <cell r="E111" t="str">
            <v>Calves (of a few weeks) - prices per head</v>
          </cell>
          <cell r="F111" t="str">
            <v>Calves (of a few weeks) - prices per head</v>
          </cell>
          <cell r="G111" t="str">
            <v>Kälber (einige Tage alt)</v>
          </cell>
          <cell r="H111" t="str">
            <v>Calves (of a few weeks) - prices per head</v>
          </cell>
          <cell r="I111" t="str">
            <v>Calves (of a few weeks) - prices per head</v>
          </cell>
          <cell r="J111" t="str">
            <v>Calves (of a few weeks) - prices per head</v>
          </cell>
          <cell r="K111" t="str">
            <v>Calves (of a few weeks) - prices per head</v>
          </cell>
          <cell r="L111" t="str">
            <v>Calves (of a few weeks) - prices per head</v>
          </cell>
          <cell r="M111" t="str">
            <v>Veaux (de quelques semaines) prix par tête</v>
          </cell>
          <cell r="N111" t="str">
            <v>Calves (of a few weeks) - prices per head</v>
          </cell>
          <cell r="O111" t="str">
            <v>Calves (of a few weeks) - prices per head</v>
          </cell>
          <cell r="P111" t="str">
            <v>Calves (of a few weeks) - prices per head</v>
          </cell>
          <cell r="Q111" t="str">
            <v>Calves (of a few weeks) - prices per head</v>
          </cell>
          <cell r="R111" t="str">
            <v>Calves (of a few weeks) - prices per head</v>
          </cell>
          <cell r="S111" t="str">
            <v>Calves (of a few weeks) - prices per head</v>
          </cell>
          <cell r="T111" t="str">
            <v>Calves (of a few weeks) - prices per head</v>
          </cell>
          <cell r="U111" t="str">
            <v>Calves (of a few weeks) - prices per head</v>
          </cell>
          <cell r="V111" t="str">
            <v>Calves (of a few weeks) - prices per head</v>
          </cell>
          <cell r="W111" t="str">
            <v>Calves (of a few weeks) - prices per head</v>
          </cell>
          <cell r="X111" t="str">
            <v>Calves (of a few weeks) - prices per head</v>
          </cell>
        </row>
        <row r="112">
          <cell r="A112" t="str">
            <v>11111000</v>
          </cell>
          <cell r="B112">
            <v>4232</v>
          </cell>
          <cell r="C112" t="str">
            <v>u9</v>
          </cell>
          <cell r="D112" t="str">
            <v>g5</v>
          </cell>
          <cell r="E112" t="str">
            <v>Young cattle (store) - prices per head</v>
          </cell>
          <cell r="F112" t="str">
            <v>Young cattle (store) - prices per head</v>
          </cell>
          <cell r="G112" t="str">
            <v>Kälber (einige Wochen alt)</v>
          </cell>
          <cell r="H112" t="str">
            <v>Young cattle (store) - prices per head</v>
          </cell>
          <cell r="I112" t="str">
            <v>Young cattle (store) - prices per head</v>
          </cell>
          <cell r="J112" t="str">
            <v>Young cattle (store) - prices per head</v>
          </cell>
          <cell r="K112" t="str">
            <v>Young cattle (store) - prices per head</v>
          </cell>
          <cell r="L112" t="str">
            <v>Young cattle (store) - prices per head</v>
          </cell>
          <cell r="M112" t="str">
            <v>Jeunes Veaux d'élévage(prix par tête)</v>
          </cell>
          <cell r="N112" t="str">
            <v>Young cattle (store) - prices per head</v>
          </cell>
          <cell r="O112" t="str">
            <v>Young cattle (store) - prices per head</v>
          </cell>
          <cell r="P112" t="str">
            <v>Young cattle (store) - prices per head</v>
          </cell>
          <cell r="Q112" t="str">
            <v>Young cattle (store) - prices per head</v>
          </cell>
          <cell r="R112" t="str">
            <v>Young cattle (store) - prices per head</v>
          </cell>
          <cell r="S112" t="str">
            <v>Young cattle (store) - prices per head</v>
          </cell>
          <cell r="T112" t="str">
            <v>Young cattle (store) - prices per head</v>
          </cell>
          <cell r="U112" t="str">
            <v>Young cattle (store) - prices per head</v>
          </cell>
          <cell r="V112" t="str">
            <v>Young cattle (store) - prices per head</v>
          </cell>
          <cell r="W112" t="str">
            <v>Young cattle (store) - prices per head</v>
          </cell>
          <cell r="X112" t="str">
            <v>Young cattle (store) - prices per head</v>
          </cell>
        </row>
        <row r="113">
          <cell r="A113" t="str">
            <v>11112100</v>
          </cell>
          <cell r="B113">
            <v>4233</v>
          </cell>
          <cell r="C113" t="str">
            <v>u9</v>
          </cell>
          <cell r="D113" t="str">
            <v>g5</v>
          </cell>
          <cell r="E113" t="str">
            <v>Heifers (store) - prices per head</v>
          </cell>
          <cell r="F113" t="str">
            <v>Heifers (store) - prices per head</v>
          </cell>
          <cell r="G113" t="str">
            <v>Färsen zur Aufzucht</v>
          </cell>
          <cell r="H113" t="str">
            <v>Heifers (store) - prices per head</v>
          </cell>
          <cell r="I113" t="str">
            <v>Heifers (store) - prices per head</v>
          </cell>
          <cell r="J113" t="str">
            <v>Heifers (store) - prices per head</v>
          </cell>
          <cell r="K113" t="str">
            <v>Heifers (store) - prices per head</v>
          </cell>
          <cell r="L113" t="str">
            <v>Heifers (store) - prices per head</v>
          </cell>
          <cell r="M113" t="str">
            <v>Génisses d'élevage (prix par tête)</v>
          </cell>
          <cell r="N113" t="str">
            <v>Heifers (store) - prices per head</v>
          </cell>
          <cell r="O113" t="str">
            <v>Heifers (store) - prices per head</v>
          </cell>
          <cell r="P113" t="str">
            <v>Heifers (store) - prices per head</v>
          </cell>
          <cell r="Q113" t="str">
            <v>Heifers (store) - prices per head</v>
          </cell>
          <cell r="R113" t="str">
            <v>Heifers (store) - prices per head</v>
          </cell>
          <cell r="S113" t="str">
            <v>Heifers (store) - prices per head</v>
          </cell>
          <cell r="T113" t="str">
            <v>Heifers (store) - prices per head</v>
          </cell>
          <cell r="U113" t="str">
            <v>Heifers (store) - prices per head</v>
          </cell>
          <cell r="V113" t="str">
            <v>Heifers (store) - prices per head</v>
          </cell>
          <cell r="W113" t="str">
            <v>Heifers (store) - prices per head</v>
          </cell>
          <cell r="X113" t="str">
            <v>Heifers (store) - prices per head</v>
          </cell>
        </row>
        <row r="114">
          <cell r="A114" t="str">
            <v>11210000</v>
          </cell>
          <cell r="B114">
            <v>4412</v>
          </cell>
          <cell r="C114" t="str">
            <v>u3</v>
          </cell>
          <cell r="D114" t="str">
            <v>g58</v>
          </cell>
          <cell r="E114" t="str">
            <v>Pigs (light) - prices per 100 kg live weight</v>
          </cell>
          <cell r="F114" t="str">
            <v>Pigs (light) - prices per 100 kg live weight</v>
          </cell>
          <cell r="G114" t="str">
            <v>Schweine (leicht)</v>
          </cell>
          <cell r="H114" t="str">
            <v>Pigs (light) - prices per 100 kg live weight</v>
          </cell>
          <cell r="I114" t="str">
            <v>Pigs (light) - prices per 100 kg live weight</v>
          </cell>
          <cell r="J114" t="str">
            <v>Pigs (light) - prices per 100 kg live weight</v>
          </cell>
          <cell r="K114" t="str">
            <v>Pigs (light) - prices per 100 kg live weight</v>
          </cell>
          <cell r="L114" t="str">
            <v>Pigs (light) - prices per 100 kg live weight</v>
          </cell>
          <cell r="M114" t="str">
            <v>Porcs (légers)</v>
          </cell>
          <cell r="N114" t="str">
            <v>Pigs (light) - prices per 100 kg live weight</v>
          </cell>
          <cell r="O114" t="str">
            <v>Pigs (light) - prices per 100 kg live weight</v>
          </cell>
          <cell r="P114" t="str">
            <v>Pigs (light) - prices per 100 kg live weight</v>
          </cell>
          <cell r="Q114" t="str">
            <v>Pigs (light) - prices per 100 kg live weight</v>
          </cell>
          <cell r="R114" t="str">
            <v>Pigs (light) - prices per 100 kg live weight</v>
          </cell>
          <cell r="S114" t="str">
            <v>Pigs (light) - prices per 100 kg live weight</v>
          </cell>
          <cell r="T114" t="str">
            <v>Pigs (light) - prices per 100 kg live weight</v>
          </cell>
          <cell r="U114" t="str">
            <v>Pigs (light) - prices per 100 kg live weight</v>
          </cell>
          <cell r="V114" t="str">
            <v>Pigs (light) - prices per 100 kg live weight</v>
          </cell>
          <cell r="W114" t="str">
            <v>Pigs (light) - prices per 100 kg live weight</v>
          </cell>
          <cell r="X114" t="str">
            <v>Pigs (light) - prices per 100 kg live weight</v>
          </cell>
        </row>
        <row r="115">
          <cell r="A115" t="str">
            <v>11220000</v>
          </cell>
          <cell r="B115">
            <v>4421</v>
          </cell>
          <cell r="C115" t="str">
            <v>u10</v>
          </cell>
          <cell r="D115" t="str">
            <v>g58</v>
          </cell>
          <cell r="E115" t="str">
            <v>Pigs (carcasses) (grade II) - prices per 100 kg</v>
          </cell>
          <cell r="F115" t="str">
            <v>Pigs (carcasses) (grade II) - prices per 100 kg</v>
          </cell>
          <cell r="G115" t="str">
            <v>Schweine (Schlachtkörper) - Klasse II</v>
          </cell>
          <cell r="H115" t="str">
            <v>Pigs (carcasses) (grade II) - prices per 100 kg</v>
          </cell>
          <cell r="I115" t="str">
            <v>Pigs (carcasses) (grade II) - prices per 100 kg</v>
          </cell>
          <cell r="J115" t="str">
            <v>Pigs (carcasses) (grade II) - prices per 100 kg</v>
          </cell>
          <cell r="K115" t="str">
            <v>Pigs (carcasses) (grade II) - prices per 100 kg</v>
          </cell>
          <cell r="L115" t="str">
            <v>Pigs (carcasses) (grade II) - prices per 100 kg</v>
          </cell>
          <cell r="M115" t="str">
            <v>Porcs (carcasses) - classe II</v>
          </cell>
          <cell r="N115" t="str">
            <v>Pigs (carcasses) (grade II) - prices per 100 kg</v>
          </cell>
          <cell r="O115" t="str">
            <v>Pigs (carcasses) (grade II) - prices per 100 kg</v>
          </cell>
          <cell r="P115" t="str">
            <v>Pigs (carcasses) (grade II) - prices per 100 kg</v>
          </cell>
          <cell r="Q115" t="str">
            <v>Pigs (carcasses) (grade II) - prices per 100 kg</v>
          </cell>
          <cell r="R115" t="str">
            <v>Pigs (carcasses) (grade II) - prices per 100 kg</v>
          </cell>
          <cell r="S115" t="str">
            <v>Pigs (carcasses) (grade II) - prices per 100 kg</v>
          </cell>
          <cell r="T115" t="str">
            <v>Pigs (carcasses) (grade II) - prices per 100 kg</v>
          </cell>
          <cell r="U115" t="str">
            <v>Pigs (carcasses) (grade II) - prices per 100 kg</v>
          </cell>
          <cell r="V115" t="str">
            <v>Pigs (carcasses) (grade II) - prices per 100 kg</v>
          </cell>
          <cell r="W115" t="str">
            <v>Pigs (carcasses) (grade II) - prices per 100 kg</v>
          </cell>
          <cell r="X115" t="str">
            <v>Pigs (carcasses) (grade II) - prices per 100 kg</v>
          </cell>
        </row>
        <row r="116">
          <cell r="A116" t="str">
            <v>11230000</v>
          </cell>
          <cell r="B116">
            <v>4425</v>
          </cell>
          <cell r="C116" t="str">
            <v>u10</v>
          </cell>
          <cell r="D116" t="str">
            <v>g58</v>
          </cell>
          <cell r="E116" t="str">
            <v>Pigs (carcasses) (grade I) - prices per 100 kg</v>
          </cell>
          <cell r="F116" t="str">
            <v>Pigs (carcasses) (grade I) - prices per 100 kg</v>
          </cell>
          <cell r="G116" t="str">
            <v>Schweine (Schlachtkörper) - Klasse I</v>
          </cell>
          <cell r="H116" t="str">
            <v>Pigs (carcasses) (grade I) - prices per 100 kg</v>
          </cell>
          <cell r="I116" t="str">
            <v>Pigs (carcasses) (grade I) - prices per 100 kg</v>
          </cell>
          <cell r="J116" t="str">
            <v>Pigs (carcasses) (grade I) - prices per 100 kg</v>
          </cell>
          <cell r="K116" t="str">
            <v>Pigs (carcasses) (grade I) - prices per 100 kg</v>
          </cell>
          <cell r="L116" t="str">
            <v>Pigs (carcasses) (grade I) - prices per 100 kg</v>
          </cell>
          <cell r="M116" t="str">
            <v>Porcs (carcasses) - classe I</v>
          </cell>
          <cell r="N116" t="str">
            <v>Pigs (carcasses) (grade I) - prices per 100 kg</v>
          </cell>
          <cell r="O116" t="str">
            <v>Pigs (carcasses) (grade I) - prices per 100 kg</v>
          </cell>
          <cell r="P116" t="str">
            <v>Pigs (carcasses) (grade I) - prices per 100 kg</v>
          </cell>
          <cell r="Q116" t="str">
            <v>Pigs (carcasses) (grade I) - prices per 100 kg</v>
          </cell>
          <cell r="R116" t="str">
            <v>Pigs (carcasses) (grade I) - prices per 100 kg</v>
          </cell>
          <cell r="S116" t="str">
            <v>Pigs (carcasses) (grade I) - prices per 100 kg</v>
          </cell>
          <cell r="T116" t="str">
            <v>Pigs (carcasses) (grade I) - prices per 100 kg</v>
          </cell>
          <cell r="U116" t="str">
            <v>Pigs (carcasses) (grade I) - prices per 100 kg</v>
          </cell>
          <cell r="V116" t="str">
            <v>Pigs (carcasses) (grade I) - prices per 100 kg</v>
          </cell>
          <cell r="W116" t="str">
            <v>Pigs (carcasses) (grade I) - prices per 100 kg</v>
          </cell>
          <cell r="X116" t="str">
            <v>Pigs (carcasses) (grade I) - prices per 100 kg</v>
          </cell>
        </row>
        <row r="117">
          <cell r="A117" t="str">
            <v>11240000</v>
          </cell>
          <cell r="B117">
            <v>4440</v>
          </cell>
          <cell r="C117" t="str">
            <v>u3</v>
          </cell>
          <cell r="D117" t="str">
            <v>g58</v>
          </cell>
          <cell r="E117" t="str">
            <v>Piglets - prices per 100 kg live weight</v>
          </cell>
          <cell r="F117" t="str">
            <v>Piglets - prices per 100 kg live weight</v>
          </cell>
          <cell r="G117" t="str">
            <v>Ferkel</v>
          </cell>
          <cell r="H117" t="str">
            <v>Piglets - prices per 100 kg live weight</v>
          </cell>
          <cell r="I117" t="str">
            <v>Piglets - prices per 100 kg live weight</v>
          </cell>
          <cell r="J117" t="str">
            <v>Piglets - prices per 100 kg live weight</v>
          </cell>
          <cell r="K117" t="str">
            <v>Piglets - prices per 100 kg live weight</v>
          </cell>
          <cell r="L117" t="str">
            <v>Piglets - prices per 100 kg live weight</v>
          </cell>
          <cell r="M117" t="str">
            <v>Porcelets</v>
          </cell>
          <cell r="N117" t="str">
            <v>Piglets - prices per 100 kg live weight</v>
          </cell>
          <cell r="O117" t="str">
            <v>Piglets - prices per 100 kg live weight</v>
          </cell>
          <cell r="P117" t="str">
            <v>Piglets - prices per 100 kg live weight</v>
          </cell>
          <cell r="Q117" t="str">
            <v>Piglets - prices per 100 kg live weight</v>
          </cell>
          <cell r="R117" t="str">
            <v>Piglets - prices per 100 kg live weight</v>
          </cell>
          <cell r="S117" t="str">
            <v>Piglets - prices per 100 kg live weight</v>
          </cell>
          <cell r="T117" t="str">
            <v>Piglets - prices per 100 kg live weight</v>
          </cell>
          <cell r="U117" t="str">
            <v>Piglets - prices per 100 kg live weight</v>
          </cell>
          <cell r="V117" t="str">
            <v>Piglets - prices per 100 kg live weight</v>
          </cell>
          <cell r="W117" t="str">
            <v>Piglets - prices per 100 kg live weight</v>
          </cell>
          <cell r="X117" t="str">
            <v>Piglets - prices per 100 kg live weight</v>
          </cell>
        </row>
        <row r="118">
          <cell r="A118" t="str">
            <v>11300000</v>
          </cell>
          <cell r="B118">
            <v>4610</v>
          </cell>
          <cell r="C118" t="str">
            <v>u3</v>
          </cell>
          <cell r="D118" t="str">
            <v>g19</v>
          </cell>
          <cell r="E118" t="str">
            <v>Horses - prices per 100 kg live weight</v>
          </cell>
          <cell r="F118" t="str">
            <v>Horses - prices per 100 kg live weight</v>
          </cell>
          <cell r="G118" t="str">
            <v>Pferde</v>
          </cell>
          <cell r="H118" t="str">
            <v>Horses - prices per 100 kg live weight</v>
          </cell>
          <cell r="I118" t="str">
            <v>Horses - prices per 100 kg live weight</v>
          </cell>
          <cell r="J118" t="str">
            <v>Horses - prices per 100 kg live weight</v>
          </cell>
          <cell r="K118" t="str">
            <v>Horses - prices per 100 kg live weight</v>
          </cell>
          <cell r="L118" t="str">
            <v>Horses - prices per 100 kg live weight</v>
          </cell>
          <cell r="M118" t="str">
            <v>Chevaux</v>
          </cell>
          <cell r="N118" t="str">
            <v>Horses - prices per 100 kg live weight</v>
          </cell>
          <cell r="O118" t="str">
            <v>Horses - prices per 100 kg live weight</v>
          </cell>
          <cell r="P118" t="str">
            <v>Horses - prices per 100 kg live weight</v>
          </cell>
          <cell r="Q118" t="str">
            <v>Horses - prices per 100 kg live weight</v>
          </cell>
          <cell r="R118" t="str">
            <v>Horses - prices per 100 kg live weight</v>
          </cell>
          <cell r="S118" t="str">
            <v>Horses - prices per 100 kg live weight</v>
          </cell>
          <cell r="T118" t="str">
            <v>Horses - prices per 100 kg live weight</v>
          </cell>
          <cell r="U118" t="str">
            <v>Horses - prices per 100 kg live weight</v>
          </cell>
          <cell r="V118" t="str">
            <v>Horses - prices per 100 kg live weight</v>
          </cell>
          <cell r="W118" t="str">
            <v>Horses - prices per 100 kg live weight</v>
          </cell>
          <cell r="X118" t="str">
            <v>Horses - prices per 100 kg live weight</v>
          </cell>
        </row>
        <row r="119">
          <cell r="A119" t="str">
            <v>11411000</v>
          </cell>
          <cell r="B119">
            <v>4733</v>
          </cell>
          <cell r="C119" t="str">
            <v>u3</v>
          </cell>
          <cell r="D119" t="str">
            <v>g70</v>
          </cell>
          <cell r="E119" t="str">
            <v>Suckling lambs - prices per 100 kg live weight</v>
          </cell>
          <cell r="F119" t="str">
            <v>Suckling lambs - prices per 100 kg live weight</v>
          </cell>
          <cell r="G119" t="str">
            <v>Milchlämmer (weniger als 2 Monate alt)</v>
          </cell>
          <cell r="H119" t="str">
            <v>Suckling lambs - prices per 100 kg live weight</v>
          </cell>
          <cell r="I119" t="str">
            <v>Suckling lambs - prices per 100 kg live weight</v>
          </cell>
          <cell r="J119" t="str">
            <v>Suckling lambs - prices per 100 kg live weight</v>
          </cell>
          <cell r="K119" t="str">
            <v>Suckling lambs - prices per 100 kg live weight</v>
          </cell>
          <cell r="L119" t="str">
            <v>Suckling lambs - prices per 100 kg live weight</v>
          </cell>
          <cell r="M119" t="str">
            <v>Agneaux de lait (moins de 2 mois)</v>
          </cell>
          <cell r="N119" t="str">
            <v>Suckling lambs - prices per 100 kg live weight</v>
          </cell>
          <cell r="O119" t="str">
            <v>Suckling lambs - prices per 100 kg live weight</v>
          </cell>
          <cell r="P119" t="str">
            <v>Suckling lambs - prices per 100 kg live weight</v>
          </cell>
          <cell r="Q119" t="str">
            <v>Suckling lambs - prices per 100 kg live weight</v>
          </cell>
          <cell r="R119" t="str">
            <v>Suckling lambs - prices per 100 kg live weight</v>
          </cell>
          <cell r="S119" t="str">
            <v>Suckling lambs - prices per 100 kg live weight</v>
          </cell>
          <cell r="T119" t="str">
            <v>Suckling lambs - prices per 100 kg live weight</v>
          </cell>
          <cell r="U119" t="str">
            <v>Suckling lambs - prices per 100 kg live weight</v>
          </cell>
          <cell r="V119" t="str">
            <v>Suckling lambs - prices per 100 kg live weight</v>
          </cell>
          <cell r="W119" t="str">
            <v>Suckling lambs - prices per 100 kg live weight</v>
          </cell>
          <cell r="X119" t="str">
            <v>Suckling lambs - prices per 100 kg live weight</v>
          </cell>
        </row>
        <row r="120">
          <cell r="A120" t="str">
            <v>11412000</v>
          </cell>
          <cell r="B120">
            <v>4727</v>
          </cell>
          <cell r="C120" t="str">
            <v>u3</v>
          </cell>
          <cell r="D120" t="str">
            <v>g70</v>
          </cell>
          <cell r="E120" t="str">
            <v>Fattening lambs - prices per 100 kg live weight</v>
          </cell>
          <cell r="F120" t="str">
            <v>Fattening lambs - prices per 100 kg live weight</v>
          </cell>
          <cell r="G120" t="str">
            <v>Mastlämmer (zwischen 2 und 12 Monate alt)</v>
          </cell>
          <cell r="H120" t="str">
            <v>Fattening lambs - prices per 100 kg live weight</v>
          </cell>
          <cell r="I120" t="str">
            <v>Fattening lambs - prices per 100 kg live weight</v>
          </cell>
          <cell r="J120" t="str">
            <v>Fattening lambs - prices per 100 kg live weight</v>
          </cell>
          <cell r="K120" t="str">
            <v>Fattening lambs - prices per 100 kg live weight</v>
          </cell>
          <cell r="L120" t="str">
            <v>Fattening lambs - prices per 100 kg live weight</v>
          </cell>
          <cell r="M120" t="str">
            <v>Agneaux à l'engrais (entre 2 et 12 mois)</v>
          </cell>
          <cell r="N120" t="str">
            <v>Fattening lambs - prices per 100 kg live weight</v>
          </cell>
          <cell r="O120" t="str">
            <v>Fattening lambs - prices per 100 kg live weight</v>
          </cell>
          <cell r="P120" t="str">
            <v>Fattening lambs - prices per 100 kg live weight</v>
          </cell>
          <cell r="Q120" t="str">
            <v>Fattening lambs - prices per 100 kg live weight</v>
          </cell>
          <cell r="R120" t="str">
            <v>Fattening lambs - prices per 100 kg live weight</v>
          </cell>
          <cell r="S120" t="str">
            <v>Fattening lambs - prices per 100 kg live weight</v>
          </cell>
          <cell r="T120" t="str">
            <v>Fattening lambs - prices per 100 kg live weight</v>
          </cell>
          <cell r="U120" t="str">
            <v>Fattening lambs - prices per 100 kg live weight</v>
          </cell>
          <cell r="V120" t="str">
            <v>Fattening lambs - prices per 100 kg live weight</v>
          </cell>
          <cell r="W120" t="str">
            <v>Fattening lambs - prices per 100 kg live weight</v>
          </cell>
          <cell r="X120" t="str">
            <v>Fattening lambs - prices per 100 kg live weight</v>
          </cell>
        </row>
        <row r="121">
          <cell r="A121" t="str">
            <v>11410000</v>
          </cell>
          <cell r="B121">
            <v>4732</v>
          </cell>
          <cell r="C121" t="str">
            <v>u3</v>
          </cell>
          <cell r="D121" t="str">
            <v>g70</v>
          </cell>
          <cell r="E121" t="str">
            <v>Sheep - prices per 100 kg live weight</v>
          </cell>
          <cell r="F121" t="str">
            <v>Sheep - prices per 100 kg live weight</v>
          </cell>
          <cell r="G121" t="str">
            <v>Schafe (über 12 Monate alt)</v>
          </cell>
          <cell r="H121" t="str">
            <v>Sheep - prices per 100 kg live weight</v>
          </cell>
          <cell r="I121" t="str">
            <v>Sheep - prices per 100 kg live weight</v>
          </cell>
          <cell r="J121" t="str">
            <v>Sheep - prices per 100 kg live weight</v>
          </cell>
          <cell r="K121" t="str">
            <v>Sheep - prices per 100 kg live weight</v>
          </cell>
          <cell r="L121" t="str">
            <v>Sheep - prices per 100 kg live weight</v>
          </cell>
          <cell r="M121" t="str">
            <v>Moutons (plus de 12 mois)</v>
          </cell>
          <cell r="N121" t="str">
            <v>Sheep - prices per 100 kg live weight</v>
          </cell>
          <cell r="O121" t="str">
            <v>Sheep - prices per 100 kg live weight</v>
          </cell>
          <cell r="P121" t="str">
            <v>Sheep - prices per 100 kg live weight</v>
          </cell>
          <cell r="Q121" t="str">
            <v>Sheep - prices per 100 kg live weight</v>
          </cell>
          <cell r="R121" t="str">
            <v>Sheep - prices per 100 kg live weight</v>
          </cell>
          <cell r="S121" t="str">
            <v>Sheep - prices per 100 kg live weight</v>
          </cell>
          <cell r="T121" t="str">
            <v>Sheep - prices per 100 kg live weight</v>
          </cell>
          <cell r="U121" t="str">
            <v>Sheep - prices per 100 kg live weight</v>
          </cell>
          <cell r="V121" t="str">
            <v>Sheep - prices per 100 kg live weight</v>
          </cell>
          <cell r="W121" t="str">
            <v>Sheep - prices per 100 kg live weight</v>
          </cell>
          <cell r="X121" t="str">
            <v>Sheep - prices per 100 kg live weight</v>
          </cell>
        </row>
        <row r="122">
          <cell r="A122" t="str">
            <v>11421000</v>
          </cell>
          <cell r="B122">
            <v>4753</v>
          </cell>
          <cell r="C122" t="str">
            <v>u3</v>
          </cell>
          <cell r="D122" t="str">
            <v>g25</v>
          </cell>
          <cell r="E122" t="str">
            <v>Kids - prices per 100 kg live weight</v>
          </cell>
          <cell r="F122" t="str">
            <v>Kids - prices per 100 kg live weight</v>
          </cell>
          <cell r="G122" t="str">
            <v>Ziegenlämmer</v>
          </cell>
          <cell r="H122" t="str">
            <v>Kids - prices per 100 kg live weight</v>
          </cell>
          <cell r="I122" t="str">
            <v>Kids - prices per 100 kg live weight</v>
          </cell>
          <cell r="J122" t="str">
            <v>Kids - prices per 100 kg live weight</v>
          </cell>
          <cell r="K122" t="str">
            <v>Kids - prices per 100 kg live weight</v>
          </cell>
          <cell r="L122" t="str">
            <v>Kids - prices per 100 kg live weight</v>
          </cell>
          <cell r="M122" t="str">
            <v>Chevreaux</v>
          </cell>
          <cell r="N122" t="str">
            <v>Kids - prices per 100 kg live weight</v>
          </cell>
          <cell r="O122" t="str">
            <v>Kids - prices per 100 kg live weight</v>
          </cell>
          <cell r="P122" t="str">
            <v>Kids - prices per 100 kg live weight</v>
          </cell>
          <cell r="Q122" t="str">
            <v>Kids - prices per 100 kg live weight</v>
          </cell>
          <cell r="R122" t="str">
            <v>Kids - prices per 100 kg live weight</v>
          </cell>
          <cell r="S122" t="str">
            <v>Kids - prices per 100 kg live weight</v>
          </cell>
          <cell r="T122" t="str">
            <v>Kids - prices per 100 kg live weight</v>
          </cell>
          <cell r="U122" t="str">
            <v>Kids - prices per 100 kg live weight</v>
          </cell>
          <cell r="V122" t="str">
            <v>Kids - prices per 100 kg live weight</v>
          </cell>
          <cell r="W122" t="str">
            <v>Kids - prices per 100 kg live weight</v>
          </cell>
          <cell r="X122" t="str">
            <v>Kids - prices per 100 kg live weight</v>
          </cell>
        </row>
        <row r="123">
          <cell r="A123" t="str">
            <v>11420000</v>
          </cell>
          <cell r="B123">
            <v>4752</v>
          </cell>
          <cell r="C123" t="str">
            <v>u3</v>
          </cell>
          <cell r="D123" t="str">
            <v>g25</v>
          </cell>
          <cell r="E123" t="str">
            <v>Goats - prices per 100 kg live weight</v>
          </cell>
          <cell r="F123" t="str">
            <v>Goats - prices per 100 kg live weight</v>
          </cell>
          <cell r="G123" t="str">
            <v>Ziegen</v>
          </cell>
          <cell r="H123" t="str">
            <v>Goats - prices per 100 kg live weight</v>
          </cell>
          <cell r="I123" t="str">
            <v>Goats - prices per 100 kg live weight</v>
          </cell>
          <cell r="J123" t="str">
            <v>Goats - prices per 100 kg live weight</v>
          </cell>
          <cell r="K123" t="str">
            <v>Goats - prices per 100 kg live weight</v>
          </cell>
          <cell r="L123" t="str">
            <v>Goats - prices per 100 kg live weight</v>
          </cell>
          <cell r="M123" t="str">
            <v>Chèvres</v>
          </cell>
          <cell r="N123" t="str">
            <v>Goats - prices per 100 kg live weight</v>
          </cell>
          <cell r="O123" t="str">
            <v>Goats - prices per 100 kg live weight</v>
          </cell>
          <cell r="P123" t="str">
            <v>Goats - prices per 100 kg live weight</v>
          </cell>
          <cell r="Q123" t="str">
            <v>Goats - prices per 100 kg live weight</v>
          </cell>
          <cell r="R123" t="str">
            <v>Goats - prices per 100 kg live weight</v>
          </cell>
          <cell r="S123" t="str">
            <v>Goats - prices per 100 kg live weight</v>
          </cell>
          <cell r="T123" t="str">
            <v>Goats - prices per 100 kg live weight</v>
          </cell>
          <cell r="U123" t="str">
            <v>Goats - prices per 100 kg live weight</v>
          </cell>
          <cell r="V123" t="str">
            <v>Goats - prices per 100 kg live weight</v>
          </cell>
          <cell r="W123" t="str">
            <v>Goats - prices per 100 kg live weight</v>
          </cell>
          <cell r="X123" t="str">
            <v>Goats - prices per 100 kg live weight</v>
          </cell>
        </row>
        <row r="124">
          <cell r="A124" t="str">
            <v>11510000</v>
          </cell>
          <cell r="B124">
            <v>4821</v>
          </cell>
          <cell r="C124" t="str">
            <v>u3</v>
          </cell>
          <cell r="D124" t="str">
            <v>g7</v>
          </cell>
          <cell r="E124" t="str">
            <v>Chickens (live; 1st choice) - prices per 100 kg live weight</v>
          </cell>
          <cell r="F124" t="str">
            <v>Chickens (live; 1st choice) - prices per 100 kg live weight</v>
          </cell>
          <cell r="G124" t="str">
            <v>Jungmasthähnchen (lebend - 1. Wahl)</v>
          </cell>
          <cell r="H124" t="str">
            <v>Chickens (live; 1st choice) - prices per 100 kg live weight</v>
          </cell>
          <cell r="I124" t="str">
            <v>Chickens (live; 1st choice) - prices per 100 kg live weight</v>
          </cell>
          <cell r="J124" t="str">
            <v>Chickens (live; 1st choice) - prices per 100 kg live weight</v>
          </cell>
          <cell r="K124" t="str">
            <v>Chickens (live; 1st choice) - prices per 100 kg live weight</v>
          </cell>
          <cell r="L124" t="str">
            <v>Chickens (live; 1st choice) - prices per 100 kg live weight</v>
          </cell>
          <cell r="M124" t="str">
            <v>Poulets (vivants - 1er choix)</v>
          </cell>
          <cell r="N124" t="str">
            <v>Chickens (live; 1st choice) - prices per 100 kg live weight</v>
          </cell>
          <cell r="O124" t="str">
            <v>Chickens (live; 1st choice) - prices per 100 kg live weight</v>
          </cell>
          <cell r="P124" t="str">
            <v>Chickens (live; 1st choice) - prices per 100 kg live weight</v>
          </cell>
          <cell r="Q124" t="str">
            <v>Chickens (live; 1st choice) - prices per 100 kg live weight</v>
          </cell>
          <cell r="R124" t="str">
            <v>Chickens (live; 1st choice) - prices per 100 kg live weight</v>
          </cell>
          <cell r="S124" t="str">
            <v>Chickens (live; 1st choice) - prices per 100 kg live weight</v>
          </cell>
          <cell r="T124" t="str">
            <v>Chickens (live; 1st choice) - prices per 100 kg live weight</v>
          </cell>
          <cell r="U124" t="str">
            <v>Chickens (live; 1st choice) - prices per 100 kg live weight</v>
          </cell>
          <cell r="V124" t="str">
            <v>Chickens (live; 1st choice) - prices per 100 kg live weight</v>
          </cell>
          <cell r="W124" t="str">
            <v>Chickens (live; 1st choice) - prices per 100 kg live weight</v>
          </cell>
          <cell r="X124" t="str">
            <v>Chickens (live; 1st choice) - prices per 100 kg live weight</v>
          </cell>
        </row>
        <row r="125">
          <cell r="A125" t="str">
            <v>11511000</v>
          </cell>
          <cell r="B125">
            <v>4933</v>
          </cell>
          <cell r="C125" t="str">
            <v>u10</v>
          </cell>
          <cell r="D125" t="str">
            <v>g7</v>
          </cell>
          <cell r="E125" t="str">
            <v>Broiling fowl (slaughtered) - prices per 100 kg dead weight</v>
          </cell>
          <cell r="F125" t="str">
            <v>Broiling fowl (slaughtered) - prices per 100 kg dead weight</v>
          </cell>
          <cell r="G125" t="str">
            <v>Suppenhühner (geschlachtet)</v>
          </cell>
          <cell r="H125" t="str">
            <v>Broiling fowl (slaughtered) - prices per 100 kg dead weight</v>
          </cell>
          <cell r="I125" t="str">
            <v>Broiling fowl (slaughtered) - prices per 100 kg dead weight</v>
          </cell>
          <cell r="J125" t="str">
            <v>Broiling fowl (slaughtered) - prices per 100 kg dead weight</v>
          </cell>
          <cell r="K125" t="str">
            <v>Broiling fowl (slaughtered) - prices per 100 kg dead weight</v>
          </cell>
          <cell r="L125" t="str">
            <v>Broiling fowl (slaughtered) - prices per 100 kg dead weight</v>
          </cell>
          <cell r="M125" t="str">
            <v>Poules de réforme (abattues)</v>
          </cell>
          <cell r="N125" t="str">
            <v>Broiling fowl (slaughtered) - prices per 100 kg dead weight</v>
          </cell>
          <cell r="O125" t="str">
            <v>Broiling fowl (slaughtered) - prices per 100 kg dead weight</v>
          </cell>
          <cell r="P125" t="str">
            <v>Broiling fowl (slaughtered) - prices per 100 kg dead weight</v>
          </cell>
          <cell r="Q125" t="str">
            <v>Broiling fowl (slaughtered) - prices per 100 kg dead weight</v>
          </cell>
          <cell r="R125" t="str">
            <v>Broiling fowl (slaughtered) - prices per 100 kg dead weight</v>
          </cell>
          <cell r="S125" t="str">
            <v>Broiling fowl (slaughtered) - prices per 100 kg dead weight</v>
          </cell>
          <cell r="T125" t="str">
            <v>Broiling fowl (slaughtered) - prices per 100 kg dead weight</v>
          </cell>
          <cell r="U125" t="str">
            <v>Broiling fowl (slaughtered) - prices per 100 kg dead weight</v>
          </cell>
          <cell r="V125" t="str">
            <v>Broiling fowl (slaughtered) - prices per 100 kg dead weight</v>
          </cell>
          <cell r="W125" t="str">
            <v>Broiling fowl (slaughtered) - prices per 100 kg dead weight</v>
          </cell>
          <cell r="X125" t="str">
            <v>Broiling fowl (slaughtered) - prices per 100 kg dead weight</v>
          </cell>
        </row>
        <row r="126">
          <cell r="A126" t="str">
            <v>11591000</v>
          </cell>
          <cell r="B126">
            <v>4952</v>
          </cell>
          <cell r="C126" t="str">
            <v>u10</v>
          </cell>
          <cell r="D126" t="str">
            <v>g53</v>
          </cell>
          <cell r="E126" t="str">
            <v>Ducks (slaughtered) - prices per 100 kg dead weight</v>
          </cell>
          <cell r="F126" t="str">
            <v>Ducks (slaughtered) - prices per 100 kg dead weight</v>
          </cell>
          <cell r="G126" t="str">
            <v>Enten (geschlachtet)</v>
          </cell>
          <cell r="H126" t="str">
            <v>Ducks (slaughtered) - prices per 100 kg dead weight</v>
          </cell>
          <cell r="I126" t="str">
            <v>Ducks (slaughtered) - prices per 100 kg dead weight</v>
          </cell>
          <cell r="J126" t="str">
            <v>Ducks (slaughtered) - prices per 100 kg dead weight</v>
          </cell>
          <cell r="K126" t="str">
            <v>Ducks (slaughtered) - prices per 100 kg dead weight</v>
          </cell>
          <cell r="L126" t="str">
            <v>Ducks (slaughtered) - prices per 100 kg dead weight</v>
          </cell>
          <cell r="M126" t="str">
            <v>Canards (abattus)</v>
          </cell>
          <cell r="N126" t="str">
            <v>Ducks (slaughtered) - prices per 100 kg dead weight</v>
          </cell>
          <cell r="O126" t="str">
            <v>Ducks (slaughtered) - prices per 100 kg dead weight</v>
          </cell>
          <cell r="P126" t="str">
            <v>Ducks (slaughtered) - prices per 100 kg dead weight</v>
          </cell>
          <cell r="Q126" t="str">
            <v>Ducks (slaughtered) - prices per 100 kg dead weight</v>
          </cell>
          <cell r="R126" t="str">
            <v>Ducks (slaughtered) - prices per 100 kg dead weight</v>
          </cell>
          <cell r="S126" t="str">
            <v>Ducks (slaughtered) - prices per 100 kg dead weight</v>
          </cell>
          <cell r="T126" t="str">
            <v>Ducks (slaughtered) - prices per 100 kg dead weight</v>
          </cell>
          <cell r="U126" t="str">
            <v>Ducks (slaughtered) - prices per 100 kg dead weight</v>
          </cell>
          <cell r="V126" t="str">
            <v>Ducks (slaughtered) - prices per 100 kg dead weight</v>
          </cell>
          <cell r="W126" t="str">
            <v>Ducks (slaughtered) - prices per 100 kg dead weight</v>
          </cell>
          <cell r="X126" t="str">
            <v>Ducks (slaughtered) - prices per 100 kg dead weight</v>
          </cell>
        </row>
        <row r="127">
          <cell r="A127" t="str">
            <v>11592000</v>
          </cell>
          <cell r="C127" t="str">
            <v>u10</v>
          </cell>
          <cell r="D127" t="str">
            <v>g53</v>
          </cell>
          <cell r="E127" t="str">
            <v>Turkey (slaughtered) - prices per 100 kg by carcase weight</v>
          </cell>
          <cell r="F127" t="str">
            <v>Turkey (slaughtered) - prices per 100 kg by carcase weight</v>
          </cell>
          <cell r="G127" t="str">
            <v>Truthenne (geschlachtet)</v>
          </cell>
          <cell r="H127" t="str">
            <v>Turkey (slaughtered) - prices per 100 kg by carcase weight</v>
          </cell>
          <cell r="I127" t="str">
            <v>Turkey (slaughtered) - prices per 100 kg by carcase weight</v>
          </cell>
          <cell r="J127" t="str">
            <v>Turkey (slaughtered) - prices per 100 kg by carcase weight</v>
          </cell>
          <cell r="K127" t="str">
            <v>Turkey (slaughtered) - prices per 100 kg by carcase weight</v>
          </cell>
          <cell r="L127" t="str">
            <v>Turkey (slaughtered) - prices per 100 kg by carcase weight</v>
          </cell>
          <cell r="M127" t="str">
            <v>Dindes (abattues)</v>
          </cell>
          <cell r="N127" t="str">
            <v>Turkey (slaughtered) - prices per 100 kg by carcase weight</v>
          </cell>
          <cell r="O127" t="str">
            <v>Turkey (slaughtered) - prices per 100 kg by carcase weight</v>
          </cell>
          <cell r="P127" t="str">
            <v>Turkey (slaughtered) - prices per 100 kg by carcase weight</v>
          </cell>
          <cell r="Q127" t="str">
            <v>Turkey (slaughtered) - prices per 100 kg by carcase weight</v>
          </cell>
          <cell r="R127" t="str">
            <v>Turkey (slaughtered) - prices per 100 kg by carcase weight</v>
          </cell>
          <cell r="S127" t="str">
            <v>Turkey (slaughtered) - prices per 100 kg by carcase weight</v>
          </cell>
          <cell r="T127" t="str">
            <v>Turkey (slaughtered) - prices per 100 kg by carcase weight</v>
          </cell>
          <cell r="U127" t="str">
            <v>Turkey (slaughtered) - prices per 100 kg by carcase weight</v>
          </cell>
          <cell r="V127" t="str">
            <v>Turkey (slaughtered) - prices per 100 kg by carcase weight</v>
          </cell>
          <cell r="W127" t="str">
            <v>Turkey (slaughtered) - prices per 100 kg by carcase weight</v>
          </cell>
          <cell r="X127" t="str">
            <v>Turkey (slaughtered) - prices per 100 kg by carcase weight</v>
          </cell>
        </row>
        <row r="128">
          <cell r="A128" t="str">
            <v>11593000</v>
          </cell>
          <cell r="C128" t="str">
            <v>u10</v>
          </cell>
          <cell r="D128" t="str">
            <v>g53</v>
          </cell>
          <cell r="E128" t="str">
            <v>Geese (slaughtered )- prices per 100 kg by carcase weight</v>
          </cell>
          <cell r="F128" t="str">
            <v>Geese (slaughtered )- prices per 100 kg by carcase weight</v>
          </cell>
          <cell r="G128" t="str">
            <v>Gänse (geschlachtet)</v>
          </cell>
          <cell r="H128" t="str">
            <v>Geese (slaughtered )- prices per 100 kg by carcase weight</v>
          </cell>
          <cell r="I128" t="str">
            <v>Geese (slaughtered )- prices per 100 kg by carcase weight</v>
          </cell>
          <cell r="J128" t="str">
            <v>Geese (slaughtered )- prices per 100 kg by carcase weight</v>
          </cell>
          <cell r="K128" t="str">
            <v>Geese (slaughtered )- prices per 100 kg by carcase weight</v>
          </cell>
          <cell r="L128" t="str">
            <v>Geese (slaughtered )- prices per 100 kg by carcase weight</v>
          </cell>
          <cell r="M128" t="str">
            <v>Oies (abattues)</v>
          </cell>
          <cell r="N128" t="str">
            <v>Geese (slaughtered )- prices per 100 kg by carcase weight</v>
          </cell>
          <cell r="O128" t="str">
            <v>Geese (slaughtered )- prices per 100 kg by carcase weight</v>
          </cell>
          <cell r="P128" t="str">
            <v>Geese (slaughtered )- prices per 100 kg by carcase weight</v>
          </cell>
          <cell r="Q128" t="str">
            <v>Geese (slaughtered )- prices per 100 kg by carcase weight</v>
          </cell>
          <cell r="R128" t="str">
            <v>Geese (slaughtered )- prices per 100 kg by carcase weight</v>
          </cell>
          <cell r="S128" t="str">
            <v>Geese (slaughtered )- prices per 100 kg by carcase weight</v>
          </cell>
          <cell r="T128" t="str">
            <v>Geese (slaughtered )- prices per 100 kg by carcase weight</v>
          </cell>
          <cell r="U128" t="str">
            <v>Geese (slaughtered )- prices per 100 kg by carcase weight</v>
          </cell>
          <cell r="V128" t="str">
            <v>Geese (slaughtered )- prices per 100 kg by carcase weight</v>
          </cell>
          <cell r="W128" t="str">
            <v>Geese (slaughtered )- prices per 100 kg by carcase weight</v>
          </cell>
          <cell r="X128" t="str">
            <v>Geese (slaughtered )- prices per 100 kg by carcase weight</v>
          </cell>
        </row>
        <row r="129">
          <cell r="A129" t="str">
            <v>11910000</v>
          </cell>
          <cell r="B129">
            <v>5021</v>
          </cell>
          <cell r="C129" t="str">
            <v>u3</v>
          </cell>
          <cell r="D129" t="str">
            <v>g40</v>
          </cell>
          <cell r="E129" t="str">
            <v>Rabbits - prices per 100 kg live weight</v>
          </cell>
          <cell r="F129" t="str">
            <v>Rabbits - prices per 100 kg live weight</v>
          </cell>
          <cell r="G129" t="str">
            <v>Kaninchen</v>
          </cell>
          <cell r="H129" t="str">
            <v>Rabbits - prices per 100 kg live weight</v>
          </cell>
          <cell r="I129" t="str">
            <v>Rabbits - prices per 100 kg live weight</v>
          </cell>
          <cell r="J129" t="str">
            <v>Rabbits - prices per 100 kg live weight</v>
          </cell>
          <cell r="K129" t="str">
            <v>Rabbits - prices per 100 kg live weight</v>
          </cell>
          <cell r="L129" t="str">
            <v>Rabbits - prices per 100 kg live weight</v>
          </cell>
          <cell r="M129" t="str">
            <v>Lapins</v>
          </cell>
          <cell r="N129" t="str">
            <v>Rabbits - prices per 100 kg live weight</v>
          </cell>
          <cell r="O129" t="str">
            <v>Rabbits - prices per 100 kg live weight</v>
          </cell>
          <cell r="P129" t="str">
            <v>Rabbits - prices per 100 kg live weight</v>
          </cell>
          <cell r="Q129" t="str">
            <v>Rabbits - prices per 100 kg live weight</v>
          </cell>
          <cell r="R129" t="str">
            <v>Rabbits - prices per 100 kg live weight</v>
          </cell>
          <cell r="S129" t="str">
            <v>Rabbits - prices per 100 kg live weight</v>
          </cell>
          <cell r="T129" t="str">
            <v>Rabbits - prices per 100 kg live weight</v>
          </cell>
          <cell r="U129" t="str">
            <v>Rabbits - prices per 100 kg live weight</v>
          </cell>
          <cell r="V129" t="str">
            <v>Rabbits - prices per 100 kg live weight</v>
          </cell>
          <cell r="W129" t="str">
            <v>Rabbits - prices per 100 kg live weight</v>
          </cell>
          <cell r="X129" t="str">
            <v>Rabbits - prices per 100 kg live weight</v>
          </cell>
        </row>
        <row r="130">
          <cell r="A130" t="str">
            <v>12111000</v>
          </cell>
          <cell r="B130">
            <v>5180</v>
          </cell>
          <cell r="C130" t="str">
            <v>u2</v>
          </cell>
          <cell r="D130" t="str">
            <v>g16</v>
          </cell>
          <cell r="E130" t="str">
            <v>Raw cows' milk; 3.7% fat content - prices per 100 kg</v>
          </cell>
          <cell r="F130" t="str">
            <v>Raw cows' milk; 3.7% fat content - prices per 100 kg</v>
          </cell>
          <cell r="G130" t="str">
            <v>Kuh-Rohmilch - 3.7 % Fettgehalt</v>
          </cell>
          <cell r="H130" t="str">
            <v>Raw cows' milk; 3.7% fat content - prices per 100 kg</v>
          </cell>
          <cell r="I130" t="str">
            <v>Raw cows' milk; 3.7% fat content - prices per 100 kg</v>
          </cell>
          <cell r="J130" t="str">
            <v>Raw cows' milk; 3.7% fat content - prices per 100 kg</v>
          </cell>
          <cell r="K130" t="str">
            <v>Raw cows' milk; 3.7% fat content - prices per 100 kg</v>
          </cell>
          <cell r="L130" t="str">
            <v>Raw cows' milk; 3.7% fat content - prices per 100 kg</v>
          </cell>
          <cell r="M130" t="str">
            <v>Lait cru de vache - 3.7 % de matières grasses</v>
          </cell>
          <cell r="N130" t="str">
            <v>Raw cows' milk; 3.7% fat content - prices per 100 kg</v>
          </cell>
          <cell r="O130" t="str">
            <v>Raw cows' milk; 3.7% fat content - prices per 100 kg</v>
          </cell>
          <cell r="P130" t="str">
            <v>Raw cows' milk; 3.7% fat content - prices per 100 kg</v>
          </cell>
          <cell r="Q130" t="str">
            <v>Raw cows' milk; 3.7% fat content - prices per 100 kg</v>
          </cell>
          <cell r="R130" t="str">
            <v>Raw cows' milk; 3.7% fat content - prices per 100 kg</v>
          </cell>
          <cell r="S130" t="str">
            <v>Raw cows' milk; 3.7% fat content - prices per 100 kg</v>
          </cell>
          <cell r="T130" t="str">
            <v>Raw cows' milk; 3.7% fat content - prices per 100 kg</v>
          </cell>
          <cell r="U130" t="str">
            <v>Raw cows' milk; 3.7% fat content - prices per 100 kg</v>
          </cell>
          <cell r="V130" t="str">
            <v>Raw cows' milk; 3.7% fat content - prices per 100 kg</v>
          </cell>
          <cell r="W130" t="str">
            <v>Raw cows' milk; 3.7% fat content - prices per 100 kg</v>
          </cell>
          <cell r="X130" t="str">
            <v>Raw cows' milk; 3.7% fat content - prices per 100 kg</v>
          </cell>
        </row>
        <row r="131">
          <cell r="A131" t="str">
            <v>12112000</v>
          </cell>
          <cell r="B131">
            <v>5185</v>
          </cell>
          <cell r="C131" t="str">
            <v>u2</v>
          </cell>
          <cell r="D131" t="str">
            <v>g16</v>
          </cell>
          <cell r="E131" t="str">
            <v>Raw cows' milk; actual fat content - prices per 100 kg</v>
          </cell>
          <cell r="F131" t="str">
            <v>Raw cows' milk; actual fat content - prices per 100 kg</v>
          </cell>
          <cell r="G131" t="str">
            <v>Kuh-Rohmilch - realer Fettgehalt</v>
          </cell>
          <cell r="H131" t="str">
            <v>Raw cows' milk; actual fat content - prices per 100 kg</v>
          </cell>
          <cell r="I131" t="str">
            <v>Raw cows' milk; actual fat content - prices per 100 kg</v>
          </cell>
          <cell r="J131" t="str">
            <v>Raw cows' milk; actual fat content - prices per 100 kg</v>
          </cell>
          <cell r="K131" t="str">
            <v>Raw cows' milk; actual fat content - prices per 100 kg</v>
          </cell>
          <cell r="L131" t="str">
            <v>Raw cows' milk; actual fat content - prices per 100 kg</v>
          </cell>
          <cell r="M131" t="str">
            <v>Lait cru de vache - teneur réelle en matières grasses</v>
          </cell>
          <cell r="N131" t="str">
            <v>Raw cows' milk; actual fat content - prices per 100 kg</v>
          </cell>
          <cell r="O131" t="str">
            <v>Raw cows' milk; actual fat content - prices per 100 kg</v>
          </cell>
          <cell r="P131" t="str">
            <v>Raw cows' milk; actual fat content - prices per 100 kg</v>
          </cell>
          <cell r="Q131" t="str">
            <v>Raw cows' milk; actual fat content - prices per 100 kg</v>
          </cell>
          <cell r="R131" t="str">
            <v>Raw cows' milk; actual fat content - prices per 100 kg</v>
          </cell>
          <cell r="S131" t="str">
            <v>Raw cows' milk; actual fat content - prices per 100 kg</v>
          </cell>
          <cell r="T131" t="str">
            <v>Raw cows' milk; actual fat content - prices per 100 kg</v>
          </cell>
          <cell r="U131" t="str">
            <v>Raw cows' milk; actual fat content - prices per 100 kg</v>
          </cell>
          <cell r="V131" t="str">
            <v>Raw cows' milk; actual fat content - prices per 100 kg</v>
          </cell>
          <cell r="W131" t="str">
            <v>Raw cows' milk; actual fat content - prices per 100 kg</v>
          </cell>
          <cell r="X131" t="str">
            <v>Raw cows' milk; actual fat content - prices per 100 kg</v>
          </cell>
        </row>
        <row r="132">
          <cell r="A132" t="str">
            <v>12191000</v>
          </cell>
          <cell r="B132">
            <v>5411</v>
          </cell>
          <cell r="C132" t="str">
            <v>u7</v>
          </cell>
          <cell r="D132" t="str">
            <v>g16</v>
          </cell>
          <cell r="E132" t="str">
            <v>Raw sheep milk - prices per 100 kg</v>
          </cell>
          <cell r="F132" t="str">
            <v>Raw sheep milk - prices per 100 kg</v>
          </cell>
          <cell r="G132" t="str">
            <v>Schafs-Rohmilch</v>
          </cell>
          <cell r="H132" t="str">
            <v>Raw sheep milk - prices per 100 kg</v>
          </cell>
          <cell r="I132" t="str">
            <v>Raw sheep milk - prices per 100 kg</v>
          </cell>
          <cell r="J132" t="str">
            <v>Raw sheep milk - prices per 100 kg</v>
          </cell>
          <cell r="K132" t="str">
            <v>Raw sheep milk - prices per 100 kg</v>
          </cell>
          <cell r="L132" t="str">
            <v>Raw sheep milk - prices per 100 kg</v>
          </cell>
          <cell r="M132" t="str">
            <v>Lait cru de brebis</v>
          </cell>
          <cell r="N132" t="str">
            <v>Raw sheep milk - prices per 100 kg</v>
          </cell>
          <cell r="O132" t="str">
            <v>Raw sheep milk - prices per 100 kg</v>
          </cell>
          <cell r="P132" t="str">
            <v>Raw sheep milk - prices per 100 kg</v>
          </cell>
          <cell r="Q132" t="str">
            <v>Raw sheep milk - prices per 100 kg</v>
          </cell>
          <cell r="R132" t="str">
            <v>Raw sheep milk - prices per 100 kg</v>
          </cell>
          <cell r="S132" t="str">
            <v>Raw sheep milk - prices per 100 kg</v>
          </cell>
          <cell r="T132" t="str">
            <v>Raw sheep milk - prices per 100 kg</v>
          </cell>
          <cell r="U132" t="str">
            <v>Raw sheep milk - prices per 100 kg</v>
          </cell>
          <cell r="V132" t="str">
            <v>Raw sheep milk - prices per 100 kg</v>
          </cell>
          <cell r="W132" t="str">
            <v>Raw sheep milk - prices per 100 kg</v>
          </cell>
          <cell r="X132" t="str">
            <v>Raw sheep milk - prices per 100 kg</v>
          </cell>
        </row>
        <row r="133">
          <cell r="A133" t="str">
            <v>12192000</v>
          </cell>
          <cell r="B133">
            <v>5191</v>
          </cell>
          <cell r="C133" t="str">
            <v>u2</v>
          </cell>
          <cell r="D133" t="str">
            <v>g51</v>
          </cell>
          <cell r="E133" t="str">
            <v>Raw goats' milk - prices per 100 kg</v>
          </cell>
          <cell r="F133" t="str">
            <v>Raw goats' milk - prices per 100 kg</v>
          </cell>
          <cell r="G133" t="str">
            <v>Ziegen-Rohmilch</v>
          </cell>
          <cell r="H133" t="str">
            <v>Raw goats' milk - prices per 100 kg</v>
          </cell>
          <cell r="I133" t="str">
            <v>Raw goats' milk - prices per 100 kg</v>
          </cell>
          <cell r="J133" t="str">
            <v>Raw goats' milk - prices per 100 kg</v>
          </cell>
          <cell r="K133" t="str">
            <v>Raw goats' milk - prices per 100 kg</v>
          </cell>
          <cell r="L133" t="str">
            <v>Raw goats' milk - prices per 100 kg</v>
          </cell>
          <cell r="M133" t="str">
            <v>Lait cru de chèvre</v>
          </cell>
          <cell r="N133" t="str">
            <v>Raw goats' milk - prices per 100 kg</v>
          </cell>
          <cell r="O133" t="str">
            <v>Raw goats' milk - prices per 100 kg</v>
          </cell>
          <cell r="P133" t="str">
            <v>Raw goats' milk - prices per 100 kg</v>
          </cell>
          <cell r="Q133" t="str">
            <v>Raw goats' milk - prices per 100 kg</v>
          </cell>
          <cell r="R133" t="str">
            <v>Raw goats' milk - prices per 100 kg</v>
          </cell>
          <cell r="S133" t="str">
            <v>Raw goats' milk - prices per 100 kg</v>
          </cell>
          <cell r="T133" t="str">
            <v>Raw goats' milk - prices per 100 kg</v>
          </cell>
          <cell r="U133" t="str">
            <v>Raw goats' milk - prices per 100 kg</v>
          </cell>
          <cell r="V133" t="str">
            <v>Raw goats' milk - prices per 100 kg</v>
          </cell>
          <cell r="W133" t="str">
            <v>Raw goats' milk - prices per 100 kg</v>
          </cell>
          <cell r="X133" t="str">
            <v>Raw goats' milk - prices per 100 kg</v>
          </cell>
        </row>
        <row r="134">
          <cell r="A134" t="str">
            <v>12200000</v>
          </cell>
          <cell r="B134">
            <v>5192</v>
          </cell>
          <cell r="C134" t="str">
            <v>u2</v>
          </cell>
          <cell r="D134" t="str">
            <v>g51</v>
          </cell>
          <cell r="E134" t="str">
            <v>Fresh eggs (whole country) - prices per 100 items</v>
          </cell>
          <cell r="F134" t="str">
            <v>Fresh eggs (whole country) - prices per 100 items</v>
          </cell>
          <cell r="G134" t="str">
            <v>Frische Eier (gesamtes Land)</v>
          </cell>
          <cell r="H134" t="str">
            <v>Fresh eggs (whole country) - prices per 100 items</v>
          </cell>
          <cell r="I134" t="str">
            <v>Fresh eggs (whole country) - prices per 100 items</v>
          </cell>
          <cell r="J134" t="str">
            <v>Fresh eggs (whole country) - prices per 100 items</v>
          </cell>
          <cell r="K134" t="str">
            <v>Fresh eggs (whole country) - prices per 100 items</v>
          </cell>
          <cell r="L134" t="str">
            <v>Fresh eggs (whole country) - prices per 100 items</v>
          </cell>
          <cell r="M134" t="str">
            <v>Oeufs frais (ensemble pays)</v>
          </cell>
          <cell r="N134" t="str">
            <v>Fresh eggs (whole country) - prices per 100 items</v>
          </cell>
          <cell r="O134" t="str">
            <v>Fresh eggs (whole country) - prices per 100 items</v>
          </cell>
          <cell r="P134" t="str">
            <v>Fresh eggs (whole country) - prices per 100 items</v>
          </cell>
          <cell r="Q134" t="str">
            <v>Fresh eggs (whole country) - prices per 100 items</v>
          </cell>
          <cell r="R134" t="str">
            <v>Fresh eggs (whole country) - prices per 100 items</v>
          </cell>
          <cell r="S134" t="str">
            <v>Fresh eggs (whole country) - prices per 100 items</v>
          </cell>
          <cell r="T134" t="str">
            <v>Fresh eggs (whole country) - prices per 100 items</v>
          </cell>
          <cell r="U134" t="str">
            <v>Fresh eggs (whole country) - prices per 100 items</v>
          </cell>
          <cell r="V134" t="str">
            <v>Fresh eggs (whole country) - prices per 100 items</v>
          </cell>
          <cell r="W134" t="str">
            <v>Fresh eggs (whole country) - prices per 100 items</v>
          </cell>
          <cell r="X134" t="str">
            <v>Fresh eggs (whole country) - prices per 100 items</v>
          </cell>
        </row>
        <row r="135">
          <cell r="A135" t="str">
            <v>12113000</v>
          </cell>
          <cell r="B135">
            <v>5315</v>
          </cell>
          <cell r="C135" t="str">
            <v>u1</v>
          </cell>
          <cell r="D135" t="str">
            <v>g17</v>
          </cell>
          <cell r="E135" t="str">
            <v>Whole cows' milk for human consumption - prices per 100 litres</v>
          </cell>
          <cell r="F135" t="str">
            <v>Whole cows' milk for human consumption - prices per 100 litres</v>
          </cell>
          <cell r="G135" t="str">
            <v>Kuh-Vollmilch für den menschlichen Verbrauch</v>
          </cell>
          <cell r="H135" t="str">
            <v>Whole cows' milk for human consumption - prices per 100 litres</v>
          </cell>
          <cell r="I135" t="str">
            <v>Whole cows' milk for human consumption - prices per 100 litres</v>
          </cell>
          <cell r="J135" t="str">
            <v>Whole cows' milk for human consumption - prices per 100 litres</v>
          </cell>
          <cell r="K135" t="str">
            <v>Whole cows' milk for human consumption - prices per 100 litres</v>
          </cell>
          <cell r="L135" t="str">
            <v>Whole cows' milk for human consumption - prices per 100 litres</v>
          </cell>
          <cell r="M135" t="str">
            <v>Lait de vache entier de consommation</v>
          </cell>
          <cell r="N135" t="str">
            <v>Whole cows' milk for human consumption - prices per 100 litres</v>
          </cell>
          <cell r="O135" t="str">
            <v>Whole cows' milk for human consumption - prices per 100 litres</v>
          </cell>
          <cell r="P135" t="str">
            <v>Whole cows' milk for human consumption - prices per 100 litres</v>
          </cell>
          <cell r="Q135" t="str">
            <v>Whole cows' milk for human consumption - prices per 100 litres</v>
          </cell>
          <cell r="R135" t="str">
            <v>Whole cows' milk for human consumption - prices per 100 litres</v>
          </cell>
          <cell r="S135" t="str">
            <v>Whole cows' milk for human consumption - prices per 100 litres</v>
          </cell>
          <cell r="T135" t="str">
            <v>Whole cows' milk for human consumption - prices per 100 litres</v>
          </cell>
          <cell r="U135" t="str">
            <v>Whole cows' milk for human consumption - prices per 100 litres</v>
          </cell>
          <cell r="V135" t="str">
            <v>Whole cows' milk for human consumption - prices per 100 litres</v>
          </cell>
          <cell r="W135" t="str">
            <v>Whole cows' milk for human consumption - prices per 100 litres</v>
          </cell>
          <cell r="X135" t="str">
            <v>Whole cows' milk for human consumption - prices per 100 litres</v>
          </cell>
        </row>
        <row r="136">
          <cell r="A136" t="str">
            <v>12910000</v>
          </cell>
          <cell r="B136">
            <v>5610</v>
          </cell>
          <cell r="C136" t="str">
            <v>u2</v>
          </cell>
          <cell r="D136" t="str">
            <v>g39</v>
          </cell>
          <cell r="E136" t="str">
            <v>Raw wool - prices per 100 kg</v>
          </cell>
          <cell r="F136" t="str">
            <v>Raw wool - prices per 100 kg</v>
          </cell>
          <cell r="G136" t="str">
            <v>Rohwolle</v>
          </cell>
          <cell r="H136" t="str">
            <v>Raw wool - prices per 100 kg</v>
          </cell>
          <cell r="I136" t="str">
            <v>Raw wool - prices per 100 kg</v>
          </cell>
          <cell r="J136" t="str">
            <v>Raw wool - prices per 100 kg</v>
          </cell>
          <cell r="K136" t="str">
            <v>Raw wool - prices per 100 kg</v>
          </cell>
          <cell r="L136" t="str">
            <v>Raw wool - prices per 100 kg</v>
          </cell>
          <cell r="M136" t="str">
            <v>Laine brute</v>
          </cell>
          <cell r="N136" t="str">
            <v>Raw wool - prices per 100 kg</v>
          </cell>
          <cell r="O136" t="str">
            <v>Raw wool - prices per 100 kg</v>
          </cell>
          <cell r="P136" t="str">
            <v>Raw wool - prices per 100 kg</v>
          </cell>
          <cell r="Q136" t="str">
            <v>Raw wool - prices per 100 kg</v>
          </cell>
          <cell r="R136" t="str">
            <v>Raw wool - prices per 100 kg</v>
          </cell>
          <cell r="S136" t="str">
            <v>Raw wool - prices per 100 kg</v>
          </cell>
          <cell r="T136" t="str">
            <v>Raw wool - prices per 100 kg</v>
          </cell>
          <cell r="U136" t="str">
            <v>Raw wool - prices per 100 kg</v>
          </cell>
          <cell r="V136" t="str">
            <v>Raw wool - prices per 100 kg</v>
          </cell>
          <cell r="W136" t="str">
            <v>Raw wool - prices per 100 kg</v>
          </cell>
          <cell r="X136" t="str">
            <v>Raw wool - prices per 100 kg</v>
          </cell>
        </row>
        <row r="137">
          <cell r="A137" t="str">
            <v>12920000</v>
          </cell>
          <cell r="B137">
            <v>5630</v>
          </cell>
          <cell r="C137" t="str">
            <v>u2</v>
          </cell>
          <cell r="D137" t="str">
            <v>g39</v>
          </cell>
          <cell r="E137" t="str">
            <v>Honey - prices per 100 kg</v>
          </cell>
          <cell r="F137" t="str">
            <v>Honey - prices per 100 kg</v>
          </cell>
          <cell r="G137" t="str">
            <v>Honig</v>
          </cell>
          <cell r="H137" t="str">
            <v>Honey - prices per 100 kg</v>
          </cell>
          <cell r="I137" t="str">
            <v>Honey - prices per 100 kg</v>
          </cell>
          <cell r="J137" t="str">
            <v>Honey - prices per 100 kg</v>
          </cell>
          <cell r="K137" t="str">
            <v>Honey - prices per 100 kg</v>
          </cell>
          <cell r="L137" t="str">
            <v>Honey - prices per 100 kg</v>
          </cell>
          <cell r="M137" t="str">
            <v>Miel</v>
          </cell>
          <cell r="N137" t="str">
            <v>Honey - prices per 100 kg</v>
          </cell>
          <cell r="O137" t="str">
            <v>Honey - prices per 100 kg</v>
          </cell>
          <cell r="P137" t="str">
            <v>Honey - prices per 100 kg</v>
          </cell>
          <cell r="Q137" t="str">
            <v>Honey - prices per 100 kg</v>
          </cell>
          <cell r="R137" t="str">
            <v>Honey - prices per 100 kg</v>
          </cell>
          <cell r="S137" t="str">
            <v>Honey - prices per 100 kg</v>
          </cell>
          <cell r="T137" t="str">
            <v>Honey - prices per 100 kg</v>
          </cell>
          <cell r="U137" t="str">
            <v>Honey - prices per 100 kg</v>
          </cell>
          <cell r="V137" t="str">
            <v>Honey - prices per 100 kg</v>
          </cell>
          <cell r="W137" t="str">
            <v>Honey - prices per 100 kg</v>
          </cell>
          <cell r="X137" t="str">
            <v>Honey - prices per 100 kg</v>
          </cell>
        </row>
        <row r="138">
          <cell r="A138">
            <v>20210000</v>
          </cell>
          <cell r="C138" t="str">
            <v>u6</v>
          </cell>
          <cell r="D138" t="str">
            <v>g18</v>
          </cell>
          <cell r="E138" t="str">
            <v>Electicity - prices per 100 kwh</v>
          </cell>
          <cell r="F138" t="str">
            <v>Electicity - prices per 100 kwh</v>
          </cell>
          <cell r="G138" t="str">
            <v>Strom, Elektrizität</v>
          </cell>
          <cell r="H138" t="str">
            <v>Electicity - prices per 100 kwh</v>
          </cell>
          <cell r="I138" t="str">
            <v>Electicity - prices per 100 kwh</v>
          </cell>
          <cell r="J138" t="str">
            <v>Electicity - prices per 100 kwh</v>
          </cell>
          <cell r="K138" t="str">
            <v>Electicity - prices per 100 kwh</v>
          </cell>
          <cell r="L138" t="str">
            <v>Electicity - prices per 100 kwh</v>
          </cell>
          <cell r="M138" t="str">
            <v>Electricité</v>
          </cell>
          <cell r="N138" t="str">
            <v>Electicity - prices per 100 kwh</v>
          </cell>
          <cell r="O138" t="str">
            <v>Electicity - prices per 100 kwh</v>
          </cell>
          <cell r="P138" t="str">
            <v>Electicity - prices per 100 kwh</v>
          </cell>
          <cell r="Q138" t="str">
            <v>Electicity - prices per 100 kwh</v>
          </cell>
          <cell r="R138" t="str">
            <v>Electicity - prices per 100 kwh</v>
          </cell>
          <cell r="S138" t="str">
            <v>Electicity - prices per 100 kwh</v>
          </cell>
          <cell r="T138" t="str">
            <v>Electicity - prices per 100 kwh</v>
          </cell>
          <cell r="U138" t="str">
            <v>Electicity - prices per 100 kwh</v>
          </cell>
          <cell r="V138" t="str">
            <v>Electicity - prices per 100 kwh</v>
          </cell>
          <cell r="W138" t="str">
            <v>Electicity - prices per 100 kwh</v>
          </cell>
          <cell r="X138" t="str">
            <v>Electicity - prices per 100 kwh</v>
          </cell>
        </row>
        <row r="139">
          <cell r="A139">
            <v>20221000</v>
          </cell>
          <cell r="B139">
            <v>7523</v>
          </cell>
          <cell r="C139" t="str">
            <v>u7</v>
          </cell>
          <cell r="D139" t="str">
            <v>g24</v>
          </cell>
          <cell r="E139" t="str">
            <v>Heating gas oil - prices per 100 litres</v>
          </cell>
          <cell r="F139" t="str">
            <v>Heating gas oil - prices per 100 litres</v>
          </cell>
          <cell r="G139" t="str">
            <v>Destillat-Heizöl</v>
          </cell>
          <cell r="H139" t="str">
            <v>Heating gas oil - prices per 100 litres</v>
          </cell>
          <cell r="I139" t="str">
            <v>Heating gas oil - prices per 100 litres</v>
          </cell>
          <cell r="J139" t="str">
            <v>Heating gas oil - prices per 100 litres</v>
          </cell>
          <cell r="K139" t="str">
            <v>Heating gas oil - prices per 100 litres</v>
          </cell>
          <cell r="L139" t="str">
            <v>Heating gas oil - prices per 100 litres</v>
          </cell>
          <cell r="M139" t="str">
            <v>Fuel-oil fluide</v>
          </cell>
          <cell r="N139" t="str">
            <v>Heating gas oil - prices per 100 litres</v>
          </cell>
          <cell r="O139" t="str">
            <v>Heating gas oil - prices per 100 litres</v>
          </cell>
          <cell r="P139" t="str">
            <v>Heating gas oil - prices per 100 litres</v>
          </cell>
          <cell r="Q139" t="str">
            <v>Heating gas oil - prices per 100 litres</v>
          </cell>
          <cell r="R139" t="str">
            <v>Heating gas oil - prices per 100 litres</v>
          </cell>
          <cell r="S139" t="str">
            <v>Heating gas oil - prices per 100 litres</v>
          </cell>
          <cell r="T139" t="str">
            <v>Heating gas oil - prices per 100 litres</v>
          </cell>
          <cell r="U139" t="str">
            <v>Heating gas oil - prices per 100 litres</v>
          </cell>
          <cell r="V139" t="str">
            <v>Heating gas oil - prices per 100 litres</v>
          </cell>
          <cell r="W139" t="str">
            <v>Heating gas oil - prices per 100 litres</v>
          </cell>
          <cell r="X139" t="str">
            <v>Heating gas oil - prices per 100 litres</v>
          </cell>
        </row>
        <row r="140">
          <cell r="A140">
            <v>20222000</v>
          </cell>
          <cell r="B140">
            <v>7526</v>
          </cell>
          <cell r="C140" t="str">
            <v>u2</v>
          </cell>
          <cell r="D140" t="str">
            <v>g24</v>
          </cell>
          <cell r="E140" t="str">
            <v>Residual fuel oil (prices/100 kg) - prices per 100 kg</v>
          </cell>
          <cell r="F140" t="str">
            <v>Residual fuel oil (prices/100 kg) - prices per 100 kg</v>
          </cell>
          <cell r="G140" t="str">
            <v>Rückstands-Heizöl</v>
          </cell>
          <cell r="H140" t="str">
            <v>Residual fuel oil (prices/100 kg) - prices per 100 kg</v>
          </cell>
          <cell r="I140" t="str">
            <v>Residual fuel oil (prices/100 kg) - prices per 100 kg</v>
          </cell>
          <cell r="J140" t="str">
            <v>Residual fuel oil (prices/100 kg) - prices per 100 kg</v>
          </cell>
          <cell r="K140" t="str">
            <v>Residual fuel oil (prices/100 kg) - prices per 100 kg</v>
          </cell>
          <cell r="L140" t="str">
            <v>Residual fuel oil (prices/100 kg) - prices per 100 kg</v>
          </cell>
          <cell r="M140" t="str">
            <v>Fuel-oil résiduel</v>
          </cell>
          <cell r="N140" t="str">
            <v>Residual fuel oil (prices/100 kg) - prices per 100 kg</v>
          </cell>
          <cell r="O140" t="str">
            <v>Residual fuel oil (prices/100 kg) - prices per 100 kg</v>
          </cell>
          <cell r="P140" t="str">
            <v>Residual fuel oil (prices/100 kg) - prices per 100 kg</v>
          </cell>
          <cell r="Q140" t="str">
            <v>Residual fuel oil (prices/100 kg) - prices per 100 kg</v>
          </cell>
          <cell r="R140" t="str">
            <v>Residual fuel oil (prices/100 kg) - prices per 100 kg</v>
          </cell>
          <cell r="S140" t="str">
            <v>Residual fuel oil (prices/100 kg) - prices per 100 kg</v>
          </cell>
          <cell r="T140" t="str">
            <v>Residual fuel oil (prices/100 kg) - prices per 100 kg</v>
          </cell>
          <cell r="U140" t="str">
            <v>Residual fuel oil (prices/100 kg) - prices per 100 kg</v>
          </cell>
          <cell r="V140" t="str">
            <v>Residual fuel oil (prices/100 kg) - prices per 100 kg</v>
          </cell>
          <cell r="W140" t="str">
            <v>Residual fuel oil (prices/100 kg) - prices per 100 kg</v>
          </cell>
          <cell r="X140" t="str">
            <v>Residual fuel oil (prices/100 kg) - prices per 100 kg</v>
          </cell>
        </row>
        <row r="141">
          <cell r="A141">
            <v>20231000</v>
          </cell>
          <cell r="B141">
            <v>7531</v>
          </cell>
          <cell r="C141" t="str">
            <v>u7</v>
          </cell>
          <cell r="D141" t="str">
            <v>g29</v>
          </cell>
          <cell r="E141" t="str">
            <v>Motor spirit - prices per 100 litres</v>
          </cell>
          <cell r="F141" t="str">
            <v>Motor spirit - prices per 100 litres</v>
          </cell>
          <cell r="G141" t="str">
            <v>Motorenbenzin</v>
          </cell>
          <cell r="H141" t="str">
            <v>Motor spirit - prices per 100 litres</v>
          </cell>
          <cell r="I141" t="str">
            <v>Motor spirit - prices per 100 litres</v>
          </cell>
          <cell r="J141" t="str">
            <v>Motor spirit - prices per 100 litres</v>
          </cell>
          <cell r="K141" t="str">
            <v>Motor spirit - prices per 100 litres</v>
          </cell>
          <cell r="L141" t="str">
            <v>Motor spirit - prices per 100 litres</v>
          </cell>
          <cell r="M141" t="str">
            <v>Essence moteur</v>
          </cell>
          <cell r="N141" t="str">
            <v>Motor spirit - prices per 100 litres</v>
          </cell>
          <cell r="O141" t="str">
            <v>Motor spirit - prices per 100 litres</v>
          </cell>
          <cell r="P141" t="str">
            <v>Motor spirit - prices per 100 litres</v>
          </cell>
          <cell r="Q141" t="str">
            <v>Motor spirit - prices per 100 litres</v>
          </cell>
          <cell r="R141" t="str">
            <v>Motor spirit - prices per 100 litres</v>
          </cell>
          <cell r="S141" t="str">
            <v>Motor spirit - prices per 100 litres</v>
          </cell>
          <cell r="T141" t="str">
            <v>Motor spirit - prices per 100 litres</v>
          </cell>
          <cell r="U141" t="str">
            <v>Motor spirit - prices per 100 litres</v>
          </cell>
          <cell r="V141" t="str">
            <v>Motor spirit - prices per 100 litres</v>
          </cell>
          <cell r="W141" t="str">
            <v>Motor spirit - prices per 100 litres</v>
          </cell>
          <cell r="X141" t="str">
            <v>Motor spirit - prices per 100 litres</v>
          </cell>
        </row>
        <row r="142">
          <cell r="A142">
            <v>20232000</v>
          </cell>
          <cell r="B142">
            <v>7535</v>
          </cell>
          <cell r="C142" t="str">
            <v>u7</v>
          </cell>
          <cell r="D142" t="str">
            <v>g29</v>
          </cell>
          <cell r="E142" t="str">
            <v>Diesel oil - prices per 100 litres</v>
          </cell>
          <cell r="F142" t="str">
            <v>Diesel oil - prices per 100 litres</v>
          </cell>
          <cell r="G142" t="str">
            <v>Dieselkraftstoff</v>
          </cell>
          <cell r="H142" t="str">
            <v>Diesel oil - prices per 100 litres</v>
          </cell>
          <cell r="I142" t="str">
            <v>Diesel oil - prices per 100 litres</v>
          </cell>
          <cell r="J142" t="str">
            <v>Diesel oil - prices per 100 litres</v>
          </cell>
          <cell r="K142" t="str">
            <v>Diesel oil - prices per 100 litres</v>
          </cell>
          <cell r="L142" t="str">
            <v>Diesel oil - prices per 100 litres</v>
          </cell>
          <cell r="M142" t="str">
            <v>Gazole</v>
          </cell>
          <cell r="N142" t="str">
            <v>Diesel oil - prices per 100 litres</v>
          </cell>
          <cell r="O142" t="str">
            <v>Diesel oil - prices per 100 litres</v>
          </cell>
          <cell r="P142" t="str">
            <v>Diesel oil - prices per 100 litres</v>
          </cell>
          <cell r="Q142" t="str">
            <v>Diesel oil - prices per 100 litres</v>
          </cell>
          <cell r="R142" t="str">
            <v>Diesel oil - prices per 100 litres</v>
          </cell>
          <cell r="S142" t="str">
            <v>Diesel oil - prices per 100 litres</v>
          </cell>
          <cell r="T142" t="str">
            <v>Diesel oil - prices per 100 litres</v>
          </cell>
          <cell r="U142" t="str">
            <v>Diesel oil - prices per 100 litres</v>
          </cell>
          <cell r="V142" t="str">
            <v>Diesel oil - prices per 100 litres</v>
          </cell>
          <cell r="W142" t="str">
            <v>Diesel oil - prices per 100 litres</v>
          </cell>
          <cell r="X142" t="str">
            <v>Diesel oil - prices per 100 litres</v>
          </cell>
        </row>
        <row r="143">
          <cell r="A143">
            <v>20311100</v>
          </cell>
          <cell r="B143">
            <v>7631</v>
          </cell>
          <cell r="C143" t="str">
            <v>u5</v>
          </cell>
          <cell r="D143" t="str">
            <v>g30</v>
          </cell>
          <cell r="E143" t="str">
            <v>Sulphate of ammonia - prices per 100 kg of nutritive substance</v>
          </cell>
          <cell r="F143" t="str">
            <v>Sulphate of ammonia - prices per 100 kg of nutritive substance</v>
          </cell>
          <cell r="G143" t="str">
            <v>Ammonsulfat</v>
          </cell>
          <cell r="H143" t="str">
            <v>Sulphate of ammonia - prices per 100 kg of nutritive substance</v>
          </cell>
          <cell r="I143" t="str">
            <v>Sulphate of ammonia - prices per 100 kg of nutritive substance</v>
          </cell>
          <cell r="J143" t="str">
            <v>Sulphate of ammonia - prices per 100 kg of nutritive substance</v>
          </cell>
          <cell r="K143" t="str">
            <v>Sulphate of ammonia - prices per 100 kg of nutritive substance</v>
          </cell>
          <cell r="L143" t="str">
            <v>Sulphate of ammonia - prices per 100 kg of nutritive substance</v>
          </cell>
          <cell r="M143" t="str">
            <v>Sulphate d'ammonium</v>
          </cell>
          <cell r="N143" t="str">
            <v>Sulphate of ammonia - prices per 100 kg of nutritive substance</v>
          </cell>
          <cell r="O143" t="str">
            <v>Sulphate of ammonia - prices per 100 kg of nutritive substance</v>
          </cell>
          <cell r="P143" t="str">
            <v>Sulphate of ammonia - prices per 100 kg of nutritive substance</v>
          </cell>
          <cell r="Q143" t="str">
            <v>Sulphate of ammonia - prices per 100 kg of nutritive substance</v>
          </cell>
          <cell r="R143" t="str">
            <v>Sulphate of ammonia - prices per 100 kg of nutritive substance</v>
          </cell>
          <cell r="S143" t="str">
            <v>Sulphate of ammonia - prices per 100 kg of nutritive substance</v>
          </cell>
          <cell r="T143" t="str">
            <v>Sulphate of ammonia - prices per 100 kg of nutritive substance</v>
          </cell>
          <cell r="U143" t="str">
            <v>Sulphate of ammonia - prices per 100 kg of nutritive substance</v>
          </cell>
          <cell r="V143" t="str">
            <v>Sulphate of ammonia - prices per 100 kg of nutritive substance</v>
          </cell>
          <cell r="W143" t="str">
            <v>Sulphate of ammonia - prices per 100 kg of nutritive substance</v>
          </cell>
          <cell r="X143" t="str">
            <v>Sulphate of ammonia - prices per 100 kg of nutritive substance</v>
          </cell>
        </row>
        <row r="144">
          <cell r="A144">
            <v>20311201</v>
          </cell>
          <cell r="B144">
            <v>7635</v>
          </cell>
          <cell r="C144" t="str">
            <v>u5</v>
          </cell>
          <cell r="D144" t="str">
            <v>g30</v>
          </cell>
          <cell r="E144" t="str">
            <v>Ammonium nitrate (26% N) (in sacks) - prices per 100 kg of nutritive substance</v>
          </cell>
          <cell r="F144" t="str">
            <v>Ammonium nitrate (26% N) (in sacks) - prices per 100 kg of nutritive substance</v>
          </cell>
          <cell r="G144" t="str">
            <v>Kalkammonsalpeter (26 % N) (Sackware)</v>
          </cell>
          <cell r="H144" t="str">
            <v>Ammonium nitrate (26% N) (in sacks) - prices per 100 kg of nutritive substance</v>
          </cell>
          <cell r="I144" t="str">
            <v>Ammonium nitrate (26% N) (in sacks) - prices per 100 kg of nutritive substance</v>
          </cell>
          <cell r="J144" t="str">
            <v>Ammonium nitrate (26% N) (in sacks) - prices per 100 kg of nutritive substance</v>
          </cell>
          <cell r="K144" t="str">
            <v>Ammonium nitrate (26% N) (in sacks) - prices per 100 kg of nutritive substance</v>
          </cell>
          <cell r="L144" t="str">
            <v>Ammonium nitrate (26% N) (in sacks) - prices per 100 kg of nutritive substance</v>
          </cell>
          <cell r="M144" t="str">
            <v>Nitrate d'ammonium (26 % N)(en sacs)</v>
          </cell>
          <cell r="N144" t="str">
            <v>Ammonium nitrate (26% N) (in sacks) - prices per 100 kg of nutritive substance</v>
          </cell>
          <cell r="O144" t="str">
            <v>Ammonium nitrate (26% N) (in sacks) - prices per 100 kg of nutritive substance</v>
          </cell>
          <cell r="P144" t="str">
            <v>Ammonium nitrate (26% N) (in sacks) - prices per 100 kg of nutritive substance</v>
          </cell>
          <cell r="Q144" t="str">
            <v>Ammonium nitrate (26% N) (in sacks) - prices per 100 kg of nutritive substance</v>
          </cell>
          <cell r="R144" t="str">
            <v>Ammonium nitrate (26% N) (in sacks) - prices per 100 kg of nutritive substance</v>
          </cell>
          <cell r="S144" t="str">
            <v>Ammonium nitrate (26% N) (in sacks) - prices per 100 kg of nutritive substance</v>
          </cell>
          <cell r="T144" t="str">
            <v>Ammonium nitrate (26% N) (in sacks) - prices per 100 kg of nutritive substance</v>
          </cell>
          <cell r="U144" t="str">
            <v>Ammonium nitrate (26% N) (in sacks) - prices per 100 kg of nutritive substance</v>
          </cell>
          <cell r="V144" t="str">
            <v>Ammonium nitrate (26% N) (in sacks) - prices per 100 kg of nutritive substance</v>
          </cell>
          <cell r="W144" t="str">
            <v>Ammonium nitrate (26% N) (in sacks) - prices per 100 kg of nutritive substance</v>
          </cell>
          <cell r="X144" t="str">
            <v>Ammonium nitrate (26% N) (in sacks) - prices per 100 kg of nutritive substance</v>
          </cell>
        </row>
        <row r="145">
          <cell r="A145">
            <v>20311202</v>
          </cell>
          <cell r="B145">
            <v>7636</v>
          </cell>
          <cell r="C145" t="str">
            <v>u5</v>
          </cell>
          <cell r="D145" t="str">
            <v>g30</v>
          </cell>
          <cell r="E145" t="str">
            <v>Ammonium nitrate (26% N) (in bulk) - prices per 100 kg of nutritive substance</v>
          </cell>
          <cell r="F145" t="str">
            <v>Ammonium nitrate (26% N) (in bulk) - prices per 100 kg of nutritive substance</v>
          </cell>
          <cell r="G145" t="str">
            <v>Kalkammonsalpeter (26 % N) (Schüttgut)</v>
          </cell>
          <cell r="H145" t="str">
            <v>Ammonium nitrate (26% N) (in bulk) - prices per 100 kg of nutritive substance</v>
          </cell>
          <cell r="I145" t="str">
            <v>Ammonium nitrate (26% N) (in bulk) - prices per 100 kg of nutritive substance</v>
          </cell>
          <cell r="J145" t="str">
            <v>Ammonium nitrate (26% N) (in bulk) - prices per 100 kg of nutritive substance</v>
          </cell>
          <cell r="K145" t="str">
            <v>Ammonium nitrate (26% N) (in bulk) - prices per 100 kg of nutritive substance</v>
          </cell>
          <cell r="L145" t="str">
            <v>Ammonium nitrate (26% N) (in bulk) - prices per 100 kg of nutritive substance</v>
          </cell>
          <cell r="M145" t="str">
            <v>Nitrate d'ammonium (26 % N)(en vrac)</v>
          </cell>
          <cell r="N145" t="str">
            <v>Ammonium nitrate (26% N) (in bulk) - prices per 100 kg of nutritive substance</v>
          </cell>
          <cell r="O145" t="str">
            <v>Ammonium nitrate (26% N) (in bulk) - prices per 100 kg of nutritive substance</v>
          </cell>
          <cell r="P145" t="str">
            <v>Ammonium nitrate (26% N) (in bulk) - prices per 100 kg of nutritive substance</v>
          </cell>
          <cell r="Q145" t="str">
            <v>Ammonium nitrate (26% N) (in bulk) - prices per 100 kg of nutritive substance</v>
          </cell>
          <cell r="R145" t="str">
            <v>Ammonium nitrate (26% N) (in bulk) - prices per 100 kg of nutritive substance</v>
          </cell>
          <cell r="S145" t="str">
            <v>Ammonium nitrate (26% N) (in bulk) - prices per 100 kg of nutritive substance</v>
          </cell>
          <cell r="T145" t="str">
            <v>Ammonium nitrate (26% N) (in bulk) - prices per 100 kg of nutritive substance</v>
          </cell>
          <cell r="U145" t="str">
            <v>Ammonium nitrate (26% N) (in bulk) - prices per 100 kg of nutritive substance</v>
          </cell>
          <cell r="V145" t="str">
            <v>Ammonium nitrate (26% N) (in bulk) - prices per 100 kg of nutritive substance</v>
          </cell>
          <cell r="W145" t="str">
            <v>Ammonium nitrate (26% N) (in bulk) - prices per 100 kg of nutritive substance</v>
          </cell>
          <cell r="X145" t="str">
            <v>Ammonium nitrate (26% N) (in bulk) - prices per 100 kg of nutritive substance</v>
          </cell>
        </row>
        <row r="146">
          <cell r="A146">
            <v>20311301</v>
          </cell>
          <cell r="B146">
            <v>7645</v>
          </cell>
          <cell r="C146" t="str">
            <v>u5</v>
          </cell>
          <cell r="D146" t="str">
            <v>g30</v>
          </cell>
          <cell r="E146" t="str">
            <v>Ammonium nitrate (33% N) (in sacks) - prices per 100 kg of nutritive substance</v>
          </cell>
          <cell r="F146" t="str">
            <v>Ammonium nitrate (33% N) (in sacks) - prices per 100 kg of nutritive substance</v>
          </cell>
          <cell r="G146" t="str">
            <v>Ammonsalpeter (33 % N) (Sackware)</v>
          </cell>
          <cell r="H146" t="str">
            <v>Ammonium nitrate (33% N) (in sacks) - prices per 100 kg of nutritive substance</v>
          </cell>
          <cell r="I146" t="str">
            <v>Ammonium nitrate (33% N) (in sacks) - prices per 100 kg of nutritive substance</v>
          </cell>
          <cell r="J146" t="str">
            <v>Ammonium nitrate (33% N) (in sacks) - prices per 100 kg of nutritive substance</v>
          </cell>
          <cell r="K146" t="str">
            <v>Ammonium nitrate (33% N) (in sacks) - prices per 100 kg of nutritive substance</v>
          </cell>
          <cell r="L146" t="str">
            <v>Ammonium nitrate (33% N) (in sacks) - prices per 100 kg of nutritive substance</v>
          </cell>
          <cell r="M146" t="str">
            <v>Nitrate d'ammonium (33 % N)(ensacs)</v>
          </cell>
          <cell r="N146" t="str">
            <v>Ammonium nitrate (33% N) (in sacks) - prices per 100 kg of nutritive substance</v>
          </cell>
          <cell r="O146" t="str">
            <v>Ammonium nitrate (33% N) (in sacks) - prices per 100 kg of nutritive substance</v>
          </cell>
          <cell r="P146" t="str">
            <v>Ammonium nitrate (33% N) (in sacks) - prices per 100 kg of nutritive substance</v>
          </cell>
          <cell r="Q146" t="str">
            <v>Ammonium nitrate (33% N) (in sacks) - prices per 100 kg of nutritive substance</v>
          </cell>
          <cell r="R146" t="str">
            <v>Ammonium nitrate (33% N) (in sacks) - prices per 100 kg of nutritive substance</v>
          </cell>
          <cell r="S146" t="str">
            <v>Ammonium nitrate (33% N) (in sacks) - prices per 100 kg of nutritive substance</v>
          </cell>
          <cell r="T146" t="str">
            <v>Ammonium nitrate (33% N) (in sacks) - prices per 100 kg of nutritive substance</v>
          </cell>
          <cell r="U146" t="str">
            <v>Ammonium nitrate (33% N) (in sacks) - prices per 100 kg of nutritive substance</v>
          </cell>
          <cell r="V146" t="str">
            <v>Ammonium nitrate (33% N) (in sacks) - prices per 100 kg of nutritive substance</v>
          </cell>
          <cell r="W146" t="str">
            <v>Ammonium nitrate (33% N) (in sacks) - prices per 100 kg of nutritive substance</v>
          </cell>
          <cell r="X146" t="str">
            <v>Ammonium nitrate (33% N) (in sacks) - prices per 100 kg of nutritive substance</v>
          </cell>
        </row>
        <row r="147">
          <cell r="A147">
            <v>20311400</v>
          </cell>
          <cell r="B147">
            <v>7647</v>
          </cell>
          <cell r="C147" t="str">
            <v>u5</v>
          </cell>
          <cell r="D147" t="str">
            <v>g30</v>
          </cell>
          <cell r="E147" t="str">
            <v>Urea - prices per 100 kg of nutritive substance</v>
          </cell>
          <cell r="F147" t="str">
            <v>Urea - prices per 100 kg of nutritive substance</v>
          </cell>
          <cell r="G147" t="str">
            <v>Harnstoff (Nährstoffgehalt: 46 %)</v>
          </cell>
          <cell r="H147" t="str">
            <v>Urea - prices per 100 kg of nutritive substance</v>
          </cell>
          <cell r="I147" t="str">
            <v>Urea - prices per 100 kg of nutritive substance</v>
          </cell>
          <cell r="J147" t="str">
            <v>Urea - prices per 100 kg of nutritive substance</v>
          </cell>
          <cell r="K147" t="str">
            <v>Urea - prices per 100 kg of nutritive substance</v>
          </cell>
          <cell r="L147" t="str">
            <v>Urea - prices per 100 kg of nutritive substance</v>
          </cell>
          <cell r="M147" t="str">
            <v>Urée</v>
          </cell>
          <cell r="N147" t="str">
            <v>Urea - prices per 100 kg of nutritive substance</v>
          </cell>
          <cell r="O147" t="str">
            <v>Urea - prices per 100 kg of nutritive substance</v>
          </cell>
          <cell r="P147" t="str">
            <v>Urea - prices per 100 kg of nutritive substance</v>
          </cell>
          <cell r="Q147" t="str">
            <v>Urea - prices per 100 kg of nutritive substance</v>
          </cell>
          <cell r="R147" t="str">
            <v>Urea - prices per 100 kg of nutritive substance</v>
          </cell>
          <cell r="S147" t="str">
            <v>Urea - prices per 100 kg of nutritive substance</v>
          </cell>
          <cell r="T147" t="str">
            <v>Urea - prices per 100 kg of nutritive substance</v>
          </cell>
          <cell r="U147" t="str">
            <v>Urea - prices per 100 kg of nutritive substance</v>
          </cell>
          <cell r="V147" t="str">
            <v>Urea - prices per 100 kg of nutritive substance</v>
          </cell>
          <cell r="W147" t="str">
            <v>Urea - prices per 100 kg of nutritive substance</v>
          </cell>
          <cell r="X147" t="str">
            <v>Urea - prices per 100 kg of nutritive substance</v>
          </cell>
        </row>
        <row r="148">
          <cell r="A148">
            <v>20312100</v>
          </cell>
          <cell r="B148">
            <v>7670</v>
          </cell>
          <cell r="C148" t="str">
            <v>u5</v>
          </cell>
          <cell r="D148" t="str">
            <v>g57</v>
          </cell>
          <cell r="E148" t="str">
            <v>Superphosphate (18% P205) - prices per 100 kg of nutritive substance</v>
          </cell>
          <cell r="F148" t="str">
            <v>Superphosphate (18% P205) - prices per 100 kg of nutritive substance</v>
          </cell>
          <cell r="G148" t="str">
            <v>Superphosphat</v>
          </cell>
          <cell r="H148" t="str">
            <v>Superphosphate (18% P205) - prices per 100 kg of nutritive substance</v>
          </cell>
          <cell r="I148" t="str">
            <v>Superphosphate (18% P205) - prices per 100 kg of nutritive substance</v>
          </cell>
          <cell r="J148" t="str">
            <v>Superphosphate (18% P205) - prices per 100 kg of nutritive substance</v>
          </cell>
          <cell r="K148" t="str">
            <v>Superphosphate (18% P205) - prices per 100 kg of nutritive substance</v>
          </cell>
          <cell r="L148" t="str">
            <v>Superphosphate (18% P205) - prices per 100 kg of nutritive substance</v>
          </cell>
          <cell r="M148" t="str">
            <v>Superphosphate</v>
          </cell>
          <cell r="N148" t="str">
            <v>Superphosphate (18% P205) - prices per 100 kg of nutritive substance</v>
          </cell>
          <cell r="O148" t="str">
            <v>Superphosphate (18% P205) - prices per 100 kg of nutritive substance</v>
          </cell>
          <cell r="P148" t="str">
            <v>Superphosphate (18% P205) - prices per 100 kg of nutritive substance</v>
          </cell>
          <cell r="Q148" t="str">
            <v>Superphosphate (18% P205) - prices per 100 kg of nutritive substance</v>
          </cell>
          <cell r="R148" t="str">
            <v>Superphosphate (18% P205) - prices per 100 kg of nutritive substance</v>
          </cell>
          <cell r="S148" t="str">
            <v>Superphosphate (18% P205) - prices per 100 kg of nutritive substance</v>
          </cell>
          <cell r="T148" t="str">
            <v>Superphosphate (18% P205) - prices per 100 kg of nutritive substance</v>
          </cell>
          <cell r="U148" t="str">
            <v>Superphosphate (18% P205) - prices per 100 kg of nutritive substance</v>
          </cell>
          <cell r="V148" t="str">
            <v>Superphosphate (18% P205) - prices per 100 kg of nutritive substance</v>
          </cell>
          <cell r="W148" t="str">
            <v>Superphosphate (18% P205) - prices per 100 kg of nutritive substance</v>
          </cell>
          <cell r="X148" t="str">
            <v>Superphosphate (18% P205) - prices per 100 kg of nutritive substance</v>
          </cell>
        </row>
        <row r="149">
          <cell r="A149">
            <v>20312200</v>
          </cell>
          <cell r="B149">
            <v>7674</v>
          </cell>
          <cell r="C149" t="str">
            <v>u5</v>
          </cell>
          <cell r="D149" t="str">
            <v>g57</v>
          </cell>
          <cell r="E149" t="str">
            <v>Triple Superphosphate (46% P205) - prices per 100 kg of nutritive substance</v>
          </cell>
          <cell r="F149" t="str">
            <v>Triple Superphosphate (46% P205) - prices per 100 kg of nutritive substance</v>
          </cell>
          <cell r="G149" t="str">
            <v>Tripelsuperphosphat (46 % P2O5)</v>
          </cell>
          <cell r="H149" t="str">
            <v>Triple Superphosphate (46% P205) - prices per 100 kg of nutritive substance</v>
          </cell>
          <cell r="I149" t="str">
            <v>Triple Superphosphate (46% P205) - prices per 100 kg of nutritive substance</v>
          </cell>
          <cell r="J149" t="str">
            <v>Triple Superphosphate (46% P205) - prices per 100 kg of nutritive substance</v>
          </cell>
          <cell r="K149" t="str">
            <v>Triple Superphosphate (46% P205) - prices per 100 kg of nutritive substance</v>
          </cell>
          <cell r="L149" t="str">
            <v>Triple Superphosphate (46% P205) - prices per 100 kg of nutritive substance</v>
          </cell>
          <cell r="M149" t="str">
            <v>Triple superphosphate (46 % P2O5)</v>
          </cell>
          <cell r="N149" t="str">
            <v>Triple Superphosphate (46% P205) - prices per 100 kg of nutritive substance</v>
          </cell>
          <cell r="O149" t="str">
            <v>Triple Superphosphate (46% P205) - prices per 100 kg of nutritive substance</v>
          </cell>
          <cell r="P149" t="str">
            <v>Triple Superphosphate (46% P205) - prices per 100 kg of nutritive substance</v>
          </cell>
          <cell r="Q149" t="str">
            <v>Triple Superphosphate (46% P205) - prices per 100 kg of nutritive substance</v>
          </cell>
          <cell r="R149" t="str">
            <v>Triple Superphosphate (46% P205) - prices per 100 kg of nutritive substance</v>
          </cell>
          <cell r="S149" t="str">
            <v>Triple Superphosphate (46% P205) - prices per 100 kg of nutritive substance</v>
          </cell>
          <cell r="T149" t="str">
            <v>Triple Superphosphate (46% P205) - prices per 100 kg of nutritive substance</v>
          </cell>
          <cell r="U149" t="str">
            <v>Triple Superphosphate (46% P205) - prices per 100 kg of nutritive substance</v>
          </cell>
          <cell r="V149" t="str">
            <v>Triple Superphosphate (46% P205) - prices per 100 kg of nutritive substance</v>
          </cell>
          <cell r="W149" t="str">
            <v>Triple Superphosphate (46% P205) - prices per 100 kg of nutritive substance</v>
          </cell>
          <cell r="X149" t="str">
            <v>Triple Superphosphate (46% P205) - prices per 100 kg of nutritive substance</v>
          </cell>
        </row>
        <row r="150">
          <cell r="A150">
            <v>20313100</v>
          </cell>
          <cell r="B150">
            <v>7681</v>
          </cell>
          <cell r="C150" t="str">
            <v>u5</v>
          </cell>
          <cell r="D150" t="str">
            <v>g61</v>
          </cell>
          <cell r="E150" t="str">
            <v>Muriate of potash - prices per 100 kg of nutritive substance</v>
          </cell>
          <cell r="F150" t="str">
            <v>Muriate of potash - prices per 100 kg of nutritive substance</v>
          </cell>
          <cell r="G150" t="str">
            <v>Kaliumchlorid</v>
          </cell>
          <cell r="H150" t="str">
            <v>Muriate of potash - prices per 100 kg of nutritive substance</v>
          </cell>
          <cell r="I150" t="str">
            <v>Muriate of potash - prices per 100 kg of nutritive substance</v>
          </cell>
          <cell r="J150" t="str">
            <v>Muriate of potash - prices per 100 kg of nutritive substance</v>
          </cell>
          <cell r="K150" t="str">
            <v>Muriate of potash - prices per 100 kg of nutritive substance</v>
          </cell>
          <cell r="L150" t="str">
            <v>Muriate of potash - prices per 100 kg of nutritive substance</v>
          </cell>
          <cell r="M150" t="str">
            <v>Chlorure de potassium</v>
          </cell>
          <cell r="N150" t="str">
            <v>Muriate of potash - prices per 100 kg of nutritive substance</v>
          </cell>
          <cell r="O150" t="str">
            <v>Muriate of potash - prices per 100 kg of nutritive substance</v>
          </cell>
          <cell r="P150" t="str">
            <v>Muriate of potash - prices per 100 kg of nutritive substance</v>
          </cell>
          <cell r="Q150" t="str">
            <v>Muriate of potash - prices per 100 kg of nutritive substance</v>
          </cell>
          <cell r="R150" t="str">
            <v>Muriate of potash - prices per 100 kg of nutritive substance</v>
          </cell>
          <cell r="S150" t="str">
            <v>Muriate of potash - prices per 100 kg of nutritive substance</v>
          </cell>
          <cell r="T150" t="str">
            <v>Muriate of potash - prices per 100 kg of nutritive substance</v>
          </cell>
          <cell r="U150" t="str">
            <v>Muriate of potash - prices per 100 kg of nutritive substance</v>
          </cell>
          <cell r="V150" t="str">
            <v>Muriate of potash - prices per 100 kg of nutritive substance</v>
          </cell>
          <cell r="W150" t="str">
            <v>Muriate of potash - prices per 100 kg of nutritive substance</v>
          </cell>
          <cell r="X150" t="str">
            <v>Muriate of potash - prices per 100 kg of nutritive substance</v>
          </cell>
        </row>
        <row r="151">
          <cell r="A151">
            <v>20313200</v>
          </cell>
          <cell r="B151">
            <v>7685</v>
          </cell>
          <cell r="C151" t="str">
            <v>u5</v>
          </cell>
          <cell r="D151" t="str">
            <v>g61</v>
          </cell>
          <cell r="E151" t="str">
            <v>Sulphate of potash - prices per 100 kg of nutritive substance</v>
          </cell>
          <cell r="F151" t="str">
            <v>Sulphate of potash - prices per 100 kg of nutritive substance</v>
          </cell>
          <cell r="G151" t="str">
            <v>Kaliumsulfat</v>
          </cell>
          <cell r="H151" t="str">
            <v>Sulphate of potash - prices per 100 kg of nutritive substance</v>
          </cell>
          <cell r="I151" t="str">
            <v>Sulphate of potash - prices per 100 kg of nutritive substance</v>
          </cell>
          <cell r="J151" t="str">
            <v>Sulphate of potash - prices per 100 kg of nutritive substance</v>
          </cell>
          <cell r="K151" t="str">
            <v>Sulphate of potash - prices per 100 kg of nutritive substance</v>
          </cell>
          <cell r="L151" t="str">
            <v>Sulphate of potash - prices per 100 kg of nutritive substance</v>
          </cell>
          <cell r="M151" t="str">
            <v>Sulfate de potassium</v>
          </cell>
          <cell r="N151" t="str">
            <v>Sulphate of potash - prices per 100 kg of nutritive substance</v>
          </cell>
          <cell r="O151" t="str">
            <v>Sulphate of potash - prices per 100 kg of nutritive substance</v>
          </cell>
          <cell r="P151" t="str">
            <v>Sulphate of potash - prices per 100 kg of nutritive substance</v>
          </cell>
          <cell r="Q151" t="str">
            <v>Sulphate of potash - prices per 100 kg of nutritive substance</v>
          </cell>
          <cell r="R151" t="str">
            <v>Sulphate of potash - prices per 100 kg of nutritive substance</v>
          </cell>
          <cell r="S151" t="str">
            <v>Sulphate of potash - prices per 100 kg of nutritive substance</v>
          </cell>
          <cell r="T151" t="str">
            <v>Sulphate of potash - prices per 100 kg of nutritive substance</v>
          </cell>
          <cell r="U151" t="str">
            <v>Sulphate of potash - prices per 100 kg of nutritive substance</v>
          </cell>
          <cell r="V151" t="str">
            <v>Sulphate of potash - prices per 100 kg of nutritive substance</v>
          </cell>
          <cell r="W151" t="str">
            <v>Sulphate of potash - prices per 100 kg of nutritive substance</v>
          </cell>
          <cell r="X151" t="str">
            <v>Sulphate of potash - prices per 100 kg of nutritive substance</v>
          </cell>
        </row>
        <row r="152">
          <cell r="A152">
            <v>20321100</v>
          </cell>
          <cell r="B152">
            <v>7711</v>
          </cell>
          <cell r="C152" t="str">
            <v>u4</v>
          </cell>
          <cell r="D152" t="str">
            <v>g31</v>
          </cell>
          <cell r="E152" t="str">
            <v>Binary fertilizers: 1 - 1 - 0 - prices per 100 kg merchandise</v>
          </cell>
          <cell r="F152" t="str">
            <v>Binary fertilizers: 1 - 1 - 0 - prices per 100 kg merchandise</v>
          </cell>
          <cell r="G152" t="str">
            <v>Zweinährstoffdünger: 1 - 1 - 0</v>
          </cell>
          <cell r="H152" t="str">
            <v>Binary fertilizers: 1 - 1 - 0 - prices per 100 kg merchandise</v>
          </cell>
          <cell r="I152" t="str">
            <v>Binary fertilizers: 1 - 1 - 0 - prices per 100 kg merchandise</v>
          </cell>
          <cell r="J152" t="str">
            <v>Binary fertilizers: 1 - 1 - 0 - prices per 100 kg merchandise</v>
          </cell>
          <cell r="K152" t="str">
            <v>Binary fertilizers: 1 - 1 - 0 - prices per 100 kg merchandise</v>
          </cell>
          <cell r="L152" t="str">
            <v>Binary fertilizers: 1 - 1 - 0 - prices per 100 kg merchandise</v>
          </cell>
          <cell r="M152" t="str">
            <v>Engrais binaires: 1 - 1 - 0</v>
          </cell>
          <cell r="N152" t="str">
            <v>Binary fertilizers: 1 - 1 - 0 - prices per 100 kg merchandise</v>
          </cell>
          <cell r="O152" t="str">
            <v>Binary fertilizers: 1 - 1 - 0 - prices per 100 kg merchandise</v>
          </cell>
          <cell r="P152" t="str">
            <v>Binary fertilizers: 1 - 1 - 0 - prices per 100 kg merchandise</v>
          </cell>
          <cell r="Q152" t="str">
            <v>Binary fertilizers: 1 - 1 - 0 - prices per 100 kg merchandise</v>
          </cell>
          <cell r="R152" t="str">
            <v>Binary fertilizers: 1 - 1 - 0 - prices per 100 kg merchandise</v>
          </cell>
          <cell r="S152" t="str">
            <v>Binary fertilizers: 1 - 1 - 0 - prices per 100 kg merchandise</v>
          </cell>
          <cell r="T152" t="str">
            <v>Binary fertilizers: 1 - 1 - 0 - prices per 100 kg merchandise</v>
          </cell>
          <cell r="U152" t="str">
            <v>Binary fertilizers: 1 - 1 - 0 - prices per 100 kg merchandise</v>
          </cell>
          <cell r="V152" t="str">
            <v>Binary fertilizers: 1 - 1 - 0 - prices per 100 kg merchandise</v>
          </cell>
          <cell r="W152" t="str">
            <v>Binary fertilizers: 1 - 1 - 0 - prices per 100 kg merchandise</v>
          </cell>
          <cell r="X152" t="str">
            <v>Binary fertilizers: 1 - 1 - 0 - prices per 100 kg merchandise</v>
          </cell>
        </row>
        <row r="153">
          <cell r="A153">
            <v>20322100</v>
          </cell>
          <cell r="B153">
            <v>7721</v>
          </cell>
          <cell r="C153" t="str">
            <v>u4</v>
          </cell>
          <cell r="D153" t="str">
            <v>g59</v>
          </cell>
          <cell r="E153" t="str">
            <v>Binary fertilizers: 0 - 1 - 1 - prices per 100 kg merchandise</v>
          </cell>
          <cell r="F153" t="str">
            <v>Binary fertilizers: 0 - 1 - 1 - prices per 100 kg merchandise</v>
          </cell>
          <cell r="G153" t="str">
            <v>Zweinährstoffdünger: 0 - 1 - 1</v>
          </cell>
          <cell r="H153" t="str">
            <v>Binary fertilizers: 0 - 1 - 1 - prices per 100 kg merchandise</v>
          </cell>
          <cell r="I153" t="str">
            <v>Binary fertilizers: 0 - 1 - 1 - prices per 100 kg merchandise</v>
          </cell>
          <cell r="J153" t="str">
            <v>Binary fertilizers: 0 - 1 - 1 - prices per 100 kg merchandise</v>
          </cell>
          <cell r="K153" t="str">
            <v>Binary fertilizers: 0 - 1 - 1 - prices per 100 kg merchandise</v>
          </cell>
          <cell r="L153" t="str">
            <v>Binary fertilizers: 0 - 1 - 1 - prices per 100 kg merchandise</v>
          </cell>
          <cell r="M153" t="str">
            <v>Engrais binaires: 0 - 1 - 1</v>
          </cell>
          <cell r="N153" t="str">
            <v>Binary fertilizers: 0 - 1 - 1 - prices per 100 kg merchandise</v>
          </cell>
          <cell r="O153" t="str">
            <v>Binary fertilizers: 0 - 1 - 1 - prices per 100 kg merchandise</v>
          </cell>
          <cell r="P153" t="str">
            <v>Binary fertilizers: 0 - 1 - 1 - prices per 100 kg merchandise</v>
          </cell>
          <cell r="Q153" t="str">
            <v>Binary fertilizers: 0 - 1 - 1 - prices per 100 kg merchandise</v>
          </cell>
          <cell r="R153" t="str">
            <v>Binary fertilizers: 0 - 1 - 1 - prices per 100 kg merchandise</v>
          </cell>
          <cell r="S153" t="str">
            <v>Binary fertilizers: 0 - 1 - 1 - prices per 100 kg merchandise</v>
          </cell>
          <cell r="T153" t="str">
            <v>Binary fertilizers: 0 - 1 - 1 - prices per 100 kg merchandise</v>
          </cell>
          <cell r="U153" t="str">
            <v>Binary fertilizers: 0 - 1 - 1 - prices per 100 kg merchandise</v>
          </cell>
          <cell r="V153" t="str">
            <v>Binary fertilizers: 0 - 1 - 1 - prices per 100 kg merchandise</v>
          </cell>
          <cell r="W153" t="str">
            <v>Binary fertilizers: 0 - 1 - 1 - prices per 100 kg merchandise</v>
          </cell>
          <cell r="X153" t="str">
            <v>Binary fertilizers: 0 - 1 - 1 - prices per 100 kg merchandise</v>
          </cell>
        </row>
        <row r="154">
          <cell r="A154">
            <v>20322200</v>
          </cell>
          <cell r="B154">
            <v>7725</v>
          </cell>
          <cell r="C154" t="str">
            <v>u4</v>
          </cell>
          <cell r="D154" t="str">
            <v>g59</v>
          </cell>
          <cell r="E154" t="str">
            <v>Binary fertilizers: 0 - 20 - 20 - prices per 100 kg merchandise</v>
          </cell>
          <cell r="F154" t="str">
            <v>Binary fertilizers: 0 - 20 - 20 - prices per 100 kg merchandise</v>
          </cell>
          <cell r="G154" t="str">
            <v>Zweinährstoffdünger: 0 - 20 - 20</v>
          </cell>
          <cell r="H154" t="str">
            <v>Binary fertilizers: 0 - 20 - 20 - prices per 100 kg merchandise</v>
          </cell>
          <cell r="I154" t="str">
            <v>Binary fertilizers: 0 - 20 - 20 - prices per 100 kg merchandise</v>
          </cell>
          <cell r="J154" t="str">
            <v>Binary fertilizers: 0 - 20 - 20 - prices per 100 kg merchandise</v>
          </cell>
          <cell r="K154" t="str">
            <v>Binary fertilizers: 0 - 20 - 20 - prices per 100 kg merchandise</v>
          </cell>
          <cell r="L154" t="str">
            <v>Binary fertilizers: 0 - 20 - 20 - prices per 100 kg merchandise</v>
          </cell>
          <cell r="M154" t="str">
            <v>Engrais binaires: 0 - 20 - 20</v>
          </cell>
          <cell r="N154" t="str">
            <v>Binary fertilizers: 0 - 20 - 20 - prices per 100 kg merchandise</v>
          </cell>
          <cell r="O154" t="str">
            <v>Binary fertilizers: 0 - 20 - 20 - prices per 100 kg merchandise</v>
          </cell>
          <cell r="P154" t="str">
            <v>Binary fertilizers: 0 - 20 - 20 - prices per 100 kg merchandise</v>
          </cell>
          <cell r="Q154" t="str">
            <v>Binary fertilizers: 0 - 20 - 20 - prices per 100 kg merchandise</v>
          </cell>
          <cell r="R154" t="str">
            <v>Binary fertilizers: 0 - 20 - 20 - prices per 100 kg merchandise</v>
          </cell>
          <cell r="S154" t="str">
            <v>Binary fertilizers: 0 - 20 - 20 - prices per 100 kg merchandise</v>
          </cell>
          <cell r="T154" t="str">
            <v>Binary fertilizers: 0 - 20 - 20 - prices per 100 kg merchandise</v>
          </cell>
          <cell r="U154" t="str">
            <v>Binary fertilizers: 0 - 20 - 20 - prices per 100 kg merchandise</v>
          </cell>
          <cell r="V154" t="str">
            <v>Binary fertilizers: 0 - 20 - 20 - prices per 100 kg merchandise</v>
          </cell>
          <cell r="W154" t="str">
            <v>Binary fertilizers: 0 - 20 - 20 - prices per 100 kg merchandise</v>
          </cell>
          <cell r="X154" t="str">
            <v>Binary fertilizers: 0 - 20 - 20 - prices per 100 kg merchandise</v>
          </cell>
        </row>
        <row r="155">
          <cell r="A155">
            <v>20323100</v>
          </cell>
          <cell r="B155">
            <v>7750</v>
          </cell>
          <cell r="C155" t="str">
            <v>u4</v>
          </cell>
          <cell r="D155" t="str">
            <v>g32</v>
          </cell>
          <cell r="E155" t="str">
            <v>Ternary fertilizers: 1 - 0;5 - 0;5 - prices per 100 kg merchandise</v>
          </cell>
          <cell r="F155" t="str">
            <v>Ternary fertilizers: 1 - 0;5 - 0;5 - prices per 100 kg merchandise</v>
          </cell>
          <cell r="G155" t="str">
            <v>Dreinährstoffdünger: 1 - 0.5 - 0.5</v>
          </cell>
          <cell r="H155" t="str">
            <v>Ternary fertilizers: 1 - 0;5 - 0;5 - prices per 100 kg merchandise</v>
          </cell>
          <cell r="I155" t="str">
            <v>Ternary fertilizers: 1 - 0;5 - 0;5 - prices per 100 kg merchandise</v>
          </cell>
          <cell r="J155" t="str">
            <v>Ternary fertilizers: 1 - 0;5 - 0;5 - prices per 100 kg merchandise</v>
          </cell>
          <cell r="K155" t="str">
            <v>Ternary fertilizers: 1 - 0;5 - 0;5 - prices per 100 kg merchandise</v>
          </cell>
          <cell r="L155" t="str">
            <v>Ternary fertilizers: 1 - 0;5 - 0;5 - prices per 100 kg merchandise</v>
          </cell>
          <cell r="M155" t="str">
            <v>Engrais ternaires: 1 - 0.5 - 0.5</v>
          </cell>
          <cell r="N155" t="str">
            <v>Ternary fertilizers: 1 - 0;5 - 0;5 - prices per 100 kg merchandise</v>
          </cell>
          <cell r="O155" t="str">
            <v>Ternary fertilizers: 1 - 0;5 - 0;5 - prices per 100 kg merchandise</v>
          </cell>
          <cell r="P155" t="str">
            <v>Ternary fertilizers: 1 - 0;5 - 0;5 - prices per 100 kg merchandise</v>
          </cell>
          <cell r="Q155" t="str">
            <v>Ternary fertilizers: 1 - 0;5 - 0;5 - prices per 100 kg merchandise</v>
          </cell>
          <cell r="R155" t="str">
            <v>Ternary fertilizers: 1 - 0;5 - 0;5 - prices per 100 kg merchandise</v>
          </cell>
          <cell r="S155" t="str">
            <v>Ternary fertilizers: 1 - 0;5 - 0;5 - prices per 100 kg merchandise</v>
          </cell>
          <cell r="T155" t="str">
            <v>Ternary fertilizers: 1 - 0;5 - 0;5 - prices per 100 kg merchandise</v>
          </cell>
          <cell r="U155" t="str">
            <v>Ternary fertilizers: 1 - 0;5 - 0;5 - prices per 100 kg merchandise</v>
          </cell>
          <cell r="V155" t="str">
            <v>Ternary fertilizers: 1 - 0;5 - 0;5 - prices per 100 kg merchandise</v>
          </cell>
          <cell r="W155" t="str">
            <v>Ternary fertilizers: 1 - 0;5 - 0;5 - prices per 100 kg merchandise</v>
          </cell>
          <cell r="X155" t="str">
            <v>Ternary fertilizers: 1 - 0;5 - 0;5 - prices per 100 kg merchandise</v>
          </cell>
        </row>
        <row r="156">
          <cell r="A156">
            <v>20323600</v>
          </cell>
          <cell r="B156">
            <v>7758</v>
          </cell>
          <cell r="C156" t="str">
            <v>u4</v>
          </cell>
          <cell r="D156" t="str">
            <v>g32</v>
          </cell>
          <cell r="E156" t="str">
            <v>Ternary fertilizers: 20 - 10 - 10 - prices per 100 kg merchandise</v>
          </cell>
          <cell r="F156" t="str">
            <v>Ternary fertilizers: 20 - 10 - 10 - prices per 100 kg merchandise</v>
          </cell>
          <cell r="G156" t="str">
            <v>Dreinährstoffdünger: 20 - 10 - 10</v>
          </cell>
          <cell r="H156" t="str">
            <v>Ternary fertilizers: 20 - 10 - 10 - prices per 100 kg merchandise</v>
          </cell>
          <cell r="I156" t="str">
            <v>Ternary fertilizers: 20 - 10 - 10 - prices per 100 kg merchandise</v>
          </cell>
          <cell r="J156" t="str">
            <v>Ternary fertilizers: 20 - 10 - 10 - prices per 100 kg merchandise</v>
          </cell>
          <cell r="K156" t="str">
            <v>Ternary fertilizers: 20 - 10 - 10 - prices per 100 kg merchandise</v>
          </cell>
          <cell r="L156" t="str">
            <v>Ternary fertilizers: 20 - 10 - 10 - prices per 100 kg merchandise</v>
          </cell>
          <cell r="M156" t="str">
            <v>Engrais ternaires: 20 - 10 - 10</v>
          </cell>
          <cell r="N156" t="str">
            <v>Ternary fertilizers: 20 - 10 - 10 - prices per 100 kg merchandise</v>
          </cell>
          <cell r="O156" t="str">
            <v>Ternary fertilizers: 20 - 10 - 10 - prices per 100 kg merchandise</v>
          </cell>
          <cell r="P156" t="str">
            <v>Ternary fertilizers: 20 - 10 - 10 - prices per 100 kg merchandise</v>
          </cell>
          <cell r="Q156" t="str">
            <v>Ternary fertilizers: 20 - 10 - 10 - prices per 100 kg merchandise</v>
          </cell>
          <cell r="R156" t="str">
            <v>Ternary fertilizers: 20 - 10 - 10 - prices per 100 kg merchandise</v>
          </cell>
          <cell r="S156" t="str">
            <v>Ternary fertilizers: 20 - 10 - 10 - prices per 100 kg merchandise</v>
          </cell>
          <cell r="T156" t="str">
            <v>Ternary fertilizers: 20 - 10 - 10 - prices per 100 kg merchandise</v>
          </cell>
          <cell r="U156" t="str">
            <v>Ternary fertilizers: 20 - 10 - 10 - prices per 100 kg merchandise</v>
          </cell>
          <cell r="V156" t="str">
            <v>Ternary fertilizers: 20 - 10 - 10 - prices per 100 kg merchandise</v>
          </cell>
          <cell r="W156" t="str">
            <v>Ternary fertilizers: 20 - 10 - 10 - prices per 100 kg merchandise</v>
          </cell>
          <cell r="X156" t="str">
            <v>Ternary fertilizers: 20 - 10 - 10 - prices per 100 kg merchandise</v>
          </cell>
        </row>
        <row r="157">
          <cell r="A157">
            <v>20323201</v>
          </cell>
          <cell r="B157">
            <v>7766</v>
          </cell>
          <cell r="C157" t="str">
            <v>u4</v>
          </cell>
          <cell r="D157" t="str">
            <v>g32</v>
          </cell>
          <cell r="E157" t="str">
            <v>Ternary fertilizers: 1 - 1 - 1 (in sacks) - prices per 100 kg merchandise</v>
          </cell>
          <cell r="F157" t="str">
            <v>Ternary fertilizers: 1 - 1 - 1 (in sacks) - prices per 100 kg merchandise</v>
          </cell>
          <cell r="G157" t="str">
            <v>Dreinährstoffdünger: 1 - 1 - 1 (Sackware)</v>
          </cell>
          <cell r="H157" t="str">
            <v>Ternary fertilizers: 1 - 1 - 1 (in sacks) - prices per 100 kg merchandise</v>
          </cell>
          <cell r="I157" t="str">
            <v>Ternary fertilizers: 1 - 1 - 1 (in sacks) - prices per 100 kg merchandise</v>
          </cell>
          <cell r="J157" t="str">
            <v>Ternary fertilizers: 1 - 1 - 1 (in sacks) - prices per 100 kg merchandise</v>
          </cell>
          <cell r="K157" t="str">
            <v>Ternary fertilizers: 1 - 1 - 1 (in sacks) - prices per 100 kg merchandise</v>
          </cell>
          <cell r="L157" t="str">
            <v>Ternary fertilizers: 1 - 1 - 1 (in sacks) - prices per 100 kg merchandise</v>
          </cell>
          <cell r="M157" t="str">
            <v>Engrais ternaires: 1 - 1 - 1 (en vrac)</v>
          </cell>
          <cell r="N157" t="str">
            <v>Ternary fertilizers: 1 - 1 - 1 (in sacks) - prices per 100 kg merchandise</v>
          </cell>
          <cell r="O157" t="str">
            <v>Ternary fertilizers: 1 - 1 - 1 (in sacks) - prices per 100 kg merchandise</v>
          </cell>
          <cell r="P157" t="str">
            <v>Ternary fertilizers: 1 - 1 - 1 (in sacks) - prices per 100 kg merchandise</v>
          </cell>
          <cell r="Q157" t="str">
            <v>Ternary fertilizers: 1 - 1 - 1 (in sacks) - prices per 100 kg merchandise</v>
          </cell>
          <cell r="R157" t="str">
            <v>Ternary fertilizers: 1 - 1 - 1 (in sacks) - prices per 100 kg merchandise</v>
          </cell>
          <cell r="S157" t="str">
            <v>Ternary fertilizers: 1 - 1 - 1 (in sacks) - prices per 100 kg merchandise</v>
          </cell>
          <cell r="T157" t="str">
            <v>Ternary fertilizers: 1 - 1 - 1 (in sacks) - prices per 100 kg merchandise</v>
          </cell>
          <cell r="U157" t="str">
            <v>Ternary fertilizers: 1 - 1 - 1 (in sacks) - prices per 100 kg merchandise</v>
          </cell>
          <cell r="V157" t="str">
            <v>Ternary fertilizers: 1 - 1 - 1 (in sacks) - prices per 100 kg merchandise</v>
          </cell>
          <cell r="W157" t="str">
            <v>Ternary fertilizers: 1 - 1 - 1 (in sacks) - prices per 100 kg merchandise</v>
          </cell>
          <cell r="X157" t="str">
            <v>Ternary fertilizers: 1 - 1 - 1 (in sacks) - prices per 100 kg merchandise</v>
          </cell>
        </row>
        <row r="158">
          <cell r="A158">
            <v>20323301</v>
          </cell>
          <cell r="B158">
            <v>7759</v>
          </cell>
          <cell r="C158" t="str">
            <v>u4</v>
          </cell>
          <cell r="D158" t="str">
            <v>g32</v>
          </cell>
          <cell r="E158" t="str">
            <v>Ternary Fertilizers: 17 - 17 - 17 (in sacks) - prices per 100 kg merchandise</v>
          </cell>
          <cell r="F158" t="str">
            <v>Ternary Fertilizers: 17 - 17 - 17 (in sacks) - prices per 100 kg merchandise</v>
          </cell>
          <cell r="G158" t="str">
            <v>Dreinährstoffdünger: 17 - 17 - 17 (Sackware)</v>
          </cell>
          <cell r="H158" t="str">
            <v>Ternary Fertilizers: 17 - 17 - 17 (in sacks) - prices per 100 kg merchandise</v>
          </cell>
          <cell r="I158" t="str">
            <v>Ternary Fertilizers: 17 - 17 - 17 (in sacks) - prices per 100 kg merchandise</v>
          </cell>
          <cell r="J158" t="str">
            <v>Ternary Fertilizers: 17 - 17 - 17 (in sacks) - prices per 100 kg merchandise</v>
          </cell>
          <cell r="K158" t="str">
            <v>Ternary Fertilizers: 17 - 17 - 17 (in sacks) - prices per 100 kg merchandise</v>
          </cell>
          <cell r="L158" t="str">
            <v>Ternary Fertilizers: 17 - 17 - 17 (in sacks) - prices per 100 kg merchandise</v>
          </cell>
          <cell r="M158" t="str">
            <v>Engrais ternaires: 17 - 17 - 17 (en sacs)</v>
          </cell>
          <cell r="N158" t="str">
            <v>Ternary Fertilizers: 17 - 17 - 17 (in sacks) - prices per 100 kg merchandise</v>
          </cell>
          <cell r="O158" t="str">
            <v>Ternary Fertilizers: 17 - 17 - 17 (in sacks) - prices per 100 kg merchandise</v>
          </cell>
          <cell r="P158" t="str">
            <v>Ternary Fertilizers: 17 - 17 - 17 (in sacks) - prices per 100 kg merchandise</v>
          </cell>
          <cell r="Q158" t="str">
            <v>Ternary Fertilizers: 17 - 17 - 17 (in sacks) - prices per 100 kg merchandise</v>
          </cell>
          <cell r="R158" t="str">
            <v>Ternary Fertilizers: 17 - 17 - 17 (in sacks) - prices per 100 kg merchandise</v>
          </cell>
          <cell r="S158" t="str">
            <v>Ternary Fertilizers: 17 - 17 - 17 (in sacks) - prices per 100 kg merchandise</v>
          </cell>
          <cell r="T158" t="str">
            <v>Ternary Fertilizers: 17 - 17 - 17 (in sacks) - prices per 100 kg merchandise</v>
          </cell>
          <cell r="U158" t="str">
            <v>Ternary Fertilizers: 17 - 17 - 17 (in sacks) - prices per 100 kg merchandise</v>
          </cell>
          <cell r="V158" t="str">
            <v>Ternary Fertilizers: 17 - 17 - 17 (in sacks) - prices per 100 kg merchandise</v>
          </cell>
          <cell r="W158" t="str">
            <v>Ternary Fertilizers: 17 - 17 - 17 (in sacks) - prices per 100 kg merchandise</v>
          </cell>
          <cell r="X158" t="str">
            <v>Ternary Fertilizers: 17 - 17 - 17 (in sacks) - prices per 100 kg merchandise</v>
          </cell>
        </row>
        <row r="159">
          <cell r="A159">
            <v>20323202</v>
          </cell>
          <cell r="B159">
            <v>7767</v>
          </cell>
          <cell r="C159" t="str">
            <v>u4</v>
          </cell>
          <cell r="D159" t="str">
            <v>g32</v>
          </cell>
          <cell r="E159" t="str">
            <v>Ternary fertilizers: 1 - 1 - 1 (in bulk) - prices per 100 kg merchandise</v>
          </cell>
          <cell r="F159" t="str">
            <v>Ternary fertilizers: 1 - 1 - 1 (in bulk) - prices per 100 kg merchandise</v>
          </cell>
          <cell r="G159" t="str">
            <v>Dreinährstoffdünger: 1 - 1 - 1 (Schüttgut)</v>
          </cell>
          <cell r="H159" t="str">
            <v>Ternary fertilizers: 1 - 1 - 1 (in bulk) - prices per 100 kg merchandise</v>
          </cell>
          <cell r="I159" t="str">
            <v>Ternary fertilizers: 1 - 1 - 1 (in bulk) - prices per 100 kg merchandise</v>
          </cell>
          <cell r="J159" t="str">
            <v>Ternary fertilizers: 1 - 1 - 1 (in bulk) - prices per 100 kg merchandise</v>
          </cell>
          <cell r="K159" t="str">
            <v>Ternary fertilizers: 1 - 1 - 1 (in bulk) - prices per 100 kg merchandise</v>
          </cell>
          <cell r="L159" t="str">
            <v>Ternary fertilizers: 1 - 1 - 1 (in bulk) - prices per 100 kg merchandise</v>
          </cell>
          <cell r="M159" t="str">
            <v>Engrais ternaires: 1 - 1 - 1 (en vrac)</v>
          </cell>
          <cell r="N159" t="str">
            <v>Ternary fertilizers: 1 - 1 - 1 (in bulk) - prices per 100 kg merchandise</v>
          </cell>
          <cell r="O159" t="str">
            <v>Ternary fertilizers: 1 - 1 - 1 (in bulk) - prices per 100 kg merchandise</v>
          </cell>
          <cell r="P159" t="str">
            <v>Ternary fertilizers: 1 - 1 - 1 (in bulk) - prices per 100 kg merchandise</v>
          </cell>
          <cell r="Q159" t="str">
            <v>Ternary fertilizers: 1 - 1 - 1 (in bulk) - prices per 100 kg merchandise</v>
          </cell>
          <cell r="R159" t="str">
            <v>Ternary fertilizers: 1 - 1 - 1 (in bulk) - prices per 100 kg merchandise</v>
          </cell>
          <cell r="S159" t="str">
            <v>Ternary fertilizers: 1 - 1 - 1 (in bulk) - prices per 100 kg merchandise</v>
          </cell>
          <cell r="T159" t="str">
            <v>Ternary fertilizers: 1 - 1 - 1 (in bulk) - prices per 100 kg merchandise</v>
          </cell>
          <cell r="U159" t="str">
            <v>Ternary fertilizers: 1 - 1 - 1 (in bulk) - prices per 100 kg merchandise</v>
          </cell>
          <cell r="V159" t="str">
            <v>Ternary fertilizers: 1 - 1 - 1 (in bulk) - prices per 100 kg merchandise</v>
          </cell>
          <cell r="W159" t="str">
            <v>Ternary fertilizers: 1 - 1 - 1 (in bulk) - prices per 100 kg merchandise</v>
          </cell>
          <cell r="X159" t="str">
            <v>Ternary fertilizers: 1 - 1 - 1 (in bulk) - prices per 100 kg merchandise</v>
          </cell>
        </row>
        <row r="160">
          <cell r="A160">
            <v>20323302</v>
          </cell>
          <cell r="B160">
            <v>7790</v>
          </cell>
          <cell r="C160" t="str">
            <v>u4</v>
          </cell>
          <cell r="D160" t="str">
            <v>g32</v>
          </cell>
          <cell r="E160" t="str">
            <v>Ternary Fertilizers : 17 - 17 - 17 (in bulk) - prices per 100 kg merchandise</v>
          </cell>
          <cell r="F160" t="str">
            <v>Ternary Fertilizers : 17 - 17 - 17 (in bulk) - prices per 100 kg merchandise</v>
          </cell>
          <cell r="G160" t="str">
            <v>Dreinährstoffdünger: 17 - 17 - 17 (Schüttgut)</v>
          </cell>
          <cell r="H160" t="str">
            <v>Ternary Fertilizers : 17 - 17 - 17 (in bulk) - prices per 100 kg merchandise</v>
          </cell>
          <cell r="I160" t="str">
            <v>Ternary Fertilizers : 17 - 17 - 17 (in bulk) - prices per 100 kg merchandise</v>
          </cell>
          <cell r="J160" t="str">
            <v>Ternary Fertilizers : 17 - 17 - 17 (in bulk) - prices per 100 kg merchandise</v>
          </cell>
          <cell r="K160" t="str">
            <v>Ternary Fertilizers : 17 - 17 - 17 (in bulk) - prices per 100 kg merchandise</v>
          </cell>
          <cell r="L160" t="str">
            <v>Ternary Fertilizers : 17 - 17 - 17 (in bulk) - prices per 100 kg merchandise</v>
          </cell>
          <cell r="M160" t="str">
            <v>Engrais ternaires: 17 - 17 - 17 (en vrac)</v>
          </cell>
          <cell r="N160" t="str">
            <v>Ternary Fertilizers : 17 - 17 - 17 (in bulk) - prices per 100 kg merchandise</v>
          </cell>
          <cell r="O160" t="str">
            <v>Ternary Fertilizers : 17 - 17 - 17 (in bulk) - prices per 100 kg merchandise</v>
          </cell>
          <cell r="P160" t="str">
            <v>Ternary Fertilizers : 17 - 17 - 17 (in bulk) - prices per 100 kg merchandise</v>
          </cell>
          <cell r="Q160" t="str">
            <v>Ternary Fertilizers : 17 - 17 - 17 (in bulk) - prices per 100 kg merchandise</v>
          </cell>
          <cell r="R160" t="str">
            <v>Ternary Fertilizers : 17 - 17 - 17 (in bulk) - prices per 100 kg merchandise</v>
          </cell>
          <cell r="S160" t="str">
            <v>Ternary Fertilizers : 17 - 17 - 17 (in bulk) - prices per 100 kg merchandise</v>
          </cell>
          <cell r="T160" t="str">
            <v>Ternary Fertilizers : 17 - 17 - 17 (in bulk) - prices per 100 kg merchandise</v>
          </cell>
          <cell r="U160" t="str">
            <v>Ternary Fertilizers : 17 - 17 - 17 (in bulk) - prices per 100 kg merchandise</v>
          </cell>
          <cell r="V160" t="str">
            <v>Ternary Fertilizers : 17 - 17 - 17 (in bulk) - prices per 100 kg merchandise</v>
          </cell>
          <cell r="W160" t="str">
            <v>Ternary Fertilizers : 17 - 17 - 17 (in bulk) - prices per 100 kg merchandise</v>
          </cell>
          <cell r="X160" t="str">
            <v>Ternary Fertilizers : 17 - 17 - 17 (in bulk) - prices per 100 kg merchandise</v>
          </cell>
        </row>
        <row r="161">
          <cell r="A161">
            <v>20323700</v>
          </cell>
          <cell r="B161">
            <v>7795</v>
          </cell>
          <cell r="C161" t="str">
            <v>u4</v>
          </cell>
          <cell r="D161" t="str">
            <v>g32</v>
          </cell>
          <cell r="E161" t="str">
            <v>Ternary fertilizers: 1 - 1 - 2 - prices per 100 kg merchandise</v>
          </cell>
          <cell r="F161" t="str">
            <v>Ternary fertilizers: 1 - 1 - 2 - prices per 100 kg merchandise</v>
          </cell>
          <cell r="G161" t="str">
            <v>Dreinährstoffdünger: 1 - 2 - 2</v>
          </cell>
          <cell r="H161" t="str">
            <v>Ternary fertilizers: 1 - 1 - 2 - prices per 100 kg merchandise</v>
          </cell>
          <cell r="I161" t="str">
            <v>Ternary fertilizers: 1 - 1 - 2 - prices per 100 kg merchandise</v>
          </cell>
          <cell r="J161" t="str">
            <v>Ternary fertilizers: 1 - 1 - 2 - prices per 100 kg merchandise</v>
          </cell>
          <cell r="K161" t="str">
            <v>Ternary fertilizers: 1 - 1 - 2 - prices per 100 kg merchandise</v>
          </cell>
          <cell r="L161" t="str">
            <v>Ternary fertilizers: 1 - 1 - 2 - prices per 100 kg merchandise</v>
          </cell>
          <cell r="M161" t="str">
            <v>Engrais ternaires: 1 - 1 - 2</v>
          </cell>
          <cell r="N161" t="str">
            <v>Ternary fertilizers: 1 - 1 - 2 - prices per 100 kg merchandise</v>
          </cell>
          <cell r="O161" t="str">
            <v>Ternary fertilizers: 1 - 1 - 2 - prices per 100 kg merchandise</v>
          </cell>
          <cell r="P161" t="str">
            <v>Ternary fertilizers: 1 - 1 - 2 - prices per 100 kg merchandise</v>
          </cell>
          <cell r="Q161" t="str">
            <v>Ternary fertilizers: 1 - 1 - 2 - prices per 100 kg merchandise</v>
          </cell>
          <cell r="R161" t="str">
            <v>Ternary fertilizers: 1 - 1 - 2 - prices per 100 kg merchandise</v>
          </cell>
          <cell r="S161" t="str">
            <v>Ternary fertilizers: 1 - 1 - 2 - prices per 100 kg merchandise</v>
          </cell>
          <cell r="T161" t="str">
            <v>Ternary fertilizers: 1 - 1 - 2 - prices per 100 kg merchandise</v>
          </cell>
          <cell r="U161" t="str">
            <v>Ternary fertilizers: 1 - 1 - 2 - prices per 100 kg merchandise</v>
          </cell>
          <cell r="V161" t="str">
            <v>Ternary fertilizers: 1 - 1 - 2 - prices per 100 kg merchandise</v>
          </cell>
          <cell r="W161" t="str">
            <v>Ternary fertilizers: 1 - 1 - 2 - prices per 100 kg merchandise</v>
          </cell>
          <cell r="X161" t="str">
            <v>Ternary fertilizers: 1 - 1 - 2 - prices per 100 kg merchandise</v>
          </cell>
        </row>
        <row r="162">
          <cell r="A162">
            <v>20323800</v>
          </cell>
          <cell r="B162">
            <v>7755</v>
          </cell>
          <cell r="C162" t="str">
            <v>u4</v>
          </cell>
          <cell r="D162" t="str">
            <v>g32</v>
          </cell>
          <cell r="E162" t="str">
            <v>Ternary fertilizers: 9 - 9 - 18 - prices per 100 kg merchandise</v>
          </cell>
          <cell r="F162" t="str">
            <v>Ternary fertilizers: 9 - 9 - 18 - prices per 100 kg merchandise</v>
          </cell>
          <cell r="G162" t="str">
            <v>Dreinährstoffdünger: 9 - 9 - 18</v>
          </cell>
          <cell r="H162" t="str">
            <v>Ternary fertilizers: 9 - 9 - 18 - prices per 100 kg merchandise</v>
          </cell>
          <cell r="I162" t="str">
            <v>Ternary fertilizers: 9 - 9 - 18 - prices per 100 kg merchandise</v>
          </cell>
          <cell r="J162" t="str">
            <v>Ternary fertilizers: 9 - 9 - 18 - prices per 100 kg merchandise</v>
          </cell>
          <cell r="K162" t="str">
            <v>Ternary fertilizers: 9 - 9 - 18 - prices per 100 kg merchandise</v>
          </cell>
          <cell r="L162" t="str">
            <v>Ternary fertilizers: 9 - 9 - 18 - prices per 100 kg merchandise</v>
          </cell>
          <cell r="M162" t="str">
            <v>Engrais ternaires: 9 - 9 - 18</v>
          </cell>
          <cell r="N162" t="str">
            <v>Ternary fertilizers: 9 - 9 - 18 - prices per 100 kg merchandise</v>
          </cell>
          <cell r="O162" t="str">
            <v>Ternary fertilizers: 9 - 9 - 18 - prices per 100 kg merchandise</v>
          </cell>
          <cell r="P162" t="str">
            <v>Ternary fertilizers: 9 - 9 - 18 - prices per 100 kg merchandise</v>
          </cell>
          <cell r="Q162" t="str">
            <v>Ternary fertilizers: 9 - 9 - 18 - prices per 100 kg merchandise</v>
          </cell>
          <cell r="R162" t="str">
            <v>Ternary fertilizers: 9 - 9 - 18 - prices per 100 kg merchandise</v>
          </cell>
          <cell r="S162" t="str">
            <v>Ternary fertilizers: 9 - 9 - 18 - prices per 100 kg merchandise</v>
          </cell>
          <cell r="T162" t="str">
            <v>Ternary fertilizers: 9 - 9 - 18 - prices per 100 kg merchandise</v>
          </cell>
          <cell r="U162" t="str">
            <v>Ternary fertilizers: 9 - 9 - 18 - prices per 100 kg merchandise</v>
          </cell>
          <cell r="V162" t="str">
            <v>Ternary fertilizers: 9 - 9 - 18 - prices per 100 kg merchandise</v>
          </cell>
          <cell r="W162" t="str">
            <v>Ternary fertilizers: 9 - 9 - 18 - prices per 100 kg merchandise</v>
          </cell>
          <cell r="X162" t="str">
            <v>Ternary fertilizers: 9 - 9 - 18 - prices per 100 kg merchandise</v>
          </cell>
        </row>
        <row r="163">
          <cell r="A163">
            <v>20323400</v>
          </cell>
          <cell r="B163">
            <v>7780</v>
          </cell>
          <cell r="C163" t="str">
            <v>u4</v>
          </cell>
          <cell r="D163" t="str">
            <v>g32</v>
          </cell>
          <cell r="E163" t="str">
            <v>Ternary fertilizers: 1 - 2 - 2 - prices per 100 kg merchandise</v>
          </cell>
          <cell r="F163" t="str">
            <v>Ternary fertilizers: 1 - 2 - 2 - prices per 100 kg merchandise</v>
          </cell>
          <cell r="G163" t="str">
            <v>Dreinährstoffdünger: 1 - 1 - 2</v>
          </cell>
          <cell r="H163" t="str">
            <v>Ternary fertilizers: 1 - 2 - 2 - prices per 100 kg merchandise</v>
          </cell>
          <cell r="I163" t="str">
            <v>Ternary fertilizers: 1 - 2 - 2 - prices per 100 kg merchandise</v>
          </cell>
          <cell r="J163" t="str">
            <v>Ternary fertilizers: 1 - 2 - 2 - prices per 100 kg merchandise</v>
          </cell>
          <cell r="K163" t="str">
            <v>Ternary fertilizers: 1 - 2 - 2 - prices per 100 kg merchandise</v>
          </cell>
          <cell r="L163" t="str">
            <v>Ternary fertilizers: 1 - 2 - 2 - prices per 100 kg merchandise</v>
          </cell>
          <cell r="M163" t="str">
            <v>Engrais ternaires: 1 - 2 - 2</v>
          </cell>
          <cell r="N163" t="str">
            <v>Ternary fertilizers: 1 - 2 - 2 - prices per 100 kg merchandise</v>
          </cell>
          <cell r="O163" t="str">
            <v>Ternary fertilizers: 1 - 2 - 2 - prices per 100 kg merchandise</v>
          </cell>
          <cell r="P163" t="str">
            <v>Ternary fertilizers: 1 - 2 - 2 - prices per 100 kg merchandise</v>
          </cell>
          <cell r="Q163" t="str">
            <v>Ternary fertilizers: 1 - 2 - 2 - prices per 100 kg merchandise</v>
          </cell>
          <cell r="R163" t="str">
            <v>Ternary fertilizers: 1 - 2 - 2 - prices per 100 kg merchandise</v>
          </cell>
          <cell r="S163" t="str">
            <v>Ternary fertilizers: 1 - 2 - 2 - prices per 100 kg merchandise</v>
          </cell>
          <cell r="T163" t="str">
            <v>Ternary fertilizers: 1 - 2 - 2 - prices per 100 kg merchandise</v>
          </cell>
          <cell r="U163" t="str">
            <v>Ternary fertilizers: 1 - 2 - 2 - prices per 100 kg merchandise</v>
          </cell>
          <cell r="V163" t="str">
            <v>Ternary fertilizers: 1 - 2 - 2 - prices per 100 kg merchandise</v>
          </cell>
          <cell r="W163" t="str">
            <v>Ternary fertilizers: 1 - 2 - 2 - prices per 100 kg merchandise</v>
          </cell>
          <cell r="X163" t="str">
            <v>Ternary fertilizers: 1 - 2 - 2 - prices per 100 kg merchandise</v>
          </cell>
        </row>
        <row r="164">
          <cell r="A164">
            <v>20323500</v>
          </cell>
          <cell r="B164">
            <v>7785</v>
          </cell>
          <cell r="C164" t="str">
            <v>u4</v>
          </cell>
          <cell r="D164" t="str">
            <v>g32</v>
          </cell>
          <cell r="E164" t="str">
            <v>Ternary fertilizers: 10 - 20 - 20 - prices per 100 kg merchandise</v>
          </cell>
          <cell r="F164" t="str">
            <v>Ternary fertilizers: 10 - 20 - 20 - prices per 100 kg merchandise</v>
          </cell>
          <cell r="G164" t="str">
            <v>Dreinährstoffdünger: 10 - 20 - 20</v>
          </cell>
          <cell r="H164" t="str">
            <v>Ternary fertilizers: 10 - 20 - 20 - prices per 100 kg merchandise</v>
          </cell>
          <cell r="I164" t="str">
            <v>Ternary fertilizers: 10 - 20 - 20 - prices per 100 kg merchandise</v>
          </cell>
          <cell r="J164" t="str">
            <v>Ternary fertilizers: 10 - 20 - 20 - prices per 100 kg merchandise</v>
          </cell>
          <cell r="K164" t="str">
            <v>Ternary fertilizers: 10 - 20 - 20 - prices per 100 kg merchandise</v>
          </cell>
          <cell r="L164" t="str">
            <v>Ternary fertilizers: 10 - 20 - 20 - prices per 100 kg merchandise</v>
          </cell>
          <cell r="M164" t="str">
            <v>Engrais ternaires: 10 - 20 - 20</v>
          </cell>
          <cell r="N164" t="str">
            <v>Ternary fertilizers: 10 - 20 - 20 - prices per 100 kg merchandise</v>
          </cell>
          <cell r="O164" t="str">
            <v>Ternary fertilizers: 10 - 20 - 20 - prices per 100 kg merchandise</v>
          </cell>
          <cell r="P164" t="str">
            <v>Ternary fertilizers: 10 - 20 - 20 - prices per 100 kg merchandise</v>
          </cell>
          <cell r="Q164" t="str">
            <v>Ternary fertilizers: 10 - 20 - 20 - prices per 100 kg merchandise</v>
          </cell>
          <cell r="R164" t="str">
            <v>Ternary fertilizers: 10 - 20 - 20 - prices per 100 kg merchandise</v>
          </cell>
          <cell r="S164" t="str">
            <v>Ternary fertilizers: 10 - 20 - 20 - prices per 100 kg merchandise</v>
          </cell>
          <cell r="T164" t="str">
            <v>Ternary fertilizers: 10 - 20 - 20 - prices per 100 kg merchandise</v>
          </cell>
          <cell r="U164" t="str">
            <v>Ternary fertilizers: 10 - 20 - 20 - prices per 100 kg merchandise</v>
          </cell>
          <cell r="V164" t="str">
            <v>Ternary fertilizers: 10 - 20 - 20 - prices per 100 kg merchandise</v>
          </cell>
          <cell r="W164" t="str">
            <v>Ternary fertilizers: 10 - 20 - 20 - prices per 100 kg merchandise</v>
          </cell>
          <cell r="X164" t="str">
            <v>Ternary fertilizers: 10 - 20 - 20 - prices per 100 kg merchandise</v>
          </cell>
        </row>
        <row r="165">
          <cell r="A165">
            <v>20611100</v>
          </cell>
          <cell r="B165">
            <v>8041</v>
          </cell>
          <cell r="C165" t="str">
            <v>u2</v>
          </cell>
          <cell r="D165" t="str">
            <v>g6</v>
          </cell>
          <cell r="E165" t="str">
            <v>Feedingstuffs: fodder wheat - prices per 100 kg</v>
          </cell>
          <cell r="F165" t="str">
            <v>Feedingstuffs: fodder wheat - prices per 100 kg</v>
          </cell>
          <cell r="G165" t="str">
            <v>Futtermittel: Futterweizen</v>
          </cell>
          <cell r="H165" t="str">
            <v>Feedingstuffs: fodder wheat - prices per 100 kg</v>
          </cell>
          <cell r="I165" t="str">
            <v>Feedingstuffs: fodder wheat - prices per 100 kg</v>
          </cell>
          <cell r="J165" t="str">
            <v>Feedingstuffs: fodder wheat - prices per 100 kg</v>
          </cell>
          <cell r="K165" t="str">
            <v>Feedingstuffs: fodder wheat - prices per 100 kg</v>
          </cell>
          <cell r="L165" t="str">
            <v>Feedingstuffs: fodder wheat - prices per 100 kg</v>
          </cell>
          <cell r="M165" t="str">
            <v>Aliments: Blé fourrager</v>
          </cell>
          <cell r="N165" t="str">
            <v>Feedingstuffs: fodder wheat - prices per 100 kg</v>
          </cell>
          <cell r="O165" t="str">
            <v>Feedingstuffs: fodder wheat - prices per 100 kg</v>
          </cell>
          <cell r="P165" t="str">
            <v>Feedingstuffs: fodder wheat - prices per 100 kg</v>
          </cell>
          <cell r="Q165" t="str">
            <v>Feedingstuffs: fodder wheat - prices per 100 kg</v>
          </cell>
          <cell r="R165" t="str">
            <v>Feedingstuffs: fodder wheat - prices per 100 kg</v>
          </cell>
          <cell r="S165" t="str">
            <v>Feedingstuffs: fodder wheat - prices per 100 kg</v>
          </cell>
          <cell r="T165" t="str">
            <v>Feedingstuffs: fodder wheat - prices per 100 kg</v>
          </cell>
          <cell r="U165" t="str">
            <v>Feedingstuffs: fodder wheat - prices per 100 kg</v>
          </cell>
          <cell r="V165" t="str">
            <v>Feedingstuffs: fodder wheat - prices per 100 kg</v>
          </cell>
          <cell r="W165" t="str">
            <v>Feedingstuffs: fodder wheat - prices per 100 kg</v>
          </cell>
          <cell r="X165" t="str">
            <v>Feedingstuffs: fodder wheat - prices per 100 kg</v>
          </cell>
        </row>
        <row r="166">
          <cell r="A166">
            <v>20611200</v>
          </cell>
          <cell r="B166">
            <v>8043</v>
          </cell>
          <cell r="C166" t="str">
            <v>u2</v>
          </cell>
          <cell r="D166" t="str">
            <v>g6</v>
          </cell>
          <cell r="E166" t="str">
            <v>Feedingstuffs: barley - prices per 100 kg</v>
          </cell>
          <cell r="F166" t="str">
            <v>Feedingstuffs: barley - prices per 100 kg</v>
          </cell>
          <cell r="G166" t="str">
            <v>Futtermittel: Gerste</v>
          </cell>
          <cell r="H166" t="str">
            <v>Feedingstuffs: barley - prices per 100 kg</v>
          </cell>
          <cell r="I166" t="str">
            <v>Feedingstuffs: barley - prices per 100 kg</v>
          </cell>
          <cell r="J166" t="str">
            <v>Feedingstuffs: barley - prices per 100 kg</v>
          </cell>
          <cell r="K166" t="str">
            <v>Feedingstuffs: barley - prices per 100 kg</v>
          </cell>
          <cell r="L166" t="str">
            <v>Feedingstuffs: barley - prices per 100 kg</v>
          </cell>
          <cell r="M166" t="str">
            <v>Aliments: Orge</v>
          </cell>
          <cell r="N166" t="str">
            <v>Feedingstuffs: barley - prices per 100 kg</v>
          </cell>
          <cell r="O166" t="str">
            <v>Feedingstuffs: barley - prices per 100 kg</v>
          </cell>
          <cell r="P166" t="str">
            <v>Feedingstuffs: barley - prices per 100 kg</v>
          </cell>
          <cell r="Q166" t="str">
            <v>Feedingstuffs: barley - prices per 100 kg</v>
          </cell>
          <cell r="R166" t="str">
            <v>Feedingstuffs: barley - prices per 100 kg</v>
          </cell>
          <cell r="S166" t="str">
            <v>Feedingstuffs: barley - prices per 100 kg</v>
          </cell>
          <cell r="T166" t="str">
            <v>Feedingstuffs: barley - prices per 100 kg</v>
          </cell>
          <cell r="U166" t="str">
            <v>Feedingstuffs: barley - prices per 100 kg</v>
          </cell>
          <cell r="V166" t="str">
            <v>Feedingstuffs: barley - prices per 100 kg</v>
          </cell>
          <cell r="W166" t="str">
            <v>Feedingstuffs: barley - prices per 100 kg</v>
          </cell>
          <cell r="X166" t="str">
            <v>Feedingstuffs: barley - prices per 100 kg</v>
          </cell>
        </row>
        <row r="167">
          <cell r="A167">
            <v>20611300</v>
          </cell>
          <cell r="B167">
            <v>8044</v>
          </cell>
          <cell r="C167" t="str">
            <v>u2</v>
          </cell>
          <cell r="D167" t="str">
            <v>g6</v>
          </cell>
          <cell r="E167" t="str">
            <v>Feedingstuffs: oats - prices per 100 kg</v>
          </cell>
          <cell r="F167" t="str">
            <v>Feedingstuffs: oats - prices per 100 kg</v>
          </cell>
          <cell r="G167" t="str">
            <v>Futtermittel: Hafer</v>
          </cell>
          <cell r="H167" t="str">
            <v>Feedingstuffs: oats - prices per 100 kg</v>
          </cell>
          <cell r="I167" t="str">
            <v>Feedingstuffs: oats - prices per 100 kg</v>
          </cell>
          <cell r="J167" t="str">
            <v>Feedingstuffs: oats - prices per 100 kg</v>
          </cell>
          <cell r="K167" t="str">
            <v>Feedingstuffs: oats - prices per 100 kg</v>
          </cell>
          <cell r="L167" t="str">
            <v>Feedingstuffs: oats - prices per 100 kg</v>
          </cell>
          <cell r="M167" t="str">
            <v>Aliments: Avoine</v>
          </cell>
          <cell r="N167" t="str">
            <v>Feedingstuffs: oats - prices per 100 kg</v>
          </cell>
          <cell r="O167" t="str">
            <v>Feedingstuffs: oats - prices per 100 kg</v>
          </cell>
          <cell r="P167" t="str">
            <v>Feedingstuffs: oats - prices per 100 kg</v>
          </cell>
          <cell r="Q167" t="str">
            <v>Feedingstuffs: oats - prices per 100 kg</v>
          </cell>
          <cell r="R167" t="str">
            <v>Feedingstuffs: oats - prices per 100 kg</v>
          </cell>
          <cell r="S167" t="str">
            <v>Feedingstuffs: oats - prices per 100 kg</v>
          </cell>
          <cell r="T167" t="str">
            <v>Feedingstuffs: oats - prices per 100 kg</v>
          </cell>
          <cell r="U167" t="str">
            <v>Feedingstuffs: oats - prices per 100 kg</v>
          </cell>
          <cell r="V167" t="str">
            <v>Feedingstuffs: oats - prices per 100 kg</v>
          </cell>
          <cell r="W167" t="str">
            <v>Feedingstuffs: oats - prices per 100 kg</v>
          </cell>
          <cell r="X167" t="str">
            <v>Feedingstuffs: oats - prices per 100 kg</v>
          </cell>
        </row>
        <row r="168">
          <cell r="A168">
            <v>20611400</v>
          </cell>
          <cell r="B168">
            <v>8045</v>
          </cell>
          <cell r="C168" t="str">
            <v>u2</v>
          </cell>
          <cell r="D168" t="str">
            <v>g6</v>
          </cell>
          <cell r="E168" t="str">
            <v>Feedingstuffs: maize - prices per 100 kg</v>
          </cell>
          <cell r="F168" t="str">
            <v>Feedingstuffs: maize - prices per 100 kg</v>
          </cell>
          <cell r="G168" t="str">
            <v>Futtermittel: Mais</v>
          </cell>
          <cell r="H168" t="str">
            <v>Feedingstuffs: maize - prices per 100 kg</v>
          </cell>
          <cell r="I168" t="str">
            <v>Feedingstuffs: maize - prices per 100 kg</v>
          </cell>
          <cell r="J168" t="str">
            <v>Feedingstuffs: maize - prices per 100 kg</v>
          </cell>
          <cell r="K168" t="str">
            <v>Feedingstuffs: maize - prices per 100 kg</v>
          </cell>
          <cell r="L168" t="str">
            <v>Feedingstuffs: maize - prices per 100 kg</v>
          </cell>
          <cell r="M168" t="str">
            <v>Aliments: Maïs</v>
          </cell>
          <cell r="N168" t="str">
            <v>Feedingstuffs: maize - prices per 100 kg</v>
          </cell>
          <cell r="O168" t="str">
            <v>Feedingstuffs: maize - prices per 100 kg</v>
          </cell>
          <cell r="P168" t="str">
            <v>Feedingstuffs: maize - prices per 100 kg</v>
          </cell>
          <cell r="Q168" t="str">
            <v>Feedingstuffs: maize - prices per 100 kg</v>
          </cell>
          <cell r="R168" t="str">
            <v>Feedingstuffs: maize - prices per 100 kg</v>
          </cell>
          <cell r="S168" t="str">
            <v>Feedingstuffs: maize - prices per 100 kg</v>
          </cell>
          <cell r="T168" t="str">
            <v>Feedingstuffs: maize - prices per 100 kg</v>
          </cell>
          <cell r="U168" t="str">
            <v>Feedingstuffs: maize - prices per 100 kg</v>
          </cell>
          <cell r="V168" t="str">
            <v>Feedingstuffs: maize - prices per 100 kg</v>
          </cell>
          <cell r="W168" t="str">
            <v>Feedingstuffs: maize - prices per 100 kg</v>
          </cell>
          <cell r="X168" t="str">
            <v>Feedingstuffs: maize - prices per 100 kg</v>
          </cell>
        </row>
        <row r="169">
          <cell r="A169">
            <v>20611500</v>
          </cell>
          <cell r="B169">
            <v>8052</v>
          </cell>
          <cell r="C169" t="str">
            <v>u2</v>
          </cell>
          <cell r="D169" t="str">
            <v>g6</v>
          </cell>
          <cell r="E169" t="str">
            <v>Feedingstuffs: wheat bran - prices per 100 kg</v>
          </cell>
          <cell r="F169" t="str">
            <v>Feedingstuffs: wheat bran - prices per 100 kg</v>
          </cell>
          <cell r="G169" t="str">
            <v>Futtermittel: Weizenkleie</v>
          </cell>
          <cell r="H169" t="str">
            <v>Feedingstuffs: wheat bran - prices per 100 kg</v>
          </cell>
          <cell r="I169" t="str">
            <v>Feedingstuffs: wheat bran - prices per 100 kg</v>
          </cell>
          <cell r="J169" t="str">
            <v>Feedingstuffs: wheat bran - prices per 100 kg</v>
          </cell>
          <cell r="K169" t="str">
            <v>Feedingstuffs: wheat bran - prices per 100 kg</v>
          </cell>
          <cell r="L169" t="str">
            <v>Feedingstuffs: wheat bran - prices per 100 kg</v>
          </cell>
          <cell r="M169" t="str">
            <v>Aliments: Son de blé</v>
          </cell>
          <cell r="N169" t="str">
            <v>Feedingstuffs: wheat bran - prices per 100 kg</v>
          </cell>
          <cell r="O169" t="str">
            <v>Feedingstuffs: wheat bran - prices per 100 kg</v>
          </cell>
          <cell r="P169" t="str">
            <v>Feedingstuffs: wheat bran - prices per 100 kg</v>
          </cell>
          <cell r="Q169" t="str">
            <v>Feedingstuffs: wheat bran - prices per 100 kg</v>
          </cell>
          <cell r="R169" t="str">
            <v>Feedingstuffs: wheat bran - prices per 100 kg</v>
          </cell>
          <cell r="S169" t="str">
            <v>Feedingstuffs: wheat bran - prices per 100 kg</v>
          </cell>
          <cell r="T169" t="str">
            <v>Feedingstuffs: wheat bran - prices per 100 kg</v>
          </cell>
          <cell r="U169" t="str">
            <v>Feedingstuffs: wheat bran - prices per 100 kg</v>
          </cell>
          <cell r="V169" t="str">
            <v>Feedingstuffs: wheat bran - prices per 100 kg</v>
          </cell>
          <cell r="W169" t="str">
            <v>Feedingstuffs: wheat bran - prices per 100 kg</v>
          </cell>
          <cell r="X169" t="str">
            <v>Feedingstuffs: wheat bran - prices per 100 kg</v>
          </cell>
        </row>
        <row r="170">
          <cell r="A170">
            <v>20611600</v>
          </cell>
          <cell r="B170">
            <v>8054</v>
          </cell>
          <cell r="C170" t="str">
            <v>u2</v>
          </cell>
          <cell r="D170" t="str">
            <v>g6</v>
          </cell>
          <cell r="E170" t="str">
            <v>Feedingstuffs: ground barley - prices per 100 kg</v>
          </cell>
          <cell r="F170" t="str">
            <v>Feedingstuffs: ground barley - prices per 100 kg</v>
          </cell>
          <cell r="G170" t="str">
            <v>Futtermittel: Gerste - gemahlen</v>
          </cell>
          <cell r="H170" t="str">
            <v>Feedingstuffs: ground barley - prices per 100 kg</v>
          </cell>
          <cell r="I170" t="str">
            <v>Feedingstuffs: ground barley - prices per 100 kg</v>
          </cell>
          <cell r="J170" t="str">
            <v>Feedingstuffs: ground barley - prices per 100 kg</v>
          </cell>
          <cell r="K170" t="str">
            <v>Feedingstuffs: ground barley - prices per 100 kg</v>
          </cell>
          <cell r="L170" t="str">
            <v>Feedingstuffs: ground barley - prices per 100 kg</v>
          </cell>
          <cell r="M170" t="str">
            <v>Aliments: Orge moulue</v>
          </cell>
          <cell r="N170" t="str">
            <v>Feedingstuffs: ground barley - prices per 100 kg</v>
          </cell>
          <cell r="O170" t="str">
            <v>Feedingstuffs: ground barley - prices per 100 kg</v>
          </cell>
          <cell r="P170" t="str">
            <v>Feedingstuffs: ground barley - prices per 100 kg</v>
          </cell>
          <cell r="Q170" t="str">
            <v>Feedingstuffs: ground barley - prices per 100 kg</v>
          </cell>
          <cell r="R170" t="str">
            <v>Feedingstuffs: ground barley - prices per 100 kg</v>
          </cell>
          <cell r="S170" t="str">
            <v>Feedingstuffs: ground barley - prices per 100 kg</v>
          </cell>
          <cell r="T170" t="str">
            <v>Feedingstuffs: ground barley - prices per 100 kg</v>
          </cell>
          <cell r="U170" t="str">
            <v>Feedingstuffs: ground barley - prices per 100 kg</v>
          </cell>
          <cell r="V170" t="str">
            <v>Feedingstuffs: ground barley - prices per 100 kg</v>
          </cell>
          <cell r="W170" t="str">
            <v>Feedingstuffs: ground barley - prices per 100 kg</v>
          </cell>
          <cell r="X170" t="str">
            <v>Feedingstuffs: ground barley - prices per 100 kg</v>
          </cell>
        </row>
        <row r="171">
          <cell r="A171">
            <v>20611700</v>
          </cell>
          <cell r="B171">
            <v>8056</v>
          </cell>
          <cell r="C171" t="str">
            <v>u2</v>
          </cell>
          <cell r="D171" t="str">
            <v>g6</v>
          </cell>
          <cell r="E171" t="str">
            <v>Feedingstuffs: ground maize - prices per 100 kg</v>
          </cell>
          <cell r="F171" t="str">
            <v>Feedingstuffs: ground maize - prices per 100 kg</v>
          </cell>
          <cell r="G171" t="str">
            <v>Futtermittel: Mais - gemahlen</v>
          </cell>
          <cell r="H171" t="str">
            <v>Feedingstuffs: ground maize - prices per 100 kg</v>
          </cell>
          <cell r="I171" t="str">
            <v>Feedingstuffs: ground maize - prices per 100 kg</v>
          </cell>
          <cell r="J171" t="str">
            <v>Feedingstuffs: ground maize - prices per 100 kg</v>
          </cell>
          <cell r="K171" t="str">
            <v>Feedingstuffs: ground maize - prices per 100 kg</v>
          </cell>
          <cell r="L171" t="str">
            <v>Feedingstuffs: ground maize - prices per 100 kg</v>
          </cell>
          <cell r="M171" t="str">
            <v>Aliments: Maïs moulu</v>
          </cell>
          <cell r="N171" t="str">
            <v>Feedingstuffs: ground maize - prices per 100 kg</v>
          </cell>
          <cell r="O171" t="str">
            <v>Feedingstuffs: ground maize - prices per 100 kg</v>
          </cell>
          <cell r="P171" t="str">
            <v>Feedingstuffs: ground maize - prices per 100 kg</v>
          </cell>
          <cell r="Q171" t="str">
            <v>Feedingstuffs: ground maize - prices per 100 kg</v>
          </cell>
          <cell r="R171" t="str">
            <v>Feedingstuffs: ground maize - prices per 100 kg</v>
          </cell>
          <cell r="S171" t="str">
            <v>Feedingstuffs: ground maize - prices per 100 kg</v>
          </cell>
          <cell r="T171" t="str">
            <v>Feedingstuffs: ground maize - prices per 100 kg</v>
          </cell>
          <cell r="U171" t="str">
            <v>Feedingstuffs: ground maize - prices per 100 kg</v>
          </cell>
          <cell r="V171" t="str">
            <v>Feedingstuffs: ground maize - prices per 100 kg</v>
          </cell>
          <cell r="W171" t="str">
            <v>Feedingstuffs: ground maize - prices per 100 kg</v>
          </cell>
          <cell r="X171" t="str">
            <v>Feedingstuffs: ground maize - prices per 100 kg</v>
          </cell>
        </row>
        <row r="172">
          <cell r="A172">
            <v>20612100</v>
          </cell>
          <cell r="B172">
            <v>8075</v>
          </cell>
          <cell r="C172" t="str">
            <v>u2</v>
          </cell>
          <cell r="D172" t="str">
            <v>g34</v>
          </cell>
          <cell r="E172" t="str">
            <v>Linseed cake (expeller) - prices per 100 kg</v>
          </cell>
          <cell r="F172" t="str">
            <v>Linseed cake (expeller) - prices per 100 kg</v>
          </cell>
          <cell r="G172" t="str">
            <v>Leinkuchen (gepreßt)</v>
          </cell>
          <cell r="H172" t="str">
            <v>Linseed cake (expeller) - prices per 100 kg</v>
          </cell>
          <cell r="I172" t="str">
            <v>Linseed cake (expeller) - prices per 100 kg</v>
          </cell>
          <cell r="J172" t="str">
            <v>Linseed cake (expeller) - prices per 100 kg</v>
          </cell>
          <cell r="K172" t="str">
            <v>Linseed cake (expeller) - prices per 100 kg</v>
          </cell>
          <cell r="L172" t="str">
            <v>Linseed cake (expeller) - prices per 100 kg</v>
          </cell>
          <cell r="M172" t="str">
            <v>Tourteaux de pression de lin</v>
          </cell>
          <cell r="N172" t="str">
            <v>Linseed cake (expeller) - prices per 100 kg</v>
          </cell>
          <cell r="O172" t="str">
            <v>Linseed cake (expeller) - prices per 100 kg</v>
          </cell>
          <cell r="P172" t="str">
            <v>Linseed cake (expeller) - prices per 100 kg</v>
          </cell>
          <cell r="Q172" t="str">
            <v>Linseed cake (expeller) - prices per 100 kg</v>
          </cell>
          <cell r="R172" t="str">
            <v>Linseed cake (expeller) - prices per 100 kg</v>
          </cell>
          <cell r="S172" t="str">
            <v>Linseed cake (expeller) - prices per 100 kg</v>
          </cell>
          <cell r="T172" t="str">
            <v>Linseed cake (expeller) - prices per 100 kg</v>
          </cell>
          <cell r="U172" t="str">
            <v>Linseed cake (expeller) - prices per 100 kg</v>
          </cell>
          <cell r="V172" t="str">
            <v>Linseed cake (expeller) - prices per 100 kg</v>
          </cell>
          <cell r="W172" t="str">
            <v>Linseed cake (expeller) - prices per 100 kg</v>
          </cell>
          <cell r="X172" t="str">
            <v>Linseed cake (expeller) - prices per 100 kg</v>
          </cell>
        </row>
        <row r="173">
          <cell r="A173">
            <v>20612200</v>
          </cell>
          <cell r="B173">
            <v>8079</v>
          </cell>
          <cell r="C173" t="str">
            <v>u2</v>
          </cell>
          <cell r="D173" t="str">
            <v>g34</v>
          </cell>
          <cell r="E173" t="str">
            <v>Toasted extracted soyabean meal - prices per 100 kg</v>
          </cell>
          <cell r="F173" t="str">
            <v>Toasted extracted soyabean meal - prices per 100 kg</v>
          </cell>
          <cell r="G173" t="str">
            <v>Sojaextraktionsschrot (getoastet)</v>
          </cell>
          <cell r="H173" t="str">
            <v>Toasted extracted soyabean meal - prices per 100 kg</v>
          </cell>
          <cell r="I173" t="str">
            <v>Toasted extracted soyabean meal - prices per 100 kg</v>
          </cell>
          <cell r="J173" t="str">
            <v>Toasted extracted soyabean meal - prices per 100 kg</v>
          </cell>
          <cell r="K173" t="str">
            <v>Toasted extracted soyabean meal - prices per 100 kg</v>
          </cell>
          <cell r="L173" t="str">
            <v>Toasted extracted soyabean meal - prices per 100 kg</v>
          </cell>
          <cell r="M173" t="str">
            <v>Tourteaux d'extraction de soja cuit</v>
          </cell>
          <cell r="N173" t="str">
            <v>Toasted extracted soyabean meal - prices per 100 kg</v>
          </cell>
          <cell r="O173" t="str">
            <v>Toasted extracted soyabean meal - prices per 100 kg</v>
          </cell>
          <cell r="P173" t="str">
            <v>Toasted extracted soyabean meal - prices per 100 kg</v>
          </cell>
          <cell r="Q173" t="str">
            <v>Toasted extracted soyabean meal - prices per 100 kg</v>
          </cell>
          <cell r="R173" t="str">
            <v>Toasted extracted soyabean meal - prices per 100 kg</v>
          </cell>
          <cell r="S173" t="str">
            <v>Toasted extracted soyabean meal - prices per 100 kg</v>
          </cell>
          <cell r="T173" t="str">
            <v>Toasted extracted soyabean meal - prices per 100 kg</v>
          </cell>
          <cell r="U173" t="str">
            <v>Toasted extracted soyabean meal - prices per 100 kg</v>
          </cell>
          <cell r="V173" t="str">
            <v>Toasted extracted soyabean meal - prices per 100 kg</v>
          </cell>
          <cell r="W173" t="str">
            <v>Toasted extracted soyabean meal - prices per 100 kg</v>
          </cell>
          <cell r="X173" t="str">
            <v>Toasted extracted soyabean meal - prices per 100 kg</v>
          </cell>
        </row>
        <row r="174">
          <cell r="A174">
            <v>20613100</v>
          </cell>
          <cell r="B174">
            <v>8120</v>
          </cell>
          <cell r="C174" t="str">
            <v>u2</v>
          </cell>
          <cell r="D174" t="str">
            <v>g63</v>
          </cell>
          <cell r="E174" t="str">
            <v>Animal meal - prices per 100 kg</v>
          </cell>
          <cell r="F174" t="str">
            <v>Animal meal - prices per 100 kg</v>
          </cell>
          <cell r="G174" t="str">
            <v>Tiermehl</v>
          </cell>
          <cell r="H174" t="str">
            <v>Animal meal - prices per 100 kg</v>
          </cell>
          <cell r="I174" t="str">
            <v>Animal meal - prices per 100 kg</v>
          </cell>
          <cell r="J174" t="str">
            <v>Animal meal - prices per 100 kg</v>
          </cell>
          <cell r="K174" t="str">
            <v>Animal meal - prices per 100 kg</v>
          </cell>
          <cell r="L174" t="str">
            <v>Animal meal - prices per 100 kg</v>
          </cell>
          <cell r="M174" t="str">
            <v>Farine animale</v>
          </cell>
          <cell r="N174" t="str">
            <v>Animal meal - prices per 100 kg</v>
          </cell>
          <cell r="O174" t="str">
            <v>Animal meal - prices per 100 kg</v>
          </cell>
          <cell r="P174" t="str">
            <v>Animal meal - prices per 100 kg</v>
          </cell>
          <cell r="Q174" t="str">
            <v>Animal meal - prices per 100 kg</v>
          </cell>
          <cell r="R174" t="str">
            <v>Animal meal - prices per 100 kg</v>
          </cell>
          <cell r="S174" t="str">
            <v>Animal meal - prices per 100 kg</v>
          </cell>
          <cell r="T174" t="str">
            <v>Animal meal - prices per 100 kg</v>
          </cell>
          <cell r="U174" t="str">
            <v>Animal meal - prices per 100 kg</v>
          </cell>
          <cell r="V174" t="str">
            <v>Animal meal - prices per 100 kg</v>
          </cell>
          <cell r="W174" t="str">
            <v>Animal meal - prices per 100 kg</v>
          </cell>
          <cell r="X174" t="str">
            <v>Animal meal - prices per 100 kg</v>
          </cell>
        </row>
        <row r="175">
          <cell r="A175">
            <v>20613200</v>
          </cell>
          <cell r="B175">
            <v>8125</v>
          </cell>
          <cell r="C175" t="str">
            <v>u2</v>
          </cell>
          <cell r="D175" t="str">
            <v>g63</v>
          </cell>
          <cell r="E175" t="str">
            <v>Fish meal - prices per 100 kg</v>
          </cell>
          <cell r="F175" t="str">
            <v>Fish meal - prices per 100 kg</v>
          </cell>
          <cell r="G175" t="str">
            <v>Fischmehl</v>
          </cell>
          <cell r="H175" t="str">
            <v>Fish meal - prices per 100 kg</v>
          </cell>
          <cell r="I175" t="str">
            <v>Fish meal - prices per 100 kg</v>
          </cell>
          <cell r="J175" t="str">
            <v>Fish meal - prices per 100 kg</v>
          </cell>
          <cell r="K175" t="str">
            <v>Fish meal - prices per 100 kg</v>
          </cell>
          <cell r="L175" t="str">
            <v>Fish meal - prices per 100 kg</v>
          </cell>
          <cell r="M175" t="str">
            <v>Farine de poisson</v>
          </cell>
          <cell r="N175" t="str">
            <v>Fish meal - prices per 100 kg</v>
          </cell>
          <cell r="O175" t="str">
            <v>Fish meal - prices per 100 kg</v>
          </cell>
          <cell r="P175" t="str">
            <v>Fish meal - prices per 100 kg</v>
          </cell>
          <cell r="Q175" t="str">
            <v>Fish meal - prices per 100 kg</v>
          </cell>
          <cell r="R175" t="str">
            <v>Fish meal - prices per 100 kg</v>
          </cell>
          <cell r="S175" t="str">
            <v>Fish meal - prices per 100 kg</v>
          </cell>
          <cell r="T175" t="str">
            <v>Fish meal - prices per 100 kg</v>
          </cell>
          <cell r="U175" t="str">
            <v>Fish meal - prices per 100 kg</v>
          </cell>
          <cell r="V175" t="str">
            <v>Fish meal - prices per 100 kg</v>
          </cell>
          <cell r="W175" t="str">
            <v>Fish meal - prices per 100 kg</v>
          </cell>
          <cell r="X175" t="str">
            <v>Fish meal - prices per 100 kg</v>
          </cell>
        </row>
        <row r="176">
          <cell r="A176">
            <v>20619100</v>
          </cell>
          <cell r="B176">
            <v>8153</v>
          </cell>
          <cell r="C176" t="str">
            <v>u2</v>
          </cell>
          <cell r="D176" t="str">
            <v>g54</v>
          </cell>
          <cell r="E176" t="str">
            <v>Dried sugar beet pulp - prices per 100 kg</v>
          </cell>
          <cell r="F176" t="str">
            <v>Dried sugar beet pulp - prices per 100 kg</v>
          </cell>
          <cell r="G176" t="str">
            <v>Diffusionsschnitzel - getrocknet</v>
          </cell>
          <cell r="H176" t="str">
            <v>Dried sugar beet pulp - prices per 100 kg</v>
          </cell>
          <cell r="I176" t="str">
            <v>Dried sugar beet pulp - prices per 100 kg</v>
          </cell>
          <cell r="J176" t="str">
            <v>Dried sugar beet pulp - prices per 100 kg</v>
          </cell>
          <cell r="K176" t="str">
            <v>Dried sugar beet pulp - prices per 100 kg</v>
          </cell>
          <cell r="L176" t="str">
            <v>Dried sugar beet pulp - prices per 100 kg</v>
          </cell>
          <cell r="M176" t="str">
            <v>Pulpes séchées de betteraves sucrières</v>
          </cell>
          <cell r="N176" t="str">
            <v>Dried sugar beet pulp - prices per 100 kg</v>
          </cell>
          <cell r="O176" t="str">
            <v>Dried sugar beet pulp - prices per 100 kg</v>
          </cell>
          <cell r="P176" t="str">
            <v>Dried sugar beet pulp - prices per 100 kg</v>
          </cell>
          <cell r="Q176" t="str">
            <v>Dried sugar beet pulp - prices per 100 kg</v>
          </cell>
          <cell r="R176" t="str">
            <v>Dried sugar beet pulp - prices per 100 kg</v>
          </cell>
          <cell r="S176" t="str">
            <v>Dried sugar beet pulp - prices per 100 kg</v>
          </cell>
          <cell r="T176" t="str">
            <v>Dried sugar beet pulp - prices per 100 kg</v>
          </cell>
          <cell r="U176" t="str">
            <v>Dried sugar beet pulp - prices per 100 kg</v>
          </cell>
          <cell r="V176" t="str">
            <v>Dried sugar beet pulp - prices per 100 kg</v>
          </cell>
          <cell r="W176" t="str">
            <v>Dried sugar beet pulp - prices per 100 kg</v>
          </cell>
          <cell r="X176" t="str">
            <v>Dried sugar beet pulp - prices per 100 kg</v>
          </cell>
        </row>
        <row r="177">
          <cell r="A177">
            <v>20619200</v>
          </cell>
          <cell r="B177">
            <v>8171</v>
          </cell>
          <cell r="C177" t="str">
            <v>u2</v>
          </cell>
          <cell r="D177" t="str">
            <v>g54</v>
          </cell>
          <cell r="E177" t="str">
            <v>Meadow hay - prices per 100 kg</v>
          </cell>
          <cell r="F177" t="str">
            <v>Meadow hay - prices per 100 kg</v>
          </cell>
          <cell r="G177" t="str">
            <v>Wiesenheu</v>
          </cell>
          <cell r="H177" t="str">
            <v>Meadow hay - prices per 100 kg</v>
          </cell>
          <cell r="I177" t="str">
            <v>Meadow hay - prices per 100 kg</v>
          </cell>
          <cell r="J177" t="str">
            <v>Meadow hay - prices per 100 kg</v>
          </cell>
          <cell r="K177" t="str">
            <v>Meadow hay - prices per 100 kg</v>
          </cell>
          <cell r="L177" t="str">
            <v>Meadow hay - prices per 100 kg</v>
          </cell>
          <cell r="M177" t="str">
            <v>Foin de prairie</v>
          </cell>
          <cell r="N177" t="str">
            <v>Meadow hay - prices per 100 kg</v>
          </cell>
          <cell r="O177" t="str">
            <v>Meadow hay - prices per 100 kg</v>
          </cell>
          <cell r="P177" t="str">
            <v>Meadow hay - prices per 100 kg</v>
          </cell>
          <cell r="Q177" t="str">
            <v>Meadow hay - prices per 100 kg</v>
          </cell>
          <cell r="R177" t="str">
            <v>Meadow hay - prices per 100 kg</v>
          </cell>
          <cell r="S177" t="str">
            <v>Meadow hay - prices per 100 kg</v>
          </cell>
          <cell r="T177" t="str">
            <v>Meadow hay - prices per 100 kg</v>
          </cell>
          <cell r="U177" t="str">
            <v>Meadow hay - prices per 100 kg</v>
          </cell>
          <cell r="V177" t="str">
            <v>Meadow hay - prices per 100 kg</v>
          </cell>
          <cell r="W177" t="str">
            <v>Meadow hay - prices per 100 kg</v>
          </cell>
          <cell r="X177" t="str">
            <v>Meadow hay - prices per 100 kg</v>
          </cell>
        </row>
        <row r="178">
          <cell r="A178">
            <v>20619300</v>
          </cell>
          <cell r="B178">
            <v>8175</v>
          </cell>
          <cell r="C178" t="str">
            <v>u2</v>
          </cell>
          <cell r="D178" t="str">
            <v>g54</v>
          </cell>
          <cell r="E178" t="str">
            <v>Dried lucerne - prices per 100 kg</v>
          </cell>
          <cell r="F178" t="str">
            <v>Dried lucerne - prices per 100 kg</v>
          </cell>
          <cell r="G178" t="str">
            <v>Luzerneheu</v>
          </cell>
          <cell r="H178" t="str">
            <v>Dried lucerne - prices per 100 kg</v>
          </cell>
          <cell r="I178" t="str">
            <v>Dried lucerne - prices per 100 kg</v>
          </cell>
          <cell r="J178" t="str">
            <v>Dried lucerne - prices per 100 kg</v>
          </cell>
          <cell r="K178" t="str">
            <v>Dried lucerne - prices per 100 kg</v>
          </cell>
          <cell r="L178" t="str">
            <v>Dried lucerne - prices per 100 kg</v>
          </cell>
          <cell r="M178" t="str">
            <v>Luzerne déshydratée</v>
          </cell>
          <cell r="N178" t="str">
            <v>Dried lucerne - prices per 100 kg</v>
          </cell>
          <cell r="O178" t="str">
            <v>Dried lucerne - prices per 100 kg</v>
          </cell>
          <cell r="P178" t="str">
            <v>Dried lucerne - prices per 100 kg</v>
          </cell>
          <cell r="Q178" t="str">
            <v>Dried lucerne - prices per 100 kg</v>
          </cell>
          <cell r="R178" t="str">
            <v>Dried lucerne - prices per 100 kg</v>
          </cell>
          <cell r="S178" t="str">
            <v>Dried lucerne - prices per 100 kg</v>
          </cell>
          <cell r="T178" t="str">
            <v>Dried lucerne - prices per 100 kg</v>
          </cell>
          <cell r="U178" t="str">
            <v>Dried lucerne - prices per 100 kg</v>
          </cell>
          <cell r="V178" t="str">
            <v>Dried lucerne - prices per 100 kg</v>
          </cell>
          <cell r="W178" t="str">
            <v>Dried lucerne - prices per 100 kg</v>
          </cell>
          <cell r="X178" t="str">
            <v>Dried lucerne - prices per 100 kg</v>
          </cell>
        </row>
        <row r="179">
          <cell r="A179">
            <v>20619400</v>
          </cell>
          <cell r="B179">
            <v>8180</v>
          </cell>
          <cell r="C179" t="str">
            <v>u2</v>
          </cell>
          <cell r="D179" t="str">
            <v>g54</v>
          </cell>
          <cell r="E179" t="str">
            <v>Cereal straw - prices per 100 kg</v>
          </cell>
          <cell r="F179" t="str">
            <v>Cereal straw - prices per 100 kg</v>
          </cell>
          <cell r="G179" t="str">
            <v>Getreidestroh</v>
          </cell>
          <cell r="H179" t="str">
            <v>Cereal straw - prices per 100 kg</v>
          </cell>
          <cell r="I179" t="str">
            <v>Cereal straw - prices per 100 kg</v>
          </cell>
          <cell r="J179" t="str">
            <v>Cereal straw - prices per 100 kg</v>
          </cell>
          <cell r="K179" t="str">
            <v>Cereal straw - prices per 100 kg</v>
          </cell>
          <cell r="L179" t="str">
            <v>Cereal straw - prices per 100 kg</v>
          </cell>
          <cell r="M179" t="str">
            <v>Paille de céréales</v>
          </cell>
          <cell r="N179" t="str">
            <v>Cereal straw - prices per 100 kg</v>
          </cell>
          <cell r="O179" t="str">
            <v>Cereal straw - prices per 100 kg</v>
          </cell>
          <cell r="P179" t="str">
            <v>Cereal straw - prices per 100 kg</v>
          </cell>
          <cell r="Q179" t="str">
            <v>Cereal straw - prices per 100 kg</v>
          </cell>
          <cell r="R179" t="str">
            <v>Cereal straw - prices per 100 kg</v>
          </cell>
          <cell r="S179" t="str">
            <v>Cereal straw - prices per 100 kg</v>
          </cell>
          <cell r="T179" t="str">
            <v>Cereal straw - prices per 100 kg</v>
          </cell>
          <cell r="U179" t="str">
            <v>Cereal straw - prices per 100 kg</v>
          </cell>
          <cell r="V179" t="str">
            <v>Cereal straw - prices per 100 kg</v>
          </cell>
          <cell r="W179" t="str">
            <v>Cereal straw - prices per 100 kg</v>
          </cell>
          <cell r="X179" t="str">
            <v>Cereal straw - prices per 100 kg</v>
          </cell>
        </row>
        <row r="180">
          <cell r="A180">
            <v>20621100</v>
          </cell>
          <cell r="B180">
            <v>8237</v>
          </cell>
          <cell r="C180" t="str">
            <v>u2</v>
          </cell>
          <cell r="D180" t="str">
            <v>g55</v>
          </cell>
          <cell r="E180" t="str">
            <v>Complementary feed for rearing calves - prices per 100 kg</v>
          </cell>
          <cell r="F180" t="str">
            <v>Complementary feed for rearing calves - prices per 100 kg</v>
          </cell>
          <cell r="G180" t="str">
            <v>Ergänzungsfutter für die Kälberaufzucht</v>
          </cell>
          <cell r="H180" t="str">
            <v>Complementary feed for rearing calves - prices per 100 kg</v>
          </cell>
          <cell r="I180" t="str">
            <v>Complementary feed for rearing calves - prices per 100 kg</v>
          </cell>
          <cell r="J180" t="str">
            <v>Complementary feed for rearing calves - prices per 100 kg</v>
          </cell>
          <cell r="K180" t="str">
            <v>Complementary feed for rearing calves - prices per 100 kg</v>
          </cell>
          <cell r="L180" t="str">
            <v>Complementary feed for rearing calves - prices per 100 kg</v>
          </cell>
          <cell r="M180" t="str">
            <v>Complémentaire pour veaux d'élevage (prix par 100kg)</v>
          </cell>
          <cell r="N180" t="str">
            <v>Complementary feed for rearing calves - prices per 100 kg</v>
          </cell>
          <cell r="O180" t="str">
            <v>Complementary feed for rearing calves - prices per 100 kg</v>
          </cell>
          <cell r="P180" t="str">
            <v>Complementary feed for rearing calves - prices per 100 kg</v>
          </cell>
          <cell r="Q180" t="str">
            <v>Complementary feed for rearing calves - prices per 100 kg</v>
          </cell>
          <cell r="R180" t="str">
            <v>Complementary feed for rearing calves - prices per 100 kg</v>
          </cell>
          <cell r="S180" t="str">
            <v>Complementary feed for rearing calves - prices per 100 kg</v>
          </cell>
          <cell r="T180" t="str">
            <v>Complementary feed for rearing calves - prices per 100 kg</v>
          </cell>
          <cell r="U180" t="str">
            <v>Complementary feed for rearing calves - prices per 100 kg</v>
          </cell>
          <cell r="V180" t="str">
            <v>Complementary feed for rearing calves - prices per 100 kg</v>
          </cell>
          <cell r="W180" t="str">
            <v>Complementary feed for rearing calves - prices per 100 kg</v>
          </cell>
          <cell r="X180" t="str">
            <v>Complementary feed for rearing calves - prices per 100 kg</v>
          </cell>
        </row>
        <row r="181">
          <cell r="A181">
            <v>20619901</v>
          </cell>
          <cell r="B181">
            <v>8238</v>
          </cell>
          <cell r="C181" t="str">
            <v>u2</v>
          </cell>
          <cell r="D181" t="str">
            <v>g55</v>
          </cell>
          <cell r="E181" t="str">
            <v>Milk replacer for fattening calves (in sacks) - prices per 100 kg</v>
          </cell>
          <cell r="F181" t="str">
            <v>Milk replacer for fattening calves (in sacks) - prices per 100 kg</v>
          </cell>
          <cell r="G181" t="str">
            <v>Milchaustauschfutter für Kälber (Sackware)</v>
          </cell>
          <cell r="H181" t="str">
            <v>Milk replacer for fattening calves (in sacks) - prices per 100 kg</v>
          </cell>
          <cell r="I181" t="str">
            <v>Milk replacer for fattening calves (in sacks) - prices per 100 kg</v>
          </cell>
          <cell r="J181" t="str">
            <v>Milk replacer for fattening calves (in sacks) - prices per 100 kg</v>
          </cell>
          <cell r="K181" t="str">
            <v>Milk replacer for fattening calves (in sacks) - prices per 100 kg</v>
          </cell>
          <cell r="L181" t="str">
            <v>Milk replacer for fattening calves (in sacks) - prices per 100 kg</v>
          </cell>
          <cell r="M181" t="str">
            <v>Complet d'allaitement pour veaux (en sacs)</v>
          </cell>
          <cell r="N181" t="str">
            <v>Milk replacer for fattening calves (in sacks) - prices per 100 kg</v>
          </cell>
          <cell r="O181" t="str">
            <v>Milk replacer for fattening calves (in sacks) - prices per 100 kg</v>
          </cell>
          <cell r="P181" t="str">
            <v>Milk replacer for fattening calves (in sacks) - prices per 100 kg</v>
          </cell>
          <cell r="Q181" t="str">
            <v>Milk replacer for fattening calves (in sacks) - prices per 100 kg</v>
          </cell>
          <cell r="R181" t="str">
            <v>Milk replacer for fattening calves (in sacks) - prices per 100 kg</v>
          </cell>
          <cell r="S181" t="str">
            <v>Milk replacer for fattening calves (in sacks) - prices per 100 kg</v>
          </cell>
          <cell r="T181" t="str">
            <v>Milk replacer for fattening calves (in sacks) - prices per 100 kg</v>
          </cell>
          <cell r="U181" t="str">
            <v>Milk replacer for fattening calves (in sacks) - prices per 100 kg</v>
          </cell>
          <cell r="V181" t="str">
            <v>Milk replacer for fattening calves (in sacks) - prices per 100 kg</v>
          </cell>
          <cell r="W181" t="str">
            <v>Milk replacer for fattening calves (in sacks) - prices per 100 kg</v>
          </cell>
          <cell r="X181" t="str">
            <v>Milk replacer for fattening calves (in sacks) - prices per 100 kg</v>
          </cell>
        </row>
        <row r="182">
          <cell r="A182">
            <v>20619902</v>
          </cell>
          <cell r="B182">
            <v>8233</v>
          </cell>
          <cell r="C182" t="str">
            <v>u2</v>
          </cell>
          <cell r="D182" t="str">
            <v>g12</v>
          </cell>
          <cell r="E182" t="str">
            <v>Milk replacer for fattening calves (in bulk) - prices per 100 kg</v>
          </cell>
          <cell r="F182" t="str">
            <v>Milk replacer for fattening calves (in bulk) - prices per 100 kg</v>
          </cell>
          <cell r="G182" t="str">
            <v>Milchaustauschfutter für Kälber (Schüttgut)</v>
          </cell>
          <cell r="H182" t="str">
            <v>Milk replacer for fattening calves (in bulk) - prices per 100 kg</v>
          </cell>
          <cell r="I182" t="str">
            <v>Milk replacer for fattening calves (in bulk) - prices per 100 kg</v>
          </cell>
          <cell r="J182" t="str">
            <v>Milk replacer for fattening calves (in bulk) - prices per 100 kg</v>
          </cell>
          <cell r="K182" t="str">
            <v>Milk replacer for fattening calves (in bulk) - prices per 100 kg</v>
          </cell>
          <cell r="L182" t="str">
            <v>Milk replacer for fattening calves (in bulk) - prices per 100 kg</v>
          </cell>
          <cell r="M182" t="str">
            <v>Complet d'allaitement pour veaux (en vrac)</v>
          </cell>
          <cell r="N182" t="str">
            <v>Milk replacer for fattening calves (in bulk) - prices per 100 kg</v>
          </cell>
          <cell r="O182" t="str">
            <v>Milk replacer for fattening calves (in bulk) - prices per 100 kg</v>
          </cell>
          <cell r="P182" t="str">
            <v>Milk replacer for fattening calves (in bulk) - prices per 100 kg</v>
          </cell>
          <cell r="Q182" t="str">
            <v>Milk replacer for fattening calves (in bulk) - prices per 100 kg</v>
          </cell>
          <cell r="R182" t="str">
            <v>Milk replacer for fattening calves (in bulk) - prices per 100 kg</v>
          </cell>
          <cell r="S182" t="str">
            <v>Milk replacer for fattening calves (in bulk) - prices per 100 kg</v>
          </cell>
          <cell r="T182" t="str">
            <v>Milk replacer for fattening calves (in bulk) - prices per 100 kg</v>
          </cell>
          <cell r="U182" t="str">
            <v>Milk replacer for fattening calves (in bulk) - prices per 100 kg</v>
          </cell>
          <cell r="V182" t="str">
            <v>Milk replacer for fattening calves (in bulk) - prices per 100 kg</v>
          </cell>
          <cell r="W182" t="str">
            <v>Milk replacer for fattening calves (in bulk) - prices per 100 kg</v>
          </cell>
          <cell r="X182" t="str">
            <v>Milk replacer for fattening calves (in bulk) - prices per 100 kg</v>
          </cell>
        </row>
        <row r="183">
          <cell r="A183">
            <v>20622910</v>
          </cell>
          <cell r="B183">
            <v>8263</v>
          </cell>
          <cell r="C183" t="str">
            <v>u2</v>
          </cell>
          <cell r="D183" t="str">
            <v>g13</v>
          </cell>
          <cell r="E183" t="str">
            <v>Complementary feed for dairy cattle at grass - prices per 100 kg</v>
          </cell>
          <cell r="F183" t="str">
            <v>Complementary feed for dairy cattle at grass - prices per 100 kg</v>
          </cell>
          <cell r="G183" t="str">
            <v>Ergänzungsfutter für Milchvieh bei Weidegang</v>
          </cell>
          <cell r="H183" t="str">
            <v>Complementary feed for dairy cattle at grass - prices per 100 kg</v>
          </cell>
          <cell r="I183" t="str">
            <v>Complementary feed for dairy cattle at grass - prices per 100 kg</v>
          </cell>
          <cell r="J183" t="str">
            <v>Complementary feed for dairy cattle at grass - prices per 100 kg</v>
          </cell>
          <cell r="K183" t="str">
            <v>Complementary feed for dairy cattle at grass - prices per 100 kg</v>
          </cell>
          <cell r="L183" t="str">
            <v>Complementary feed for dairy cattle at grass - prices per 100 kg</v>
          </cell>
          <cell r="M183" t="str">
            <v>Complémentaire pour veaux d'élevage</v>
          </cell>
          <cell r="N183" t="str">
            <v>Complementary feed for dairy cattle at grass - prices per 100 kg</v>
          </cell>
          <cell r="O183" t="str">
            <v>Complementary feed for dairy cattle at grass - prices per 100 kg</v>
          </cell>
          <cell r="P183" t="str">
            <v>Complementary feed for dairy cattle at grass - prices per 100 kg</v>
          </cell>
          <cell r="Q183" t="str">
            <v>Complementary feed for dairy cattle at grass - prices per 100 kg</v>
          </cell>
          <cell r="R183" t="str">
            <v>Complementary feed for dairy cattle at grass - prices per 100 kg</v>
          </cell>
          <cell r="S183" t="str">
            <v>Complementary feed for dairy cattle at grass - prices per 100 kg</v>
          </cell>
          <cell r="T183" t="str">
            <v>Complementary feed for dairy cattle at grass - prices per 100 kg</v>
          </cell>
          <cell r="U183" t="str">
            <v>Complementary feed for dairy cattle at grass - prices per 100 kg</v>
          </cell>
          <cell r="V183" t="str">
            <v>Complementary feed for dairy cattle at grass - prices per 100 kg</v>
          </cell>
          <cell r="W183" t="str">
            <v>Complementary feed for dairy cattle at grass - prices per 100 kg</v>
          </cell>
          <cell r="X183" t="str">
            <v>Complementary feed for dairy cattle at grass - prices per 100 kg</v>
          </cell>
        </row>
        <row r="184">
          <cell r="A184">
            <v>20622921</v>
          </cell>
          <cell r="B184">
            <v>8263</v>
          </cell>
          <cell r="C184" t="str">
            <v>u2</v>
          </cell>
          <cell r="D184" t="str">
            <v>g13</v>
          </cell>
          <cell r="E184" t="str">
            <v>Complementary feed for dairy cattle (stall-fed) (in sacks) - prices per 100 kg</v>
          </cell>
          <cell r="F184" t="str">
            <v>Complementary feed for dairy cattle (stall-fed) (in sacks) - prices per 100 kg</v>
          </cell>
          <cell r="G184" t="str">
            <v>Ergänzungsfutter für Milchvieh (Aufstallung) (Sackware)</v>
          </cell>
          <cell r="H184" t="str">
            <v>Complementary feed for dairy cattle (stall-fed) (in sacks) - prices per 100 kg</v>
          </cell>
          <cell r="I184" t="str">
            <v>Complementary feed for dairy cattle (stall-fed) (in sacks) - prices per 100 kg</v>
          </cell>
          <cell r="J184" t="str">
            <v>Complementary feed for dairy cattle (stall-fed) (in sacks) - prices per 100 kg</v>
          </cell>
          <cell r="K184" t="str">
            <v>Complementary feed for dairy cattle (stall-fed) (in sacks) - prices per 100 kg</v>
          </cell>
          <cell r="L184" t="str">
            <v>Complementary feed for dairy cattle (stall-fed) (in sacks) - prices per 100 kg</v>
          </cell>
          <cell r="M184" t="str">
            <v>Complémentaire pour bovins à l'engrais (en  sacs)</v>
          </cell>
          <cell r="N184" t="str">
            <v>Complementary feed for dairy cattle (stall-fed) (in sacks) - prices per 100 kg</v>
          </cell>
          <cell r="O184" t="str">
            <v>Complementary feed for dairy cattle (stall-fed) (in sacks) - prices per 100 kg</v>
          </cell>
          <cell r="P184" t="str">
            <v>Complementary feed for dairy cattle (stall-fed) (in sacks) - prices per 100 kg</v>
          </cell>
          <cell r="Q184" t="str">
            <v>Complementary feed for dairy cattle (stall-fed) (in sacks) - prices per 100 kg</v>
          </cell>
          <cell r="R184" t="str">
            <v>Complementary feed for dairy cattle (stall-fed) (in sacks) - prices per 100 kg</v>
          </cell>
          <cell r="S184" t="str">
            <v>Complementary feed for dairy cattle (stall-fed) (in sacks) - prices per 100 kg</v>
          </cell>
          <cell r="T184" t="str">
            <v>Complementary feed for dairy cattle (stall-fed) (in sacks) - prices per 100 kg</v>
          </cell>
          <cell r="U184" t="str">
            <v>Complementary feed for dairy cattle (stall-fed) (in sacks) - prices per 100 kg</v>
          </cell>
          <cell r="V184" t="str">
            <v>Complementary feed for dairy cattle (stall-fed) (in sacks) - prices per 100 kg</v>
          </cell>
          <cell r="W184" t="str">
            <v>Complementary feed for dairy cattle (stall-fed) (in sacks) - prices per 100 kg</v>
          </cell>
          <cell r="X184" t="str">
            <v>Complementary feed for dairy cattle (stall-fed) (in sacks) - prices per 100 kg</v>
          </cell>
        </row>
        <row r="185">
          <cell r="A185">
            <v>20622922</v>
          </cell>
          <cell r="B185">
            <v>8264</v>
          </cell>
          <cell r="C185" t="str">
            <v>u2</v>
          </cell>
          <cell r="D185" t="str">
            <v>g13</v>
          </cell>
          <cell r="E185" t="str">
            <v>Complementary feed for dairy cattle (stall-fed) (in bulk) - prices per 100 kg</v>
          </cell>
          <cell r="F185" t="str">
            <v>Complementary feed for dairy cattle (stall-fed) (in bulk) - prices per 100 kg</v>
          </cell>
          <cell r="G185" t="str">
            <v>Ergänzungsfutter für Milchvieh (Aufstallung) (Schüttgut)</v>
          </cell>
          <cell r="H185" t="str">
            <v>Complementary feed for dairy cattle (stall-fed) (in bulk) - prices per 100 kg</v>
          </cell>
          <cell r="I185" t="str">
            <v>Complementary feed for dairy cattle (stall-fed) (in bulk) - prices per 100 kg</v>
          </cell>
          <cell r="J185" t="str">
            <v>Complementary feed for dairy cattle (stall-fed) (in bulk) - prices per 100 kg</v>
          </cell>
          <cell r="K185" t="str">
            <v>Complementary feed for dairy cattle (stall-fed) (in bulk) - prices per 100 kg</v>
          </cell>
          <cell r="L185" t="str">
            <v>Complementary feed for dairy cattle (stall-fed) (in bulk) - prices per 100 kg</v>
          </cell>
          <cell r="M185" t="str">
            <v>Complémentaire pour bovins à l'engrais (en vrac)</v>
          </cell>
          <cell r="N185" t="str">
            <v>Complementary feed for dairy cattle (stall-fed) (in bulk) - prices per 100 kg</v>
          </cell>
          <cell r="O185" t="str">
            <v>Complementary feed for dairy cattle (stall-fed) (in bulk) - prices per 100 kg</v>
          </cell>
          <cell r="P185" t="str">
            <v>Complementary feed for dairy cattle (stall-fed) (in bulk) - prices per 100 kg</v>
          </cell>
          <cell r="Q185" t="str">
            <v>Complementary feed for dairy cattle (stall-fed) (in bulk) - prices per 100 kg</v>
          </cell>
          <cell r="R185" t="str">
            <v>Complementary feed for dairy cattle (stall-fed) (in bulk) - prices per 100 kg</v>
          </cell>
          <cell r="S185" t="str">
            <v>Complementary feed for dairy cattle (stall-fed) (in bulk) - prices per 100 kg</v>
          </cell>
          <cell r="T185" t="str">
            <v>Complementary feed for dairy cattle (stall-fed) (in bulk) - prices per 100 kg</v>
          </cell>
          <cell r="U185" t="str">
            <v>Complementary feed for dairy cattle (stall-fed) (in bulk) - prices per 100 kg</v>
          </cell>
          <cell r="V185" t="str">
            <v>Complementary feed for dairy cattle (stall-fed) (in bulk) - prices per 100 kg</v>
          </cell>
          <cell r="W185" t="str">
            <v>Complementary feed for dairy cattle (stall-fed) (in bulk) - prices per 100 kg</v>
          </cell>
          <cell r="X185" t="str">
            <v>Complementary feed for dairy cattle (stall-fed) (in bulk) - prices per 100 kg</v>
          </cell>
        </row>
        <row r="186">
          <cell r="A186">
            <v>20622931</v>
          </cell>
          <cell r="B186">
            <v>8266</v>
          </cell>
          <cell r="C186" t="str">
            <v>u2</v>
          </cell>
          <cell r="D186" t="str">
            <v>g13</v>
          </cell>
          <cell r="E186" t="str">
            <v>Protein-rich complem. feed f dairy cattle (stall-fed) (in sacks) - prices per 100 kg</v>
          </cell>
          <cell r="F186" t="str">
            <v>Protein-rich complem. feed f dairy cattle (stall-fed) (in sacks) - prices per 100 kg</v>
          </cell>
          <cell r="G186" t="str">
            <v>Eiweißreiches Ergänzungsfutter für Milchvieh (Aufstallung) (Sackware)</v>
          </cell>
          <cell r="H186" t="str">
            <v>Protein-rich complem. feed f dairy cattle (stall-fed) (in sacks) - prices per 100 kg</v>
          </cell>
          <cell r="I186" t="str">
            <v>Protein-rich complem. feed f dairy cattle (stall-fed) (in sacks) - prices per 100 kg</v>
          </cell>
          <cell r="J186" t="str">
            <v>Protein-rich complem. feed f dairy cattle (stall-fed) (in sacks) - prices per 100 kg</v>
          </cell>
          <cell r="K186" t="str">
            <v>Protein-rich complem. feed f dairy cattle (stall-fed) (in sacks) - prices per 100 kg</v>
          </cell>
          <cell r="L186" t="str">
            <v>Protein-rich complem. feed f dairy cattle (stall-fed) (in sacks) - prices per 100 kg</v>
          </cell>
          <cell r="M186" t="str">
            <v>Complémentaire riche en protéines pour  vaches laitières (en stabulation) (en sacs)</v>
          </cell>
          <cell r="N186" t="str">
            <v>Protein-rich complem. feed f dairy cattle (stall-fed) (in sacks) - prices per 100 kg</v>
          </cell>
          <cell r="O186" t="str">
            <v>Protein-rich complem. feed f dairy cattle (stall-fed) (in sacks) - prices per 100 kg</v>
          </cell>
          <cell r="P186" t="str">
            <v>Protein-rich complem. feed f dairy cattle (stall-fed) (in sacks) - prices per 100 kg</v>
          </cell>
          <cell r="Q186" t="str">
            <v>Protein-rich complem. feed f dairy cattle (stall-fed) (in sacks) - prices per 100 kg</v>
          </cell>
          <cell r="R186" t="str">
            <v>Protein-rich complem. feed f dairy cattle (stall-fed) (in sacks) - prices per 100 kg</v>
          </cell>
          <cell r="S186" t="str">
            <v>Protein-rich complem. feed f dairy cattle (stall-fed) (in sacks) - prices per 100 kg</v>
          </cell>
          <cell r="T186" t="str">
            <v>Protein-rich complem. feed f dairy cattle (stall-fed) (in sacks) - prices per 100 kg</v>
          </cell>
          <cell r="U186" t="str">
            <v>Protein-rich complem. feed f dairy cattle (stall-fed) (in sacks) - prices per 100 kg</v>
          </cell>
          <cell r="V186" t="str">
            <v>Protein-rich complem. feed f dairy cattle (stall-fed) (in sacks) - prices per 100 kg</v>
          </cell>
          <cell r="W186" t="str">
            <v>Protein-rich complem. feed f dairy cattle (stall-fed) (in sacks) - prices per 100 kg</v>
          </cell>
          <cell r="X186" t="str">
            <v>Protein-rich complem. feed f dairy cattle (stall-fed) (in sacks) - prices per 100 kg</v>
          </cell>
        </row>
        <row r="187">
          <cell r="A187">
            <v>20622932</v>
          </cell>
          <cell r="B187">
            <v>8253</v>
          </cell>
          <cell r="C187" t="str">
            <v>u2</v>
          </cell>
          <cell r="D187" t="str">
            <v>g42</v>
          </cell>
          <cell r="E187" t="str">
            <v>Protein-rich complem. feed f dairy cattle (stall-fed) (in bulk) - prices per 100 kg</v>
          </cell>
          <cell r="F187" t="str">
            <v>Protein-rich complem. feed f dairy cattle (stall-fed) (in bulk) - prices per 100 kg</v>
          </cell>
          <cell r="G187" t="str">
            <v>Eiweißreiches Ergänzungsfutter für Milchvieh (Aufstallung) (Schüttgut)</v>
          </cell>
          <cell r="H187" t="str">
            <v>Protein-rich complem. feed f dairy cattle (stall-fed) (in bulk) - prices per 100 kg</v>
          </cell>
          <cell r="I187" t="str">
            <v>Protein-rich complem. feed f dairy cattle (stall-fed) (in bulk) - prices per 100 kg</v>
          </cell>
          <cell r="J187" t="str">
            <v>Protein-rich complem. feed f dairy cattle (stall-fed) (in bulk) - prices per 100 kg</v>
          </cell>
          <cell r="K187" t="str">
            <v>Protein-rich complem. feed f dairy cattle (stall-fed) (in bulk) - prices per 100 kg</v>
          </cell>
          <cell r="L187" t="str">
            <v>Protein-rich complem. feed f dairy cattle (stall-fed) (in bulk) - prices per 100 kg</v>
          </cell>
          <cell r="M187" t="str">
            <v>Complémentaire riche en protéines pour  vaches laitières (en stabulation) (en vrac)</v>
          </cell>
          <cell r="N187" t="str">
            <v>Protein-rich complem. feed f dairy cattle (stall-fed) (in bulk) - prices per 100 kg</v>
          </cell>
          <cell r="O187" t="str">
            <v>Protein-rich complem. feed f dairy cattle (stall-fed) (in bulk) - prices per 100 kg</v>
          </cell>
          <cell r="P187" t="str">
            <v>Protein-rich complem. feed f dairy cattle (stall-fed) (in bulk) - prices per 100 kg</v>
          </cell>
          <cell r="Q187" t="str">
            <v>Protein-rich complem. feed f dairy cattle (stall-fed) (in bulk) - prices per 100 kg</v>
          </cell>
          <cell r="R187" t="str">
            <v>Protein-rich complem. feed f dairy cattle (stall-fed) (in bulk) - prices per 100 kg</v>
          </cell>
          <cell r="S187" t="str">
            <v>Protein-rich complem. feed f dairy cattle (stall-fed) (in bulk) - prices per 100 kg</v>
          </cell>
          <cell r="T187" t="str">
            <v>Protein-rich complem. feed f dairy cattle (stall-fed) (in bulk) - prices per 100 kg</v>
          </cell>
          <cell r="U187" t="str">
            <v>Protein-rich complem. feed f dairy cattle (stall-fed) (in bulk) - prices per 100 kg</v>
          </cell>
          <cell r="V187" t="str">
            <v>Protein-rich complem. feed f dairy cattle (stall-fed) (in bulk) - prices per 100 kg</v>
          </cell>
          <cell r="W187" t="str">
            <v>Protein-rich complem. feed f dairy cattle (stall-fed) (in bulk) - prices per 100 kg</v>
          </cell>
          <cell r="X187" t="str">
            <v>Protein-rich complem. feed f dairy cattle (stall-fed) (in bulk) - prices per 100 kg</v>
          </cell>
        </row>
        <row r="188">
          <cell r="A188">
            <v>20622101</v>
          </cell>
          <cell r="B188">
            <v>8254</v>
          </cell>
          <cell r="C188" t="str">
            <v>u2</v>
          </cell>
          <cell r="D188" t="str">
            <v>g42</v>
          </cell>
          <cell r="E188" t="str">
            <v>Complementary feed for cattle fattening (in sacks) - prices per 100 kg</v>
          </cell>
          <cell r="F188" t="str">
            <v>Complementary feed for cattle fattening (in sacks) - prices per 100 kg</v>
          </cell>
          <cell r="G188" t="str">
            <v>Ergänzungsfutter für die Rindermast (Sackware)</v>
          </cell>
          <cell r="H188" t="str">
            <v>Complementary feed for cattle fattening (in sacks) - prices per 100 kg</v>
          </cell>
          <cell r="I188" t="str">
            <v>Complementary feed for cattle fattening (in sacks) - prices per 100 kg</v>
          </cell>
          <cell r="J188" t="str">
            <v>Complementary feed for cattle fattening (in sacks) - prices per 100 kg</v>
          </cell>
          <cell r="K188" t="str">
            <v>Complementary feed for cattle fattening (in sacks) - prices per 100 kg</v>
          </cell>
          <cell r="L188" t="str">
            <v>Complementary feed for cattle fattening (in sacks) - prices per 100 kg</v>
          </cell>
          <cell r="M188" t="str">
            <v>Complet pour porcelets d'élevage (en sacs)</v>
          </cell>
          <cell r="N188" t="str">
            <v>Complementary feed for cattle fattening (in sacks) - prices per 100 kg</v>
          </cell>
          <cell r="O188" t="str">
            <v>Complementary feed for cattle fattening (in sacks) - prices per 100 kg</v>
          </cell>
          <cell r="P188" t="str">
            <v>Complementary feed for cattle fattening (in sacks) - prices per 100 kg</v>
          </cell>
          <cell r="Q188" t="str">
            <v>Complementary feed for cattle fattening (in sacks) - prices per 100 kg</v>
          </cell>
          <cell r="R188" t="str">
            <v>Complementary feed for cattle fattening (in sacks) - prices per 100 kg</v>
          </cell>
          <cell r="S188" t="str">
            <v>Complementary feed for cattle fattening (in sacks) - prices per 100 kg</v>
          </cell>
          <cell r="T188" t="str">
            <v>Complementary feed for cattle fattening (in sacks) - prices per 100 kg</v>
          </cell>
          <cell r="U188" t="str">
            <v>Complementary feed for cattle fattening (in sacks) - prices per 100 kg</v>
          </cell>
          <cell r="V188" t="str">
            <v>Complementary feed for cattle fattening (in sacks) - prices per 100 kg</v>
          </cell>
          <cell r="W188" t="str">
            <v>Complementary feed for cattle fattening (in sacks) - prices per 100 kg</v>
          </cell>
          <cell r="X188" t="str">
            <v>Complementary feed for cattle fattening (in sacks) - prices per 100 kg</v>
          </cell>
        </row>
        <row r="189">
          <cell r="A189">
            <v>20622102</v>
          </cell>
          <cell r="B189">
            <v>8255</v>
          </cell>
          <cell r="C189" t="str">
            <v>u2</v>
          </cell>
          <cell r="D189" t="str">
            <v>g42</v>
          </cell>
          <cell r="E189" t="str">
            <v>Complementary feed for cattle fattening (in bulk) - prices per 100 kg</v>
          </cell>
          <cell r="F189" t="str">
            <v>Complementary feed for cattle fattening (in bulk) - prices per 100 kg</v>
          </cell>
          <cell r="G189" t="str">
            <v>Ergänzungsfutter für die Rindermast (Schüttgut)</v>
          </cell>
          <cell r="H189" t="str">
            <v>Complementary feed for cattle fattening (in bulk) - prices per 100 kg</v>
          </cell>
          <cell r="I189" t="str">
            <v>Complementary feed for cattle fattening (in bulk) - prices per 100 kg</v>
          </cell>
          <cell r="J189" t="str">
            <v>Complementary feed for cattle fattening (in bulk) - prices per 100 kg</v>
          </cell>
          <cell r="K189" t="str">
            <v>Complementary feed for cattle fattening (in bulk) - prices per 100 kg</v>
          </cell>
          <cell r="L189" t="str">
            <v>Complementary feed for cattle fattening (in bulk) - prices per 100 kg</v>
          </cell>
          <cell r="M189" t="str">
            <v>Complémentaire pour bovins à l'engrais (en vrac)</v>
          </cell>
          <cell r="N189" t="str">
            <v>Complementary feed for cattle fattening (in bulk) - prices per 100 kg</v>
          </cell>
          <cell r="O189" t="str">
            <v>Complementary feed for cattle fattening (in bulk) - prices per 100 kg</v>
          </cell>
          <cell r="P189" t="str">
            <v>Complementary feed for cattle fattening (in bulk) - prices per 100 kg</v>
          </cell>
          <cell r="Q189" t="str">
            <v>Complementary feed for cattle fattening (in bulk) - prices per 100 kg</v>
          </cell>
          <cell r="R189" t="str">
            <v>Complementary feed for cattle fattening (in bulk) - prices per 100 kg</v>
          </cell>
          <cell r="S189" t="str">
            <v>Complementary feed for cattle fattening (in bulk) - prices per 100 kg</v>
          </cell>
          <cell r="T189" t="str">
            <v>Complementary feed for cattle fattening (in bulk) - prices per 100 kg</v>
          </cell>
          <cell r="U189" t="str">
            <v>Complementary feed for cattle fattening (in bulk) - prices per 100 kg</v>
          </cell>
          <cell r="V189" t="str">
            <v>Complementary feed for cattle fattening (in bulk) - prices per 100 kg</v>
          </cell>
          <cell r="W189" t="str">
            <v>Complementary feed for cattle fattening (in bulk) - prices per 100 kg</v>
          </cell>
          <cell r="X189" t="str">
            <v>Complementary feed for cattle fattening (in bulk) - prices per 100 kg</v>
          </cell>
        </row>
        <row r="190">
          <cell r="A190">
            <v>20622111</v>
          </cell>
          <cell r="B190">
            <v>8256</v>
          </cell>
          <cell r="C190" t="str">
            <v>u2</v>
          </cell>
          <cell r="D190" t="str">
            <v>g42</v>
          </cell>
          <cell r="E190" t="str">
            <v>Protein-rich complementary feed f cattle fattening (in sacks) - prices per 100 kg</v>
          </cell>
          <cell r="F190" t="str">
            <v>Protein-rich complementary feed f cattle fattening (in sacks) - prices per 100 kg</v>
          </cell>
          <cell r="G190" t="str">
            <v>Eiweißreiches Ergänzungsfutter für die Rindermast (Sackware)</v>
          </cell>
          <cell r="H190" t="str">
            <v>Protein-rich complementary feed f cattle fattening (in sacks) - prices per 100 kg</v>
          </cell>
          <cell r="I190" t="str">
            <v>Protein-rich complementary feed f cattle fattening (in sacks) - prices per 100 kg</v>
          </cell>
          <cell r="J190" t="str">
            <v>Protein-rich complementary feed f cattle fattening (in sacks) - prices per 100 kg</v>
          </cell>
          <cell r="K190" t="str">
            <v>Protein-rich complementary feed f cattle fattening (in sacks) - prices per 100 kg</v>
          </cell>
          <cell r="L190" t="str">
            <v>Protein-rich complementary feed f cattle fattening (in sacks) - prices per 100 kg</v>
          </cell>
          <cell r="M190" t="str">
            <v xml:space="preserve">Complémentaire riche en protéines pour bovins à l'engrais (en sacs) </v>
          </cell>
          <cell r="N190" t="str">
            <v>Protein-rich complementary feed f cattle fattening (in sacks) - prices per 100 kg</v>
          </cell>
          <cell r="O190" t="str">
            <v>Protein-rich complementary feed f cattle fattening (in sacks) - prices per 100 kg</v>
          </cell>
          <cell r="P190" t="str">
            <v>Protein-rich complementary feed f cattle fattening (in sacks) - prices per 100 kg</v>
          </cell>
          <cell r="Q190" t="str">
            <v>Protein-rich complementary feed f cattle fattening (in sacks) - prices per 100 kg</v>
          </cell>
          <cell r="R190" t="str">
            <v>Protein-rich complementary feed f cattle fattening (in sacks) - prices per 100 kg</v>
          </cell>
          <cell r="S190" t="str">
            <v>Protein-rich complementary feed f cattle fattening (in sacks) - prices per 100 kg</v>
          </cell>
          <cell r="T190" t="str">
            <v>Protein-rich complementary feed f cattle fattening (in sacks) - prices per 100 kg</v>
          </cell>
          <cell r="U190" t="str">
            <v>Protein-rich complementary feed f cattle fattening (in sacks) - prices per 100 kg</v>
          </cell>
          <cell r="V190" t="str">
            <v>Protein-rich complementary feed f cattle fattening (in sacks) - prices per 100 kg</v>
          </cell>
          <cell r="W190" t="str">
            <v>Protein-rich complementary feed f cattle fattening (in sacks) - prices per 100 kg</v>
          </cell>
          <cell r="X190" t="str">
            <v>Protein-rich complementary feed f cattle fattening (in sacks) - prices per 100 kg</v>
          </cell>
        </row>
        <row r="191">
          <cell r="A191">
            <v>20622112</v>
          </cell>
          <cell r="B191">
            <v>8257</v>
          </cell>
          <cell r="C191" t="str">
            <v>u2</v>
          </cell>
          <cell r="D191" t="str">
            <v>g42</v>
          </cell>
          <cell r="E191" t="str">
            <v>Protein-rich complementary feed for cattle fattening (in bulk) - prices per 100 kg</v>
          </cell>
          <cell r="F191" t="str">
            <v>Protein-rich complementary feed for cattle fattening (in bulk) - prices per 100 kg</v>
          </cell>
          <cell r="G191" t="str">
            <v>Eiweißreiches Ergänzungsfutter für die Rindermast (Schüttgut)</v>
          </cell>
          <cell r="H191" t="str">
            <v>Protein-rich complementary feed for cattle fattening (in bulk) - prices per 100 kg</v>
          </cell>
          <cell r="I191" t="str">
            <v>Protein-rich complementary feed for cattle fattening (in bulk) - prices per 100 kg</v>
          </cell>
          <cell r="J191" t="str">
            <v>Protein-rich complementary feed for cattle fattening (in bulk) - prices per 100 kg</v>
          </cell>
          <cell r="K191" t="str">
            <v>Protein-rich complementary feed for cattle fattening (in bulk) - prices per 100 kg</v>
          </cell>
          <cell r="L191" t="str">
            <v>Protein-rich complementary feed for cattle fattening (in bulk) - prices per 100 kg</v>
          </cell>
          <cell r="M191" t="str">
            <v>Complémentaire riche en protéines pour bovins   (en vrac)</v>
          </cell>
          <cell r="N191" t="str">
            <v>Protein-rich complementary feed for cattle fattening (in bulk) - prices per 100 kg</v>
          </cell>
          <cell r="O191" t="str">
            <v>Protein-rich complementary feed for cattle fattening (in bulk) - prices per 100 kg</v>
          </cell>
          <cell r="P191" t="str">
            <v>Protein-rich complementary feed for cattle fattening (in bulk) - prices per 100 kg</v>
          </cell>
          <cell r="Q191" t="str">
            <v>Protein-rich complementary feed for cattle fattening (in bulk) - prices per 100 kg</v>
          </cell>
          <cell r="R191" t="str">
            <v>Protein-rich complementary feed for cattle fattening (in bulk) - prices per 100 kg</v>
          </cell>
          <cell r="S191" t="str">
            <v>Protein-rich complementary feed for cattle fattening (in bulk) - prices per 100 kg</v>
          </cell>
          <cell r="T191" t="str">
            <v>Protein-rich complementary feed for cattle fattening (in bulk) - prices per 100 kg</v>
          </cell>
          <cell r="U191" t="str">
            <v>Protein-rich complementary feed for cattle fattening (in bulk) - prices per 100 kg</v>
          </cell>
          <cell r="V191" t="str">
            <v>Protein-rich complementary feed for cattle fattening (in bulk) - prices per 100 kg</v>
          </cell>
          <cell r="W191" t="str">
            <v>Protein-rich complementary feed for cattle fattening (in bulk) - prices per 100 kg</v>
          </cell>
          <cell r="X191" t="str">
            <v>Protein-rich complementary feed for cattle fattening (in bulk) - prices per 100 kg</v>
          </cell>
        </row>
        <row r="192">
          <cell r="A192">
            <v>20623101</v>
          </cell>
          <cell r="B192">
            <v>8288</v>
          </cell>
          <cell r="C192" t="str">
            <v>u2</v>
          </cell>
          <cell r="D192" t="str">
            <v>g14</v>
          </cell>
          <cell r="E192" t="str">
            <v>Complete feed for rearing pigs (in sacks) - prices per 100 kg</v>
          </cell>
          <cell r="F192" t="str">
            <v>Complete feed for rearing pigs (in sacks) - prices per 100 kg</v>
          </cell>
          <cell r="G192" t="str">
            <v>Alleinfutter für die Ferkelaufzucht (Sackware)</v>
          </cell>
          <cell r="H192" t="str">
            <v>Complete feed for rearing pigs (in sacks) - prices per 100 kg</v>
          </cell>
          <cell r="I192" t="str">
            <v>Complete feed for rearing pigs (in sacks) - prices per 100 kg</v>
          </cell>
          <cell r="J192" t="str">
            <v>Complete feed for rearing pigs (in sacks) - prices per 100 kg</v>
          </cell>
          <cell r="K192" t="str">
            <v>Complete feed for rearing pigs (in sacks) - prices per 100 kg</v>
          </cell>
          <cell r="L192" t="str">
            <v>Complete feed for rearing pigs (in sacks) - prices per 100 kg</v>
          </cell>
          <cell r="M192" t="str">
            <v>Complet pour porcelets d'élevage (en sacs)</v>
          </cell>
          <cell r="N192" t="str">
            <v>Complete feed for rearing pigs (in sacks) - prices per 100 kg</v>
          </cell>
          <cell r="O192" t="str">
            <v>Complete feed for rearing pigs (in sacks) - prices per 100 kg</v>
          </cell>
          <cell r="P192" t="str">
            <v>Complete feed for rearing pigs (in sacks) - prices per 100 kg</v>
          </cell>
          <cell r="Q192" t="str">
            <v>Complete feed for rearing pigs (in sacks) - prices per 100 kg</v>
          </cell>
          <cell r="R192" t="str">
            <v>Complete feed for rearing pigs (in sacks) - prices per 100 kg</v>
          </cell>
          <cell r="S192" t="str">
            <v>Complete feed for rearing pigs (in sacks) - prices per 100 kg</v>
          </cell>
          <cell r="T192" t="str">
            <v>Complete feed for rearing pigs (in sacks) - prices per 100 kg</v>
          </cell>
          <cell r="U192" t="str">
            <v>Complete feed for rearing pigs (in sacks) - prices per 100 kg</v>
          </cell>
          <cell r="V192" t="str">
            <v>Complete feed for rearing pigs (in sacks) - prices per 100 kg</v>
          </cell>
          <cell r="W192" t="str">
            <v>Complete feed for rearing pigs (in sacks) - prices per 100 kg</v>
          </cell>
          <cell r="X192" t="str">
            <v>Complete feed for rearing pigs (in sacks) - prices per 100 kg</v>
          </cell>
        </row>
        <row r="193">
          <cell r="A193">
            <v>20623102</v>
          </cell>
          <cell r="B193">
            <v>8289</v>
          </cell>
          <cell r="C193" t="str">
            <v>u2</v>
          </cell>
          <cell r="D193" t="str">
            <v>g14</v>
          </cell>
          <cell r="E193" t="str">
            <v>Complete feed for rearing pigs (in bulk) - prices per 100 kg</v>
          </cell>
          <cell r="F193" t="str">
            <v>Complete feed for rearing pigs (in bulk) - prices per 100 kg</v>
          </cell>
          <cell r="G193" t="str">
            <v>Alleinfutter für die Ferkelaufzucht (Schüttgut)</v>
          </cell>
          <cell r="H193" t="str">
            <v>Complete feed for rearing pigs (in bulk) - prices per 100 kg</v>
          </cell>
          <cell r="I193" t="str">
            <v>Complete feed for rearing pigs (in bulk) - prices per 100 kg</v>
          </cell>
          <cell r="J193" t="str">
            <v>Complete feed for rearing pigs (in bulk) - prices per 100 kg</v>
          </cell>
          <cell r="K193" t="str">
            <v>Complete feed for rearing pigs (in bulk) - prices per 100 kg</v>
          </cell>
          <cell r="L193" t="str">
            <v>Complete feed for rearing pigs (in bulk) - prices per 100 kg</v>
          </cell>
          <cell r="M193" t="str">
            <v>Complet pour porcelets d'élevage (en vrac)</v>
          </cell>
          <cell r="N193" t="str">
            <v>Complete feed for rearing pigs (in bulk) - prices per 100 kg</v>
          </cell>
          <cell r="O193" t="str">
            <v>Complete feed for rearing pigs (in bulk) - prices per 100 kg</v>
          </cell>
          <cell r="P193" t="str">
            <v>Complete feed for rearing pigs (in bulk) - prices per 100 kg</v>
          </cell>
          <cell r="Q193" t="str">
            <v>Complete feed for rearing pigs (in bulk) - prices per 100 kg</v>
          </cell>
          <cell r="R193" t="str">
            <v>Complete feed for rearing pigs (in bulk) - prices per 100 kg</v>
          </cell>
          <cell r="S193" t="str">
            <v>Complete feed for rearing pigs (in bulk) - prices per 100 kg</v>
          </cell>
          <cell r="T193" t="str">
            <v>Complete feed for rearing pigs (in bulk) - prices per 100 kg</v>
          </cell>
          <cell r="U193" t="str">
            <v>Complete feed for rearing pigs (in bulk) - prices per 100 kg</v>
          </cell>
          <cell r="V193" t="str">
            <v>Complete feed for rearing pigs (in bulk) - prices per 100 kg</v>
          </cell>
          <cell r="W193" t="str">
            <v>Complete feed for rearing pigs (in bulk) - prices per 100 kg</v>
          </cell>
          <cell r="X193" t="str">
            <v>Complete feed for rearing pigs (in bulk) - prices per 100 kg</v>
          </cell>
        </row>
        <row r="194">
          <cell r="A194">
            <v>20623301</v>
          </cell>
          <cell r="B194">
            <v>8296</v>
          </cell>
          <cell r="C194" t="str">
            <v>u2</v>
          </cell>
          <cell r="D194" t="str">
            <v>g14</v>
          </cell>
          <cell r="E194" t="str">
            <v>Complete feed for sows (in sacks) - prices per 100 kg</v>
          </cell>
          <cell r="F194" t="str">
            <v>Complete feed for sows (in sacks) - prices per 100 kg</v>
          </cell>
          <cell r="G194" t="str">
            <v>Alleinfutter für Zuchtsauen (Sackware)</v>
          </cell>
          <cell r="H194" t="str">
            <v>Complete feed for sows (in sacks) - prices per 100 kg</v>
          </cell>
          <cell r="I194" t="str">
            <v>Complete feed for sows (in sacks) - prices per 100 kg</v>
          </cell>
          <cell r="J194" t="str">
            <v>Complete feed for sows (in sacks) - prices per 100 kg</v>
          </cell>
          <cell r="K194" t="str">
            <v>Complete feed for sows (in sacks) - prices per 100 kg</v>
          </cell>
          <cell r="L194" t="str">
            <v>Complete feed for sows (in sacks) - prices per 100 kg</v>
          </cell>
          <cell r="M194" t="str">
            <v>Complet pour truies (en sacs)</v>
          </cell>
          <cell r="N194" t="str">
            <v>Complete feed for sows (in sacks) - prices per 100 kg</v>
          </cell>
          <cell r="O194" t="str">
            <v>Complete feed for sows (in sacks) - prices per 100 kg</v>
          </cell>
          <cell r="P194" t="str">
            <v>Complete feed for sows (in sacks) - prices per 100 kg</v>
          </cell>
          <cell r="Q194" t="str">
            <v>Complete feed for sows (in sacks) - prices per 100 kg</v>
          </cell>
          <cell r="R194" t="str">
            <v>Complete feed for sows (in sacks) - prices per 100 kg</v>
          </cell>
          <cell r="S194" t="str">
            <v>Complete feed for sows (in sacks) - prices per 100 kg</v>
          </cell>
          <cell r="T194" t="str">
            <v>Complete feed for sows (in sacks) - prices per 100 kg</v>
          </cell>
          <cell r="U194" t="str">
            <v>Complete feed for sows (in sacks) - prices per 100 kg</v>
          </cell>
          <cell r="V194" t="str">
            <v>Complete feed for sows (in sacks) - prices per 100 kg</v>
          </cell>
          <cell r="W194" t="str">
            <v>Complete feed for sows (in sacks) - prices per 100 kg</v>
          </cell>
          <cell r="X194" t="str">
            <v>Complete feed for sows (in sacks) - prices per 100 kg</v>
          </cell>
        </row>
        <row r="195">
          <cell r="A195">
            <v>20623302</v>
          </cell>
          <cell r="B195">
            <v>8297</v>
          </cell>
          <cell r="C195" t="str">
            <v>u2</v>
          </cell>
          <cell r="D195" t="str">
            <v>g14</v>
          </cell>
          <cell r="E195" t="str">
            <v>Complete feed for sows (in bulk) - prices per 100 kg</v>
          </cell>
          <cell r="F195" t="str">
            <v>Complete feed for sows (in bulk) - prices per 100 kg</v>
          </cell>
          <cell r="G195" t="str">
            <v>Alleinfutter für Zuchtsauen (Schüttgut)</v>
          </cell>
          <cell r="H195" t="str">
            <v>Complete feed for sows (in bulk) - prices per 100 kg</v>
          </cell>
          <cell r="I195" t="str">
            <v>Complete feed for sows (in bulk) - prices per 100 kg</v>
          </cell>
          <cell r="J195" t="str">
            <v>Complete feed for sows (in bulk) - prices per 100 kg</v>
          </cell>
          <cell r="K195" t="str">
            <v>Complete feed for sows (in bulk) - prices per 100 kg</v>
          </cell>
          <cell r="L195" t="str">
            <v>Complete feed for sows (in bulk) - prices per 100 kg</v>
          </cell>
          <cell r="M195" t="str">
            <v>Complet pour truies (en vrac)</v>
          </cell>
          <cell r="N195" t="str">
            <v>Complete feed for sows (in bulk) - prices per 100 kg</v>
          </cell>
          <cell r="O195" t="str">
            <v>Complete feed for sows (in bulk) - prices per 100 kg</v>
          </cell>
          <cell r="P195" t="str">
            <v>Complete feed for sows (in bulk) - prices per 100 kg</v>
          </cell>
          <cell r="Q195" t="str">
            <v>Complete feed for sows (in bulk) - prices per 100 kg</v>
          </cell>
          <cell r="R195" t="str">
            <v>Complete feed for sows (in bulk) - prices per 100 kg</v>
          </cell>
          <cell r="S195" t="str">
            <v>Complete feed for sows (in bulk) - prices per 100 kg</v>
          </cell>
          <cell r="T195" t="str">
            <v>Complete feed for sows (in bulk) - prices per 100 kg</v>
          </cell>
          <cell r="U195" t="str">
            <v>Complete feed for sows (in bulk) - prices per 100 kg</v>
          </cell>
          <cell r="V195" t="str">
            <v>Complete feed for sows (in bulk) - prices per 100 kg</v>
          </cell>
          <cell r="W195" t="str">
            <v>Complete feed for sows (in bulk) - prices per 100 kg</v>
          </cell>
          <cell r="X195" t="str">
            <v>Complete feed for sows (in bulk) - prices per 100 kg</v>
          </cell>
        </row>
        <row r="196">
          <cell r="A196">
            <v>20623201</v>
          </cell>
          <cell r="B196">
            <v>8292</v>
          </cell>
          <cell r="C196" t="str">
            <v>u2</v>
          </cell>
          <cell r="D196" t="str">
            <v>g14</v>
          </cell>
          <cell r="E196" t="str">
            <v>Complete feed for fattening pigs (in sacks) - prices per 100 kg</v>
          </cell>
          <cell r="F196" t="str">
            <v>Complete feed for fattening pigs (in sacks) - prices per 100 kg</v>
          </cell>
          <cell r="G196" t="str">
            <v>Alleinfutter für die Schweinemast (Sackware)</v>
          </cell>
          <cell r="H196" t="str">
            <v>Complete feed for fattening pigs (in sacks) - prices per 100 kg</v>
          </cell>
          <cell r="I196" t="str">
            <v>Complete feed for fattening pigs (in sacks) - prices per 100 kg</v>
          </cell>
          <cell r="J196" t="str">
            <v>Complete feed for fattening pigs (in sacks) - prices per 100 kg</v>
          </cell>
          <cell r="K196" t="str">
            <v>Complete feed for fattening pigs (in sacks) - prices per 100 kg</v>
          </cell>
          <cell r="L196" t="str">
            <v>Complete feed for fattening pigs (in sacks) - prices per 100 kg</v>
          </cell>
          <cell r="M196" t="str">
            <v>Complet pour porcs à l'engrais (en sacs)</v>
          </cell>
          <cell r="N196" t="str">
            <v>Complete feed for fattening pigs (in sacks) - prices per 100 kg</v>
          </cell>
          <cell r="O196" t="str">
            <v>Complete feed for fattening pigs (in sacks) - prices per 100 kg</v>
          </cell>
          <cell r="P196" t="str">
            <v>Complete feed for fattening pigs (in sacks) - prices per 100 kg</v>
          </cell>
          <cell r="Q196" t="str">
            <v>Complete feed for fattening pigs (in sacks) - prices per 100 kg</v>
          </cell>
          <cell r="R196" t="str">
            <v>Complete feed for fattening pigs (in sacks) - prices per 100 kg</v>
          </cell>
          <cell r="S196" t="str">
            <v>Complete feed for fattening pigs (in sacks) - prices per 100 kg</v>
          </cell>
          <cell r="T196" t="str">
            <v>Complete feed for fattening pigs (in sacks) - prices per 100 kg</v>
          </cell>
          <cell r="U196" t="str">
            <v>Complete feed for fattening pigs (in sacks) - prices per 100 kg</v>
          </cell>
          <cell r="V196" t="str">
            <v>Complete feed for fattening pigs (in sacks) - prices per 100 kg</v>
          </cell>
          <cell r="W196" t="str">
            <v>Complete feed for fattening pigs (in sacks) - prices per 100 kg</v>
          </cell>
          <cell r="X196" t="str">
            <v>Complete feed for fattening pigs (in sacks) - prices per 100 kg</v>
          </cell>
        </row>
        <row r="197">
          <cell r="A197">
            <v>20623202</v>
          </cell>
          <cell r="B197">
            <v>8293</v>
          </cell>
          <cell r="C197" t="str">
            <v>u2</v>
          </cell>
          <cell r="D197" t="str">
            <v>g14</v>
          </cell>
          <cell r="E197" t="str">
            <v>Complete feed for fattening pigs (in bulk) - prices per 100 kg</v>
          </cell>
          <cell r="F197" t="str">
            <v>Complete feed for fattening pigs (in bulk) - prices per 100 kg</v>
          </cell>
          <cell r="G197" t="str">
            <v>Alleinfutter für die Schweinemast (Schüttgut)</v>
          </cell>
          <cell r="H197" t="str">
            <v>Complete feed for fattening pigs (in bulk) - prices per 100 kg</v>
          </cell>
          <cell r="I197" t="str">
            <v>Complete feed for fattening pigs (in bulk) - prices per 100 kg</v>
          </cell>
          <cell r="J197" t="str">
            <v>Complete feed for fattening pigs (in bulk) - prices per 100 kg</v>
          </cell>
          <cell r="K197" t="str">
            <v>Complete feed for fattening pigs (in bulk) - prices per 100 kg</v>
          </cell>
          <cell r="L197" t="str">
            <v>Complete feed for fattening pigs (in bulk) - prices per 100 kg</v>
          </cell>
          <cell r="M197" t="str">
            <v>Complet pour porcs à l'engrais (en vrac)</v>
          </cell>
          <cell r="N197" t="str">
            <v>Complete feed for fattening pigs (in bulk) - prices per 100 kg</v>
          </cell>
          <cell r="O197" t="str">
            <v>Complete feed for fattening pigs (in bulk) - prices per 100 kg</v>
          </cell>
          <cell r="P197" t="str">
            <v>Complete feed for fattening pigs (in bulk) - prices per 100 kg</v>
          </cell>
          <cell r="Q197" t="str">
            <v>Complete feed for fattening pigs (in bulk) - prices per 100 kg</v>
          </cell>
          <cell r="R197" t="str">
            <v>Complete feed for fattening pigs (in bulk) - prices per 100 kg</v>
          </cell>
          <cell r="S197" t="str">
            <v>Complete feed for fattening pigs (in bulk) - prices per 100 kg</v>
          </cell>
          <cell r="T197" t="str">
            <v>Complete feed for fattening pigs (in bulk) - prices per 100 kg</v>
          </cell>
          <cell r="U197" t="str">
            <v>Complete feed for fattening pigs (in bulk) - prices per 100 kg</v>
          </cell>
          <cell r="V197" t="str">
            <v>Complete feed for fattening pigs (in bulk) - prices per 100 kg</v>
          </cell>
          <cell r="W197" t="str">
            <v>Complete feed for fattening pigs (in bulk) - prices per 100 kg</v>
          </cell>
          <cell r="X197" t="str">
            <v>Complete feed for fattening pigs (in bulk) - prices per 100 kg</v>
          </cell>
        </row>
        <row r="198">
          <cell r="A198">
            <v>20624101</v>
          </cell>
          <cell r="B198">
            <v>8307</v>
          </cell>
          <cell r="C198" t="str">
            <v>u2</v>
          </cell>
          <cell r="D198" t="str">
            <v>g15</v>
          </cell>
          <cell r="E198" t="str">
            <v>Baby chick feed (in sacks) - prices per 100 kg</v>
          </cell>
          <cell r="F198" t="str">
            <v>Baby chick feed (in sacks) - prices per 100 kg</v>
          </cell>
          <cell r="G198" t="str">
            <v>Alleinfutter für Küken der ersten Tage (Sackware)</v>
          </cell>
          <cell r="H198" t="str">
            <v>Baby chick feed (in sacks) - prices per 100 kg</v>
          </cell>
          <cell r="I198" t="str">
            <v>Baby chick feed (in sacks) - prices per 100 kg</v>
          </cell>
          <cell r="J198" t="str">
            <v>Baby chick feed (in sacks) - prices per 100 kg</v>
          </cell>
          <cell r="K198" t="str">
            <v>Baby chick feed (in sacks) - prices per 100 kg</v>
          </cell>
          <cell r="L198" t="str">
            <v>Baby chick feed (in sacks) - prices per 100 kg</v>
          </cell>
          <cell r="M198" t="str">
            <v>Complet pour poussins des premiers jours (en sacs)</v>
          </cell>
          <cell r="N198" t="str">
            <v>Baby chick feed (in sacks) - prices per 100 kg</v>
          </cell>
          <cell r="O198" t="str">
            <v>Baby chick feed (in sacks) - prices per 100 kg</v>
          </cell>
          <cell r="P198" t="str">
            <v>Baby chick feed (in sacks) - prices per 100 kg</v>
          </cell>
          <cell r="Q198" t="str">
            <v>Baby chick feed (in sacks) - prices per 100 kg</v>
          </cell>
          <cell r="R198" t="str">
            <v>Baby chick feed (in sacks) - prices per 100 kg</v>
          </cell>
          <cell r="S198" t="str">
            <v>Baby chick feed (in sacks) - prices per 100 kg</v>
          </cell>
          <cell r="T198" t="str">
            <v>Baby chick feed (in sacks) - prices per 100 kg</v>
          </cell>
          <cell r="U198" t="str">
            <v>Baby chick feed (in sacks) - prices per 100 kg</v>
          </cell>
          <cell r="V198" t="str">
            <v>Baby chick feed (in sacks) - prices per 100 kg</v>
          </cell>
          <cell r="W198" t="str">
            <v>Baby chick feed (in sacks) - prices per 100 kg</v>
          </cell>
          <cell r="X198" t="str">
            <v>Baby chick feed (in sacks) - prices per 100 kg</v>
          </cell>
        </row>
        <row r="199">
          <cell r="A199">
            <v>20624102</v>
          </cell>
          <cell r="B199">
            <v>8308</v>
          </cell>
          <cell r="C199" t="str">
            <v>u2</v>
          </cell>
          <cell r="D199" t="str">
            <v>g15</v>
          </cell>
          <cell r="E199" t="str">
            <v>Baby chick feed (in bulk) - prices per 100 kg</v>
          </cell>
          <cell r="F199" t="str">
            <v>Baby chick feed (in bulk) - prices per 100 kg</v>
          </cell>
          <cell r="G199" t="str">
            <v>Alleinfutter für Küken der ersten Tage (Schüttgut)</v>
          </cell>
          <cell r="H199" t="str">
            <v>Baby chick feed (in bulk) - prices per 100 kg</v>
          </cell>
          <cell r="I199" t="str">
            <v>Baby chick feed (in bulk) - prices per 100 kg</v>
          </cell>
          <cell r="J199" t="str">
            <v>Baby chick feed (in bulk) - prices per 100 kg</v>
          </cell>
          <cell r="K199" t="str">
            <v>Baby chick feed (in bulk) - prices per 100 kg</v>
          </cell>
          <cell r="L199" t="str">
            <v>Baby chick feed (in bulk) - prices per 100 kg</v>
          </cell>
          <cell r="M199" t="str">
            <v>Complet pour poussins des premiers jours (en  vrac)</v>
          </cell>
          <cell r="N199" t="str">
            <v>Baby chick feed (in bulk) - prices per 100 kg</v>
          </cell>
          <cell r="O199" t="str">
            <v>Baby chick feed (in bulk) - prices per 100 kg</v>
          </cell>
          <cell r="P199" t="str">
            <v>Baby chick feed (in bulk) - prices per 100 kg</v>
          </cell>
          <cell r="Q199" t="str">
            <v>Baby chick feed (in bulk) - prices per 100 kg</v>
          </cell>
          <cell r="R199" t="str">
            <v>Baby chick feed (in bulk) - prices per 100 kg</v>
          </cell>
          <cell r="S199" t="str">
            <v>Baby chick feed (in bulk) - prices per 100 kg</v>
          </cell>
          <cell r="T199" t="str">
            <v>Baby chick feed (in bulk) - prices per 100 kg</v>
          </cell>
          <cell r="U199" t="str">
            <v>Baby chick feed (in bulk) - prices per 100 kg</v>
          </cell>
          <cell r="V199" t="str">
            <v>Baby chick feed (in bulk) - prices per 100 kg</v>
          </cell>
          <cell r="W199" t="str">
            <v>Baby chick feed (in bulk) - prices per 100 kg</v>
          </cell>
          <cell r="X199" t="str">
            <v>Baby chick feed (in bulk) - prices per 100 kg</v>
          </cell>
        </row>
        <row r="200">
          <cell r="A200">
            <v>20624201</v>
          </cell>
          <cell r="B200">
            <v>8312</v>
          </cell>
          <cell r="C200" t="str">
            <v>u2</v>
          </cell>
          <cell r="D200" t="str">
            <v>g15</v>
          </cell>
          <cell r="E200" t="str">
            <v>Complete feed for rearing pulle (in sacks) - prices per 100 kg</v>
          </cell>
          <cell r="F200" t="str">
            <v>Complete feed for rearing pulle (in sacks) - prices per 100 kg</v>
          </cell>
          <cell r="G200" t="str">
            <v>Alleinfutter für Junghennen bis zur Legereife (Sackware)</v>
          </cell>
          <cell r="H200" t="str">
            <v>Complete feed for rearing pulle (in sacks) - prices per 100 kg</v>
          </cell>
          <cell r="I200" t="str">
            <v>Complete feed for rearing pulle (in sacks) - prices per 100 kg</v>
          </cell>
          <cell r="J200" t="str">
            <v>Complete feed for rearing pulle (in sacks) - prices per 100 kg</v>
          </cell>
          <cell r="K200" t="str">
            <v>Complete feed for rearing pulle (in sacks) - prices per 100 kg</v>
          </cell>
          <cell r="L200" t="str">
            <v>Complete feed for rearing pulle (in sacks) - prices per 100 kg</v>
          </cell>
          <cell r="M200" t="str">
            <v>Complet pour poulettes jusqu'à la ponte (en  sacs)</v>
          </cell>
          <cell r="N200" t="str">
            <v>Complete feed for rearing pulle (in sacks) - prices per 100 kg</v>
          </cell>
          <cell r="O200" t="str">
            <v>Complete feed for rearing pulle (in sacks) - prices per 100 kg</v>
          </cell>
          <cell r="P200" t="str">
            <v>Complete feed for rearing pulle (in sacks) - prices per 100 kg</v>
          </cell>
          <cell r="Q200" t="str">
            <v>Complete feed for rearing pulle (in sacks) - prices per 100 kg</v>
          </cell>
          <cell r="R200" t="str">
            <v>Complete feed for rearing pulle (in sacks) - prices per 100 kg</v>
          </cell>
          <cell r="S200" t="str">
            <v>Complete feed for rearing pulle (in sacks) - prices per 100 kg</v>
          </cell>
          <cell r="T200" t="str">
            <v>Complete feed for rearing pulle (in sacks) - prices per 100 kg</v>
          </cell>
          <cell r="U200" t="str">
            <v>Complete feed for rearing pulle (in sacks) - prices per 100 kg</v>
          </cell>
          <cell r="V200" t="str">
            <v>Complete feed for rearing pulle (in sacks) - prices per 100 kg</v>
          </cell>
          <cell r="W200" t="str">
            <v>Complete feed for rearing pulle (in sacks) - prices per 100 kg</v>
          </cell>
          <cell r="X200" t="str">
            <v>Complete feed for rearing pulle (in sacks) - prices per 100 kg</v>
          </cell>
        </row>
        <row r="201">
          <cell r="A201">
            <v>20624202</v>
          </cell>
          <cell r="B201">
            <v>8313</v>
          </cell>
          <cell r="C201" t="str">
            <v>u2</v>
          </cell>
          <cell r="D201" t="str">
            <v>g15</v>
          </cell>
          <cell r="E201" t="str">
            <v>Complete feed for rearing pulle (in bulk) - prices per 100 kg</v>
          </cell>
          <cell r="F201" t="str">
            <v>Complete feed for rearing pulle (in bulk) - prices per 100 kg</v>
          </cell>
          <cell r="G201" t="str">
            <v>Alleinfutter für Junghennen bis zur Legereife (Schüttgut)</v>
          </cell>
          <cell r="H201" t="str">
            <v>Complete feed for rearing pulle (in bulk) - prices per 100 kg</v>
          </cell>
          <cell r="I201" t="str">
            <v>Complete feed for rearing pulle (in bulk) - prices per 100 kg</v>
          </cell>
          <cell r="J201" t="str">
            <v>Complete feed for rearing pulle (in bulk) - prices per 100 kg</v>
          </cell>
          <cell r="K201" t="str">
            <v>Complete feed for rearing pulle (in bulk) - prices per 100 kg</v>
          </cell>
          <cell r="L201" t="str">
            <v>Complete feed for rearing pulle (in bulk) - prices per 100 kg</v>
          </cell>
          <cell r="M201" t="str">
            <v>Complet pour poulettes jusqu'à la ponte (en vrac)</v>
          </cell>
          <cell r="N201" t="str">
            <v>Complete feed for rearing pulle (in bulk) - prices per 100 kg</v>
          </cell>
          <cell r="O201" t="str">
            <v>Complete feed for rearing pulle (in bulk) - prices per 100 kg</v>
          </cell>
          <cell r="P201" t="str">
            <v>Complete feed for rearing pulle (in bulk) - prices per 100 kg</v>
          </cell>
          <cell r="Q201" t="str">
            <v>Complete feed for rearing pulle (in bulk) - prices per 100 kg</v>
          </cell>
          <cell r="R201" t="str">
            <v>Complete feed for rearing pulle (in bulk) - prices per 100 kg</v>
          </cell>
          <cell r="S201" t="str">
            <v>Complete feed for rearing pulle (in bulk) - prices per 100 kg</v>
          </cell>
          <cell r="T201" t="str">
            <v>Complete feed for rearing pulle (in bulk) - prices per 100 kg</v>
          </cell>
          <cell r="U201" t="str">
            <v>Complete feed for rearing pulle (in bulk) - prices per 100 kg</v>
          </cell>
          <cell r="V201" t="str">
            <v>Complete feed for rearing pulle (in bulk) - prices per 100 kg</v>
          </cell>
          <cell r="W201" t="str">
            <v>Complete feed for rearing pulle (in bulk) - prices per 100 kg</v>
          </cell>
          <cell r="X201" t="str">
            <v>Complete feed for rearing pulle (in bulk) - prices per 100 kg</v>
          </cell>
        </row>
        <row r="202">
          <cell r="A202">
            <v>20624301</v>
          </cell>
          <cell r="B202">
            <v>8319</v>
          </cell>
          <cell r="C202" t="str">
            <v>u2</v>
          </cell>
          <cell r="D202" t="str">
            <v>g15</v>
          </cell>
          <cell r="E202" t="str">
            <v>Complete feed for battery laying hens (in sacks) - prices per 100 kg</v>
          </cell>
          <cell r="F202" t="str">
            <v>Complete feed for battery laying hens (in sacks) - prices per 100 kg</v>
          </cell>
          <cell r="G202" t="str">
            <v>Alleinfutter für Legehennen in Batteriehaltung (Sackware)</v>
          </cell>
          <cell r="H202" t="str">
            <v>Complete feed for battery laying hens (in sacks) - prices per 100 kg</v>
          </cell>
          <cell r="I202" t="str">
            <v>Complete feed for battery laying hens (in sacks) - prices per 100 kg</v>
          </cell>
          <cell r="J202" t="str">
            <v>Complete feed for battery laying hens (in sacks) - prices per 100 kg</v>
          </cell>
          <cell r="K202" t="str">
            <v>Complete feed for battery laying hens (in sacks) - prices per 100 kg</v>
          </cell>
          <cell r="L202" t="str">
            <v>Complete feed for battery laying hens (in sacks) - prices per 100 kg</v>
          </cell>
          <cell r="M202" t="str">
            <v>Complet pour poules pondeuses (en batteries)  (en sacs)</v>
          </cell>
          <cell r="N202" t="str">
            <v>Complete feed for battery laying hens (in sacks) - prices per 100 kg</v>
          </cell>
          <cell r="O202" t="str">
            <v>Complete feed for battery laying hens (in sacks) - prices per 100 kg</v>
          </cell>
          <cell r="P202" t="str">
            <v>Complete feed for battery laying hens (in sacks) - prices per 100 kg</v>
          </cell>
          <cell r="Q202" t="str">
            <v>Complete feed for battery laying hens (in sacks) - prices per 100 kg</v>
          </cell>
          <cell r="R202" t="str">
            <v>Complete feed for battery laying hens (in sacks) - prices per 100 kg</v>
          </cell>
          <cell r="S202" t="str">
            <v>Complete feed for battery laying hens (in sacks) - prices per 100 kg</v>
          </cell>
          <cell r="T202" t="str">
            <v>Complete feed for battery laying hens (in sacks) - prices per 100 kg</v>
          </cell>
          <cell r="U202" t="str">
            <v>Complete feed for battery laying hens (in sacks) - prices per 100 kg</v>
          </cell>
          <cell r="V202" t="str">
            <v>Complete feed for battery laying hens (in sacks) - prices per 100 kg</v>
          </cell>
          <cell r="W202" t="str">
            <v>Complete feed for battery laying hens (in sacks) - prices per 100 kg</v>
          </cell>
          <cell r="X202" t="str">
            <v>Complete feed for battery laying hens (in sacks) - prices per 100 kg</v>
          </cell>
        </row>
        <row r="203">
          <cell r="A203">
            <v>20624302</v>
          </cell>
          <cell r="B203">
            <v>8320</v>
          </cell>
          <cell r="C203" t="str">
            <v>u2</v>
          </cell>
          <cell r="D203" t="str">
            <v>g15</v>
          </cell>
          <cell r="E203" t="str">
            <v>Complete feed for battery laying hens (in bulk) - prices per 100 kg</v>
          </cell>
          <cell r="F203" t="str">
            <v>Complete feed for battery laying hens (in bulk) - prices per 100 kg</v>
          </cell>
          <cell r="G203" t="str">
            <v>Alleinfutter für Legehennen in Batteriehaltung (Schüttgut)</v>
          </cell>
          <cell r="H203" t="str">
            <v>Complete feed for battery laying hens (in bulk) - prices per 100 kg</v>
          </cell>
          <cell r="I203" t="str">
            <v>Complete feed for battery laying hens (in bulk) - prices per 100 kg</v>
          </cell>
          <cell r="J203" t="str">
            <v>Complete feed for battery laying hens (in bulk) - prices per 100 kg</v>
          </cell>
          <cell r="K203" t="str">
            <v>Complete feed for battery laying hens (in bulk) - prices per 100 kg</v>
          </cell>
          <cell r="L203" t="str">
            <v>Complete feed for battery laying hens (in bulk) - prices per 100 kg</v>
          </cell>
          <cell r="M203" t="str">
            <v>Complet pour poules pondeuses (en batteries)  (en vrac)</v>
          </cell>
          <cell r="N203" t="str">
            <v>Complete feed for battery laying hens (in bulk) - prices per 100 kg</v>
          </cell>
          <cell r="O203" t="str">
            <v>Complete feed for battery laying hens (in bulk) - prices per 100 kg</v>
          </cell>
          <cell r="P203" t="str">
            <v>Complete feed for battery laying hens (in bulk) - prices per 100 kg</v>
          </cell>
          <cell r="Q203" t="str">
            <v>Complete feed for battery laying hens (in bulk) - prices per 100 kg</v>
          </cell>
          <cell r="R203" t="str">
            <v>Complete feed for battery laying hens (in bulk) - prices per 100 kg</v>
          </cell>
          <cell r="S203" t="str">
            <v>Complete feed for battery laying hens (in bulk) - prices per 100 kg</v>
          </cell>
          <cell r="T203" t="str">
            <v>Complete feed for battery laying hens (in bulk) - prices per 100 kg</v>
          </cell>
          <cell r="U203" t="str">
            <v>Complete feed for battery laying hens (in bulk) - prices per 100 kg</v>
          </cell>
          <cell r="V203" t="str">
            <v>Complete feed for battery laying hens (in bulk) - prices per 100 kg</v>
          </cell>
          <cell r="W203" t="str">
            <v>Complete feed for battery laying hens (in bulk) - prices per 100 kg</v>
          </cell>
          <cell r="X203" t="str">
            <v>Complete feed for battery laying hens (in bulk) - prices per 100 kg</v>
          </cell>
        </row>
        <row r="204">
          <cell r="A204">
            <v>20624501</v>
          </cell>
          <cell r="B204">
            <v>8327</v>
          </cell>
          <cell r="C204" t="str">
            <v>u2</v>
          </cell>
          <cell r="D204" t="str">
            <v>g15</v>
          </cell>
          <cell r="E204" t="str">
            <v>Complete feed for broiler production (in sacks) - prices per 100 kg</v>
          </cell>
          <cell r="F204" t="str">
            <v>Complete feed for broiler production (in sacks) - prices per 100 kg</v>
          </cell>
          <cell r="G204" t="str">
            <v>Alleinfutter für die Endmast von Geflügel (Sackware)</v>
          </cell>
          <cell r="H204" t="str">
            <v>Complete feed for broiler production (in sacks) - prices per 100 kg</v>
          </cell>
          <cell r="I204" t="str">
            <v>Complete feed for broiler production (in sacks) - prices per 100 kg</v>
          </cell>
          <cell r="J204" t="str">
            <v>Complete feed for broiler production (in sacks) - prices per 100 kg</v>
          </cell>
          <cell r="K204" t="str">
            <v>Complete feed for broiler production (in sacks) - prices per 100 kg</v>
          </cell>
          <cell r="L204" t="str">
            <v>Complete feed for broiler production (in sacks) - prices per 100 kg</v>
          </cell>
          <cell r="M204" t="str">
            <v>Complet pour poulets à l'engrais (en sacs)</v>
          </cell>
          <cell r="N204" t="str">
            <v>Complete feed for broiler production (in sacks) - prices per 100 kg</v>
          </cell>
          <cell r="O204" t="str">
            <v>Complete feed for broiler production (in sacks) - prices per 100 kg</v>
          </cell>
          <cell r="P204" t="str">
            <v>Complete feed for broiler production (in sacks) - prices per 100 kg</v>
          </cell>
          <cell r="Q204" t="str">
            <v>Complete feed for broiler production (in sacks) - prices per 100 kg</v>
          </cell>
          <cell r="R204" t="str">
            <v>Complete feed for broiler production (in sacks) - prices per 100 kg</v>
          </cell>
          <cell r="S204" t="str">
            <v>Complete feed for broiler production (in sacks) - prices per 100 kg</v>
          </cell>
          <cell r="T204" t="str">
            <v>Complete feed for broiler production (in sacks) - prices per 100 kg</v>
          </cell>
          <cell r="U204" t="str">
            <v>Complete feed for broiler production (in sacks) - prices per 100 kg</v>
          </cell>
          <cell r="V204" t="str">
            <v>Complete feed for broiler production (in sacks) - prices per 100 kg</v>
          </cell>
          <cell r="W204" t="str">
            <v>Complete feed for broiler production (in sacks) - prices per 100 kg</v>
          </cell>
          <cell r="X204" t="str">
            <v>Complete feed for broiler production (in sacks) - prices per 100 kg</v>
          </cell>
        </row>
        <row r="205">
          <cell r="A205">
            <v>20624502</v>
          </cell>
          <cell r="B205">
            <v>8328</v>
          </cell>
          <cell r="C205" t="str">
            <v>u2</v>
          </cell>
          <cell r="D205" t="str">
            <v>g15</v>
          </cell>
          <cell r="E205" t="str">
            <v>Complete feed for broiler production (in bulk) - prices per 100 kg</v>
          </cell>
          <cell r="F205" t="str">
            <v>Complete feed for broiler production (in bulk) - prices per 100 kg</v>
          </cell>
          <cell r="G205" t="str">
            <v>Alleinfutter für die Endmast von Geflügel (Schüttgut)</v>
          </cell>
          <cell r="H205" t="str">
            <v>Complete feed for broiler production (in bulk) - prices per 100 kg</v>
          </cell>
          <cell r="I205" t="str">
            <v>Complete feed for broiler production (in bulk) - prices per 100 kg</v>
          </cell>
          <cell r="J205" t="str">
            <v>Complete feed for broiler production (in bulk) - prices per 100 kg</v>
          </cell>
          <cell r="K205" t="str">
            <v>Complete feed for broiler production (in bulk) - prices per 100 kg</v>
          </cell>
          <cell r="L205" t="str">
            <v>Complete feed for broiler production (in bulk) - prices per 100 kg</v>
          </cell>
          <cell r="M205" t="str">
            <v>Complet pour poulets à l'engrais (en vrac)</v>
          </cell>
          <cell r="N205" t="str">
            <v>Complete feed for broiler production (in bulk) - prices per 100 kg</v>
          </cell>
          <cell r="O205" t="str">
            <v>Complete feed for broiler production (in bulk) - prices per 100 kg</v>
          </cell>
          <cell r="P205" t="str">
            <v>Complete feed for broiler production (in bulk) - prices per 100 kg</v>
          </cell>
          <cell r="Q205" t="str">
            <v>Complete feed for broiler production (in bulk) - prices per 100 kg</v>
          </cell>
          <cell r="R205" t="str">
            <v>Complete feed for broiler production (in bulk) - prices per 100 kg</v>
          </cell>
          <cell r="S205" t="str">
            <v>Complete feed for broiler production (in bulk) - prices per 100 kg</v>
          </cell>
          <cell r="T205" t="str">
            <v>Complete feed for broiler production (in bulk) - prices per 100 kg</v>
          </cell>
          <cell r="U205" t="str">
            <v>Complete feed for broiler production (in bulk) - prices per 100 kg</v>
          </cell>
          <cell r="V205" t="str">
            <v>Complete feed for broiler production (in bulk) - prices per 100 kg</v>
          </cell>
          <cell r="W205" t="str">
            <v>Complete feed for broiler production (in bulk) - prices per 100 kg</v>
          </cell>
          <cell r="X205" t="str">
            <v>Complete feed for broiler production (in bulk) - prices per 100 kg</v>
          </cell>
        </row>
        <row r="208">
          <cell r="A208" t="str">
            <v>u1</v>
          </cell>
          <cell r="E208" t="str">
            <v>Prices per 100 items</v>
          </cell>
          <cell r="F208" t="str">
            <v>Prices per 100 items</v>
          </cell>
          <cell r="G208" t="str">
            <v>Preise je 100 Stück</v>
          </cell>
          <cell r="H208" t="str">
            <v>Prices per 100 items</v>
          </cell>
          <cell r="I208" t="str">
            <v>Prices per 100 items</v>
          </cell>
          <cell r="J208" t="str">
            <v>Prices per 100 items</v>
          </cell>
          <cell r="K208" t="str">
            <v>Prices per 100 items</v>
          </cell>
          <cell r="L208" t="str">
            <v>Prices per 100 items</v>
          </cell>
          <cell r="M208" t="str">
            <v>Prix par 100 pièces</v>
          </cell>
          <cell r="N208" t="str">
            <v>Prices per 100 items</v>
          </cell>
          <cell r="O208" t="str">
            <v>Prices per 100 items</v>
          </cell>
          <cell r="P208" t="str">
            <v>Prices per 100 items</v>
          </cell>
          <cell r="Q208" t="str">
            <v>Prices per 100 items</v>
          </cell>
          <cell r="R208" t="str">
            <v>Prices per 100 items</v>
          </cell>
          <cell r="S208" t="str">
            <v>Prices per 100 items</v>
          </cell>
          <cell r="T208" t="str">
            <v>Prices per 100 items</v>
          </cell>
          <cell r="U208" t="str">
            <v>Prices per 100 items</v>
          </cell>
          <cell r="V208" t="str">
            <v>Prices per 100 items</v>
          </cell>
          <cell r="W208" t="str">
            <v>Prices per 100 items</v>
          </cell>
          <cell r="X208" t="str">
            <v>Prices per 100 items</v>
          </cell>
        </row>
        <row r="209">
          <cell r="A209" t="str">
            <v>u10</v>
          </cell>
          <cell r="E209" t="str">
            <v>Prices per 100 kg by carcase weight</v>
          </cell>
          <cell r="F209" t="str">
            <v>Prices per 100 kg by carcase weight</v>
          </cell>
          <cell r="G209" t="str">
            <v>Preise je 100 kg Schlachtkörpergewicht</v>
          </cell>
          <cell r="H209" t="str">
            <v>Prices per 100 kg by carcase weight</v>
          </cell>
          <cell r="I209" t="str">
            <v>Prices per 100 kg by carcase weight</v>
          </cell>
          <cell r="J209" t="str">
            <v>Prices per 100 kg by carcase weight</v>
          </cell>
          <cell r="K209" t="str">
            <v>Prices per 100 kg by carcase weight</v>
          </cell>
          <cell r="L209" t="str">
            <v>Prices per 100 kg by carcase weight</v>
          </cell>
          <cell r="M209" t="str">
            <v>Prix par 100 kg de poids carcasse</v>
          </cell>
          <cell r="N209" t="str">
            <v>Prices per 100 kg by carcase weight</v>
          </cell>
          <cell r="O209" t="str">
            <v>Prices per 100 kg by carcase weight</v>
          </cell>
          <cell r="P209" t="str">
            <v>Prices per 100 kg by carcase weight</v>
          </cell>
          <cell r="Q209" t="str">
            <v>Prices per 100 kg by carcase weight</v>
          </cell>
          <cell r="R209" t="str">
            <v>Prices per 100 kg by carcase weight</v>
          </cell>
          <cell r="S209" t="str">
            <v>Prices per 100 kg by carcase weight</v>
          </cell>
          <cell r="T209" t="str">
            <v>Prices per 100 kg by carcase weight</v>
          </cell>
          <cell r="U209" t="str">
            <v>Prices per 100 kg by carcase weight</v>
          </cell>
          <cell r="V209" t="str">
            <v>Prices per 100 kg by carcase weight</v>
          </cell>
          <cell r="W209" t="str">
            <v>Prices per 100 kg by carcase weight</v>
          </cell>
          <cell r="X209" t="str">
            <v>Prices per 100 kg by carcase weight</v>
          </cell>
        </row>
        <row r="210">
          <cell r="A210" t="str">
            <v>u2</v>
          </cell>
          <cell r="E210" t="str">
            <v>Prices per 100 kg</v>
          </cell>
          <cell r="F210" t="str">
            <v>Prices per 100 kg</v>
          </cell>
          <cell r="G210" t="str">
            <v>Preise je 100 kg</v>
          </cell>
          <cell r="H210" t="str">
            <v>Prices per 100 kg</v>
          </cell>
          <cell r="I210" t="str">
            <v>Prices per 100 kg</v>
          </cell>
          <cell r="J210" t="str">
            <v>Prices per 100 kg</v>
          </cell>
          <cell r="K210" t="str">
            <v>Prices per 100 kg</v>
          </cell>
          <cell r="L210" t="str">
            <v>Prices per 100 kg</v>
          </cell>
          <cell r="M210" t="str">
            <v>Prix par 100 kg</v>
          </cell>
          <cell r="N210" t="str">
            <v>Prices per 100 kg</v>
          </cell>
          <cell r="O210" t="str">
            <v>Prices per 100 kg</v>
          </cell>
          <cell r="P210" t="str">
            <v>Prices per 100 kg</v>
          </cell>
          <cell r="Q210" t="str">
            <v>Prices per 100 kg</v>
          </cell>
          <cell r="R210" t="str">
            <v>Prices per 100 kg</v>
          </cell>
          <cell r="S210" t="str">
            <v>Prices per 100 kg</v>
          </cell>
          <cell r="T210" t="str">
            <v>Prices per 100 kg</v>
          </cell>
          <cell r="U210" t="str">
            <v>Prices per 100 kg</v>
          </cell>
          <cell r="V210" t="str">
            <v>Prices per 100 kg</v>
          </cell>
          <cell r="W210" t="str">
            <v>Prices per 100 kg</v>
          </cell>
          <cell r="X210" t="str">
            <v>Prices per 100 kg</v>
          </cell>
        </row>
        <row r="211">
          <cell r="A211" t="str">
            <v>u3</v>
          </cell>
          <cell r="E211" t="str">
            <v>Prices per 100 kg live weight</v>
          </cell>
          <cell r="F211" t="str">
            <v>Prices per 100 kg live weight</v>
          </cell>
          <cell r="G211" t="str">
            <v>Preise je 100 kg Lebendgewicht</v>
          </cell>
          <cell r="H211" t="str">
            <v>Prices per 100 kg live weight</v>
          </cell>
          <cell r="I211" t="str">
            <v>Prices per 100 kg live weight</v>
          </cell>
          <cell r="J211" t="str">
            <v>Prices per 100 kg live weight</v>
          </cell>
          <cell r="K211" t="str">
            <v>Prices per 100 kg live weight</v>
          </cell>
          <cell r="L211" t="str">
            <v>Prices per 100 kg live weight</v>
          </cell>
          <cell r="M211" t="str">
            <v>Prix par 100 kg de poids vif</v>
          </cell>
          <cell r="N211" t="str">
            <v>Prices per 100 kg live weight</v>
          </cell>
          <cell r="O211" t="str">
            <v>Prices per 100 kg live weight</v>
          </cell>
          <cell r="P211" t="str">
            <v>Prices per 100 kg live weight</v>
          </cell>
          <cell r="Q211" t="str">
            <v>Prices per 100 kg live weight</v>
          </cell>
          <cell r="R211" t="str">
            <v>Prices per 100 kg live weight</v>
          </cell>
          <cell r="S211" t="str">
            <v>Prices per 100 kg live weight</v>
          </cell>
          <cell r="T211" t="str">
            <v>Prices per 100 kg live weight</v>
          </cell>
          <cell r="U211" t="str">
            <v>Prices per 100 kg live weight</v>
          </cell>
          <cell r="V211" t="str">
            <v>Prices per 100 kg live weight</v>
          </cell>
          <cell r="W211" t="str">
            <v>Prices per 100 kg live weight</v>
          </cell>
          <cell r="X211" t="str">
            <v>Prices per 100 kg live weight</v>
          </cell>
        </row>
        <row r="212">
          <cell r="A212" t="str">
            <v>u4</v>
          </cell>
          <cell r="E212" t="str">
            <v>Prices per 100 kg merchandise</v>
          </cell>
          <cell r="F212" t="str">
            <v>Prices per 100 kg merchandise</v>
          </cell>
          <cell r="G212" t="str">
            <v>Preise je 100 kg Ware</v>
          </cell>
          <cell r="H212" t="str">
            <v>Prices per 100 kg merchandise</v>
          </cell>
          <cell r="I212" t="str">
            <v>Prices per 100 kg merchandise</v>
          </cell>
          <cell r="J212" t="str">
            <v>Prices per 100 kg merchandise</v>
          </cell>
          <cell r="K212" t="str">
            <v>Prices per 100 kg merchandise</v>
          </cell>
          <cell r="L212" t="str">
            <v>Prices per 100 kg merchandise</v>
          </cell>
          <cell r="M212" t="str">
            <v>Prix par 100 kg de marchandise</v>
          </cell>
          <cell r="N212" t="str">
            <v>Prices per 100 kg merchandise</v>
          </cell>
          <cell r="O212" t="str">
            <v>Prices per 100 kg merchandise</v>
          </cell>
          <cell r="P212" t="str">
            <v>Prices per 100 kg merchandise</v>
          </cell>
          <cell r="Q212" t="str">
            <v>Prices per 100 kg merchandise</v>
          </cell>
          <cell r="R212" t="str">
            <v>Prices per 100 kg merchandise</v>
          </cell>
          <cell r="S212" t="str">
            <v>Prices per 100 kg merchandise</v>
          </cell>
          <cell r="T212" t="str">
            <v>Prices per 100 kg merchandise</v>
          </cell>
          <cell r="U212" t="str">
            <v>Prices per 100 kg merchandise</v>
          </cell>
          <cell r="V212" t="str">
            <v>Prices per 100 kg merchandise</v>
          </cell>
          <cell r="W212" t="str">
            <v>Prices per 100 kg merchandise</v>
          </cell>
          <cell r="X212" t="str">
            <v>Prices per 100 kg merchandise</v>
          </cell>
        </row>
        <row r="213">
          <cell r="A213" t="str">
            <v>u5</v>
          </cell>
          <cell r="E213" t="str">
            <v>Prices per 100 kg of nutr. subs.</v>
          </cell>
          <cell r="F213" t="str">
            <v>Prices per 100 kg of nutr. subs.</v>
          </cell>
          <cell r="G213" t="str">
            <v>Preise je 100 kg Nährstoff</v>
          </cell>
          <cell r="H213" t="str">
            <v>Prices per 100 kg of nutr. subs.</v>
          </cell>
          <cell r="I213" t="str">
            <v>Prices per 100 kg of nutr. subs.</v>
          </cell>
          <cell r="J213" t="str">
            <v>Prices per 100 kg of nutr. subs.</v>
          </cell>
          <cell r="K213" t="str">
            <v>Prices per 100 kg of nutr. subs.</v>
          </cell>
          <cell r="L213" t="str">
            <v>Prices per 100 kg of nutr. subs.</v>
          </cell>
          <cell r="M213" t="str">
            <v>Prix par 100 kg d'éléments fertilisants</v>
          </cell>
          <cell r="N213" t="str">
            <v>Prices per 100 kg of nutr. subs.</v>
          </cell>
          <cell r="O213" t="str">
            <v>Prices per 100 kg of nutr. subs.</v>
          </cell>
          <cell r="P213" t="str">
            <v>Prices per 100 kg of nutr. subs.</v>
          </cell>
          <cell r="Q213" t="str">
            <v>Prices per 100 kg of nutr. subs.</v>
          </cell>
          <cell r="R213" t="str">
            <v>Prices per 100 kg of nutr. subs.</v>
          </cell>
          <cell r="S213" t="str">
            <v>Prices per 100 kg of nutr. subs.</v>
          </cell>
          <cell r="T213" t="str">
            <v>Prices per 100 kg of nutr. subs.</v>
          </cell>
          <cell r="U213" t="str">
            <v>Prices per 100 kg of nutr. subs.</v>
          </cell>
          <cell r="V213" t="str">
            <v>Prices per 100 kg of nutr. subs.</v>
          </cell>
          <cell r="W213" t="str">
            <v>Prices per 100 kg of nutr. subs.</v>
          </cell>
          <cell r="X213" t="str">
            <v>Prices per 100 kg of nutr. subs.</v>
          </cell>
        </row>
        <row r="214">
          <cell r="A214" t="str">
            <v>u6</v>
          </cell>
          <cell r="E214" t="str">
            <v>Prices per 100 kwh</v>
          </cell>
          <cell r="F214" t="str">
            <v>Prices per 100 kwh</v>
          </cell>
          <cell r="G214" t="str">
            <v>Preise je 100 Kwh</v>
          </cell>
          <cell r="H214" t="str">
            <v>Prices per 100 kwh</v>
          </cell>
          <cell r="I214" t="str">
            <v>Prices per 100 kwh</v>
          </cell>
          <cell r="J214" t="str">
            <v>Prices per 100 kwh</v>
          </cell>
          <cell r="K214" t="str">
            <v>Prices per 100 kwh</v>
          </cell>
          <cell r="L214" t="str">
            <v>Prices per 100 kwh</v>
          </cell>
          <cell r="M214" t="str">
            <v>Prix par 100 kwh</v>
          </cell>
          <cell r="N214" t="str">
            <v>Prices per 100 kwh</v>
          </cell>
          <cell r="O214" t="str">
            <v>Prices per 100 kwh</v>
          </cell>
          <cell r="P214" t="str">
            <v>Prices per 100 kwh</v>
          </cell>
          <cell r="Q214" t="str">
            <v>Prices per 100 kwh</v>
          </cell>
          <cell r="R214" t="str">
            <v>Prices per 100 kwh</v>
          </cell>
          <cell r="S214" t="str">
            <v>Prices per 100 kwh</v>
          </cell>
          <cell r="T214" t="str">
            <v>Prices per 100 kwh</v>
          </cell>
          <cell r="U214" t="str">
            <v>Prices per 100 kwh</v>
          </cell>
          <cell r="V214" t="str">
            <v>Prices per 100 kwh</v>
          </cell>
          <cell r="W214" t="str">
            <v>Prices per 100 kwh</v>
          </cell>
          <cell r="X214" t="str">
            <v>Prices per 100 kwh</v>
          </cell>
        </row>
        <row r="215">
          <cell r="A215" t="str">
            <v>u7</v>
          </cell>
          <cell r="E215" t="str">
            <v>Prices per 100 litres</v>
          </cell>
          <cell r="F215" t="str">
            <v>Prices per 100 litres</v>
          </cell>
          <cell r="G215" t="str">
            <v>Preise je 100 Liter</v>
          </cell>
          <cell r="H215" t="str">
            <v>Prices per 100 litres</v>
          </cell>
          <cell r="I215" t="str">
            <v>Prices per 100 litres</v>
          </cell>
          <cell r="J215" t="str">
            <v>Prices per 100 litres</v>
          </cell>
          <cell r="K215" t="str">
            <v>Prices per 100 litres</v>
          </cell>
          <cell r="L215" t="str">
            <v>Prices per 100 litres</v>
          </cell>
          <cell r="M215" t="str">
            <v>Prix par 100 litres</v>
          </cell>
          <cell r="N215" t="str">
            <v>Prices per 100 litres</v>
          </cell>
          <cell r="O215" t="str">
            <v>Prices per 100 litres</v>
          </cell>
          <cell r="P215" t="str">
            <v>Prices per 100 litres</v>
          </cell>
          <cell r="Q215" t="str">
            <v>Prices per 100 litres</v>
          </cell>
          <cell r="R215" t="str">
            <v>Prices per 100 litres</v>
          </cell>
          <cell r="S215" t="str">
            <v>Prices per 100 litres</v>
          </cell>
          <cell r="T215" t="str">
            <v>Prices per 100 litres</v>
          </cell>
          <cell r="U215" t="str">
            <v>Prices per 100 litres</v>
          </cell>
          <cell r="V215" t="str">
            <v>Prices per 100 litres</v>
          </cell>
          <cell r="W215" t="str">
            <v>Prices per 100 litres</v>
          </cell>
          <cell r="X215" t="str">
            <v>Prices per 100 litres</v>
          </cell>
        </row>
        <row r="216">
          <cell r="A216" t="str">
            <v>u8</v>
          </cell>
          <cell r="E216" t="str">
            <v>Prices per 1000 kg</v>
          </cell>
          <cell r="F216" t="str">
            <v>Prices per 1000 kg</v>
          </cell>
          <cell r="G216" t="str">
            <v>Preise je 1000 kg</v>
          </cell>
          <cell r="H216" t="str">
            <v>Prices per 1000 kg</v>
          </cell>
          <cell r="I216" t="str">
            <v>Prices per 1000 kg</v>
          </cell>
          <cell r="J216" t="str">
            <v>Prices per 1000 kg</v>
          </cell>
          <cell r="K216" t="str">
            <v>Prices per 1000 kg</v>
          </cell>
          <cell r="L216" t="str">
            <v>Prices per 1000 kg</v>
          </cell>
          <cell r="M216" t="str">
            <v>Prix par 1000 kg</v>
          </cell>
          <cell r="N216" t="str">
            <v>Prices per 1000 kg</v>
          </cell>
          <cell r="O216" t="str">
            <v>Prices per 1000 kg</v>
          </cell>
          <cell r="P216" t="str">
            <v>Prices per 1000 kg</v>
          </cell>
          <cell r="Q216" t="str">
            <v>Prices per 1000 kg</v>
          </cell>
          <cell r="R216" t="str">
            <v>Prices per 1000 kg</v>
          </cell>
          <cell r="S216" t="str">
            <v>Prices per 1000 kg</v>
          </cell>
          <cell r="T216" t="str">
            <v>Prices per 1000 kg</v>
          </cell>
          <cell r="U216" t="str">
            <v>Prices per 1000 kg</v>
          </cell>
          <cell r="V216" t="str">
            <v>Prices per 1000 kg</v>
          </cell>
          <cell r="W216" t="str">
            <v>Prices per 1000 kg</v>
          </cell>
          <cell r="X216" t="str">
            <v>Prices per 1000 kg</v>
          </cell>
        </row>
        <row r="217">
          <cell r="A217" t="str">
            <v>u9</v>
          </cell>
          <cell r="E217" t="str">
            <v>Prices per head</v>
          </cell>
          <cell r="F217" t="str">
            <v>Prices per head</v>
          </cell>
          <cell r="G217" t="str">
            <v>Preise je Stück</v>
          </cell>
          <cell r="H217" t="str">
            <v>Prices per head</v>
          </cell>
          <cell r="I217" t="str">
            <v>Prices per head</v>
          </cell>
          <cell r="J217" t="str">
            <v>Prices per head</v>
          </cell>
          <cell r="K217" t="str">
            <v>Prices per head</v>
          </cell>
          <cell r="L217" t="str">
            <v>Prices per head</v>
          </cell>
          <cell r="M217" t="str">
            <v>Prix par tête</v>
          </cell>
          <cell r="N217" t="str">
            <v>Prices per head</v>
          </cell>
          <cell r="O217" t="str">
            <v>Prices per head</v>
          </cell>
          <cell r="P217" t="str">
            <v>Prices per head</v>
          </cell>
          <cell r="Q217" t="str">
            <v>Prices per head</v>
          </cell>
          <cell r="R217" t="str">
            <v>Prices per head</v>
          </cell>
          <cell r="S217" t="str">
            <v>Prices per head</v>
          </cell>
          <cell r="T217" t="str">
            <v>Prices per head</v>
          </cell>
          <cell r="U217" t="str">
            <v>Prices per head</v>
          </cell>
          <cell r="V217" t="str">
            <v>Prices per head</v>
          </cell>
          <cell r="W217" t="str">
            <v>Prices per head</v>
          </cell>
          <cell r="X217" t="str">
            <v>Prices per head</v>
          </cell>
        </row>
        <row r="220">
          <cell r="A220" t="str">
            <v>t1</v>
          </cell>
          <cell r="E220" t="str">
            <v>Annual Agricultural Absolute Prices</v>
          </cell>
          <cell r="F220" t="str">
            <v>Annual Agricultural Absolute Prices</v>
          </cell>
          <cell r="G220" t="str">
            <v>Jahrliche Agrarpreisreihen</v>
          </cell>
          <cell r="H220" t="str">
            <v>Annual Agricultural Absolute Prices</v>
          </cell>
          <cell r="I220" t="str">
            <v>Annual Agricultural Absolute Prices</v>
          </cell>
          <cell r="J220" t="str">
            <v>Annual Agricultural Absolute Prices</v>
          </cell>
          <cell r="K220" t="str">
            <v>Annual Agricultural Absolute Prices</v>
          </cell>
          <cell r="L220" t="str">
            <v>Annual Agricultural Absolute Prices</v>
          </cell>
          <cell r="M220" t="str">
            <v>Prix annuels agricoles absolus</v>
          </cell>
          <cell r="N220" t="str">
            <v>Annual Agricultural Absolute Prices</v>
          </cell>
          <cell r="O220" t="str">
            <v>Annual Agricultural Absolute Prices</v>
          </cell>
          <cell r="P220" t="str">
            <v>Annual Agricultural Absolute Prices</v>
          </cell>
          <cell r="Q220" t="str">
            <v>Annual Agricultural Absolute Prices</v>
          </cell>
          <cell r="R220" t="str">
            <v>Annual Agricultural Absolute Prices</v>
          </cell>
          <cell r="S220" t="str">
            <v>Annual Agricultural Absolute Prices</v>
          </cell>
          <cell r="T220" t="str">
            <v>Annual Agricultural Absolute Prices</v>
          </cell>
          <cell r="U220" t="str">
            <v>Annual Agricultural Absolute Prices</v>
          </cell>
          <cell r="V220" t="str">
            <v>Annual Agricultural Absolute Prices</v>
          </cell>
          <cell r="W220" t="str">
            <v>Annual Agricultural Absolute Prices</v>
          </cell>
          <cell r="X220" t="str">
            <v>Annual Agricultural Absolute Prices</v>
          </cell>
        </row>
        <row r="221">
          <cell r="A221" t="str">
            <v>t2</v>
          </cell>
          <cell r="E221" t="str">
            <v>OUTPUT PRODUCTS</v>
          </cell>
          <cell r="F221" t="str">
            <v>OUTPUT PRODUCTS</v>
          </cell>
          <cell r="G221" t="str">
            <v>PRODUKTE OUTPUT</v>
          </cell>
          <cell r="H221" t="str">
            <v>OUTPUT PRODUCTS</v>
          </cell>
          <cell r="I221" t="str">
            <v>OUTPUT PRODUCTS</v>
          </cell>
          <cell r="J221" t="str">
            <v>OUTPUT PRODUCTS</v>
          </cell>
          <cell r="K221" t="str">
            <v>OUTPUT PRODUCTS</v>
          </cell>
          <cell r="L221" t="str">
            <v>OUTPUT PRODUCTS</v>
          </cell>
          <cell r="M221" t="str">
            <v>PRODUITS OUTPUT</v>
          </cell>
          <cell r="N221" t="str">
            <v>OUTPUT PRODUCTS</v>
          </cell>
          <cell r="O221" t="str">
            <v>OUTPUT PRODUCTS</v>
          </cell>
          <cell r="P221" t="str">
            <v>OUTPUT PRODUCTS</v>
          </cell>
          <cell r="Q221" t="str">
            <v>OUTPUT PRODUCTS</v>
          </cell>
          <cell r="R221" t="str">
            <v>OUTPUT PRODUCTS</v>
          </cell>
          <cell r="S221" t="str">
            <v>OUTPUT PRODUCTS</v>
          </cell>
          <cell r="T221" t="str">
            <v>OUTPUT PRODUCTS</v>
          </cell>
          <cell r="U221" t="str">
            <v>OUTPUT PRODUCTS</v>
          </cell>
          <cell r="V221" t="str">
            <v>OUTPUT PRODUCTS</v>
          </cell>
          <cell r="W221" t="str">
            <v>OUTPUT PRODUCTS</v>
          </cell>
          <cell r="X221" t="str">
            <v>OUTPUT PRODUCTS</v>
          </cell>
        </row>
        <row r="222">
          <cell r="A222" t="str">
            <v>t3</v>
          </cell>
          <cell r="E222" t="str">
            <v>INPUT PRODUCTS</v>
          </cell>
          <cell r="F222" t="str">
            <v>INPUT PRODUCTS</v>
          </cell>
          <cell r="G222" t="str">
            <v>PRODUKTE INPUT</v>
          </cell>
          <cell r="H222" t="str">
            <v>INPUT PRODUCTS</v>
          </cell>
          <cell r="I222" t="str">
            <v>INPUT PRODUCTS</v>
          </cell>
          <cell r="J222" t="str">
            <v>INPUT PRODUCTS</v>
          </cell>
          <cell r="K222" t="str">
            <v>INPUT PRODUCTS</v>
          </cell>
          <cell r="L222" t="str">
            <v>INPUT PRODUCTS</v>
          </cell>
          <cell r="M222" t="str">
            <v>PRODUITS INPUT</v>
          </cell>
          <cell r="N222" t="str">
            <v>INPUT PRODUCTS</v>
          </cell>
          <cell r="O222" t="str">
            <v>INPUT PRODUCTS</v>
          </cell>
          <cell r="P222" t="str">
            <v>INPUT PRODUCTS</v>
          </cell>
          <cell r="Q222" t="str">
            <v>INPUT PRODUCTS</v>
          </cell>
          <cell r="R222" t="str">
            <v>INPUT PRODUCTS</v>
          </cell>
          <cell r="S222" t="str">
            <v>INPUT PRODUCTS</v>
          </cell>
          <cell r="T222" t="str">
            <v>INPUT PRODUCTS</v>
          </cell>
          <cell r="U222" t="str">
            <v>INPUT PRODUCTS</v>
          </cell>
          <cell r="V222" t="str">
            <v>INPUT PRODUCTS</v>
          </cell>
          <cell r="W222" t="str">
            <v>INPUT PRODUCTS</v>
          </cell>
          <cell r="X222" t="str">
            <v>INPUT PRODUCTS</v>
          </cell>
        </row>
        <row r="223">
          <cell r="A223" t="str">
            <v>t4</v>
          </cell>
          <cell r="E223" t="str">
            <v>Country:</v>
          </cell>
          <cell r="F223" t="str">
            <v>Country:</v>
          </cell>
          <cell r="G223" t="str">
            <v>Staat :</v>
          </cell>
          <cell r="H223" t="str">
            <v>Country:</v>
          </cell>
          <cell r="I223" t="str">
            <v>Country:</v>
          </cell>
          <cell r="J223" t="str">
            <v>Country:</v>
          </cell>
          <cell r="K223" t="str">
            <v>Country:</v>
          </cell>
          <cell r="L223" t="str">
            <v>Country:</v>
          </cell>
          <cell r="M223" t="str">
            <v>Pays :</v>
          </cell>
          <cell r="N223" t="str">
            <v>Country:</v>
          </cell>
          <cell r="O223" t="str">
            <v>Country:</v>
          </cell>
          <cell r="P223" t="str">
            <v>Country:</v>
          </cell>
          <cell r="Q223" t="str">
            <v>Country:</v>
          </cell>
          <cell r="R223" t="str">
            <v>Country:</v>
          </cell>
          <cell r="S223" t="str">
            <v>Country:</v>
          </cell>
          <cell r="T223" t="str">
            <v>Country:</v>
          </cell>
          <cell r="U223" t="str">
            <v>Country:</v>
          </cell>
          <cell r="V223" t="str">
            <v>Country:</v>
          </cell>
          <cell r="W223" t="str">
            <v>Country:</v>
          </cell>
          <cell r="X223" t="str">
            <v>Country:</v>
          </cell>
        </row>
        <row r="224">
          <cell r="A224" t="str">
            <v>t5</v>
          </cell>
          <cell r="E224" t="str">
            <v>Groups of products</v>
          </cell>
          <cell r="F224" t="str">
            <v>Groups of products</v>
          </cell>
          <cell r="G224" t="str">
            <v>Produkts-gruppe</v>
          </cell>
          <cell r="H224" t="str">
            <v>Groups of products</v>
          </cell>
          <cell r="I224" t="str">
            <v>Groups of products</v>
          </cell>
          <cell r="J224" t="str">
            <v>Groups of products</v>
          </cell>
          <cell r="K224" t="str">
            <v>Groups of products</v>
          </cell>
          <cell r="L224" t="str">
            <v>Groups of products</v>
          </cell>
          <cell r="M224" t="str">
            <v>Groupes de produits</v>
          </cell>
          <cell r="N224" t="str">
            <v>Groups of products</v>
          </cell>
          <cell r="O224" t="str">
            <v>Groups of products</v>
          </cell>
          <cell r="P224" t="str">
            <v>Groups of products</v>
          </cell>
          <cell r="Q224" t="str">
            <v>Groups of products</v>
          </cell>
          <cell r="R224" t="str">
            <v>Groups of products</v>
          </cell>
          <cell r="S224" t="str">
            <v>Groups of products</v>
          </cell>
          <cell r="T224" t="str">
            <v>Groups of products</v>
          </cell>
          <cell r="U224" t="str">
            <v>Groups of products</v>
          </cell>
          <cell r="V224" t="str">
            <v>Groups of products</v>
          </cell>
          <cell r="W224" t="str">
            <v>Groups of products</v>
          </cell>
          <cell r="X224" t="str">
            <v>Groups of products</v>
          </cell>
        </row>
        <row r="225">
          <cell r="A225" t="str">
            <v>t6</v>
          </cell>
          <cell r="E225" t="str">
            <v>New code</v>
          </cell>
          <cell r="F225" t="str">
            <v>New code</v>
          </cell>
          <cell r="G225" t="str">
            <v>Neue Kode</v>
          </cell>
          <cell r="H225" t="str">
            <v>New code</v>
          </cell>
          <cell r="I225" t="str">
            <v>New code</v>
          </cell>
          <cell r="J225" t="str">
            <v>New code</v>
          </cell>
          <cell r="K225" t="str">
            <v>New code</v>
          </cell>
          <cell r="L225" t="str">
            <v>New code</v>
          </cell>
          <cell r="M225" t="str">
            <v>Nou-veau code</v>
          </cell>
          <cell r="N225" t="str">
            <v>New code</v>
          </cell>
          <cell r="O225" t="str">
            <v>New code</v>
          </cell>
          <cell r="P225" t="str">
            <v>New code</v>
          </cell>
          <cell r="Q225" t="str">
            <v>New code</v>
          </cell>
          <cell r="R225" t="str">
            <v>New code</v>
          </cell>
          <cell r="S225" t="str">
            <v>New code</v>
          </cell>
          <cell r="T225" t="str">
            <v>New code</v>
          </cell>
          <cell r="U225" t="str">
            <v>New code</v>
          </cell>
          <cell r="V225" t="str">
            <v>New code</v>
          </cell>
          <cell r="W225" t="str">
            <v>New code</v>
          </cell>
          <cell r="X225" t="str">
            <v>New code</v>
          </cell>
        </row>
        <row r="226">
          <cell r="A226" t="str">
            <v>t7</v>
          </cell>
          <cell r="E226" t="str">
            <v>COMMENTS related to the API/EAA classification</v>
          </cell>
          <cell r="F226" t="str">
            <v>COMMENTS related to the API/EAA classification</v>
          </cell>
          <cell r="G226" t="str">
            <v>KOMMENTAR - API/EAA Klassification</v>
          </cell>
          <cell r="H226" t="str">
            <v>COMMENTS related to the API/EAA classification</v>
          </cell>
          <cell r="I226" t="str">
            <v>COMMENTS related to the API/EAA classification</v>
          </cell>
          <cell r="J226" t="str">
            <v>COMMENTS related to the API/EAA classification</v>
          </cell>
          <cell r="K226" t="str">
            <v>COMMENTS related to the API/EAA classification</v>
          </cell>
          <cell r="L226" t="str">
            <v>COMMENTS related to the API/EAA classification</v>
          </cell>
          <cell r="M226" t="str">
            <v>Commentaires relatifs à la classification API/CEA</v>
          </cell>
          <cell r="N226" t="str">
            <v>COMMENTS related to the API/EAA classification</v>
          </cell>
          <cell r="O226" t="str">
            <v>COMMENTS related to the API/EAA classification</v>
          </cell>
          <cell r="P226" t="str">
            <v>COMMENTS related to the API/EAA classification</v>
          </cell>
          <cell r="Q226" t="str">
            <v>COMMENTS related to the API/EAA classification</v>
          </cell>
          <cell r="R226" t="str">
            <v>COMMENTS related to the API/EAA classification</v>
          </cell>
          <cell r="S226" t="str">
            <v>COMMENTS related to the API/EAA classification</v>
          </cell>
          <cell r="T226" t="str">
            <v>COMMENTS related to the API/EAA classification</v>
          </cell>
          <cell r="U226" t="str">
            <v>COMMENTS related to the API/EAA classification</v>
          </cell>
          <cell r="V226" t="str">
            <v>COMMENTS related to the API/EAA classification</v>
          </cell>
          <cell r="W226" t="str">
            <v>COMMENTS related to the API/EAA classification</v>
          </cell>
          <cell r="X226" t="str">
            <v>COMMENTS related to the API/EAA classification</v>
          </cell>
        </row>
        <row r="227">
          <cell r="A227" t="str">
            <v>t8</v>
          </cell>
          <cell r="E227" t="str">
            <v>Product</v>
          </cell>
          <cell r="F227" t="str">
            <v>Product</v>
          </cell>
          <cell r="G227" t="str">
            <v>Produkt</v>
          </cell>
          <cell r="H227" t="str">
            <v>Product</v>
          </cell>
          <cell r="I227" t="str">
            <v>Product</v>
          </cell>
          <cell r="J227" t="str">
            <v>Product</v>
          </cell>
          <cell r="K227" t="str">
            <v>Product</v>
          </cell>
          <cell r="L227" t="str">
            <v>Product</v>
          </cell>
          <cell r="M227" t="str">
            <v>Produit</v>
          </cell>
          <cell r="N227" t="str">
            <v>Product</v>
          </cell>
          <cell r="O227" t="str">
            <v>Product</v>
          </cell>
          <cell r="P227" t="str">
            <v>Product</v>
          </cell>
          <cell r="Q227" t="str">
            <v>Product</v>
          </cell>
          <cell r="R227" t="str">
            <v>Product</v>
          </cell>
          <cell r="S227" t="str">
            <v>Product</v>
          </cell>
          <cell r="T227" t="str">
            <v>Product</v>
          </cell>
          <cell r="U227" t="str">
            <v>Product</v>
          </cell>
          <cell r="V227" t="str">
            <v>Product</v>
          </cell>
          <cell r="W227" t="str">
            <v>Product</v>
          </cell>
          <cell r="X227" t="str">
            <v>Product</v>
          </cell>
        </row>
        <row r="228">
          <cell r="A228" t="str">
            <v>t9</v>
          </cell>
          <cell r="E228" t="str">
            <v>Unit</v>
          </cell>
          <cell r="F228" t="str">
            <v>Unit</v>
          </cell>
          <cell r="G228" t="str">
            <v>Einheit</v>
          </cell>
          <cell r="H228" t="str">
            <v>Unit</v>
          </cell>
          <cell r="I228" t="str">
            <v>Unit</v>
          </cell>
          <cell r="J228" t="str">
            <v>Unit</v>
          </cell>
          <cell r="K228" t="str">
            <v>Unit</v>
          </cell>
          <cell r="L228" t="str">
            <v>Unit</v>
          </cell>
          <cell r="M228" t="str">
            <v>Unité</v>
          </cell>
          <cell r="N228" t="str">
            <v>Unit</v>
          </cell>
          <cell r="O228" t="str">
            <v>Unit</v>
          </cell>
          <cell r="P228" t="str">
            <v>Unit</v>
          </cell>
          <cell r="Q228" t="str">
            <v>Unit</v>
          </cell>
          <cell r="R228" t="str">
            <v>Unit</v>
          </cell>
          <cell r="S228" t="str">
            <v>Unit</v>
          </cell>
          <cell r="T228" t="str">
            <v>Unit</v>
          </cell>
          <cell r="U228" t="str">
            <v>Unit</v>
          </cell>
          <cell r="V228" t="str">
            <v>Unit</v>
          </cell>
          <cell r="W228" t="str">
            <v>Unit</v>
          </cell>
          <cell r="X228" t="str">
            <v>Unit</v>
          </cell>
        </row>
        <row r="229">
          <cell r="A229" t="str">
            <v>t10</v>
          </cell>
          <cell r="E229" t="str">
            <v>Year</v>
          </cell>
          <cell r="F229" t="str">
            <v>Year</v>
          </cell>
          <cell r="G229" t="str">
            <v>Jahr :</v>
          </cell>
          <cell r="H229" t="str">
            <v>Year</v>
          </cell>
          <cell r="I229" t="str">
            <v>Year</v>
          </cell>
          <cell r="J229" t="str">
            <v>Year</v>
          </cell>
          <cell r="K229" t="str">
            <v>Year</v>
          </cell>
          <cell r="L229" t="str">
            <v>Year</v>
          </cell>
          <cell r="M229" t="str">
            <v>Année</v>
          </cell>
          <cell r="N229" t="str">
            <v>Year</v>
          </cell>
          <cell r="O229" t="str">
            <v>Year</v>
          </cell>
          <cell r="P229" t="str">
            <v>Year</v>
          </cell>
          <cell r="Q229" t="str">
            <v>Year</v>
          </cell>
          <cell r="R229" t="str">
            <v>Year</v>
          </cell>
          <cell r="S229" t="str">
            <v>Year</v>
          </cell>
          <cell r="T229" t="str">
            <v>Year</v>
          </cell>
          <cell r="U229" t="str">
            <v>Year</v>
          </cell>
          <cell r="V229" t="str">
            <v>Year</v>
          </cell>
          <cell r="W229" t="str">
            <v>Year</v>
          </cell>
          <cell r="X229" t="str">
            <v>Year</v>
          </cell>
        </row>
        <row r="230">
          <cell r="A230" t="str">
            <v>t11</v>
          </cell>
          <cell r="E230" t="str">
            <v>ENERGY AND LUBRICANTS</v>
          </cell>
          <cell r="F230" t="str">
            <v>ENERGY AND LUBRICANTS</v>
          </cell>
          <cell r="G230" t="str">
            <v>Kraftstoffe - Schmiermittel</v>
          </cell>
          <cell r="H230" t="str">
            <v>ENERGY AND LUBRICANTS</v>
          </cell>
          <cell r="I230" t="str">
            <v>ENERGY AND LUBRICANTS</v>
          </cell>
          <cell r="J230" t="str">
            <v>ENERGY AND LUBRICANTS</v>
          </cell>
          <cell r="K230" t="str">
            <v>ENERGY AND LUBRICANTS</v>
          </cell>
          <cell r="L230" t="str">
            <v>ENERGY AND LUBRICANTS</v>
          </cell>
          <cell r="M230" t="str">
            <v>Energie et lubrifiants</v>
          </cell>
          <cell r="N230" t="str">
            <v>ENERGY AND LUBRICANTS</v>
          </cell>
          <cell r="O230" t="str">
            <v>ENERGY AND LUBRICANTS</v>
          </cell>
          <cell r="P230" t="str">
            <v>ENERGY AND LUBRICANTS</v>
          </cell>
          <cell r="Q230" t="str">
            <v>ENERGY AND LUBRICANTS</v>
          </cell>
          <cell r="R230" t="str">
            <v>ENERGY AND LUBRICANTS</v>
          </cell>
          <cell r="S230" t="str">
            <v>ENERGY AND LUBRICANTS</v>
          </cell>
          <cell r="T230" t="str">
            <v>ENERGY AND LUBRICANTS</v>
          </cell>
          <cell r="U230" t="str">
            <v>ENERGY AND LUBRICANTS</v>
          </cell>
          <cell r="V230" t="str">
            <v>ENERGY AND LUBRICANTS</v>
          </cell>
          <cell r="W230" t="str">
            <v>ENERGY AND LUBRICANTS</v>
          </cell>
          <cell r="X230" t="str">
            <v>ENERGY AND LUBRICANTS</v>
          </cell>
        </row>
        <row r="231">
          <cell r="A231" t="str">
            <v>t12</v>
          </cell>
          <cell r="E231" t="str">
            <v>FERTILISERS AND SOIL IMPROVERS</v>
          </cell>
          <cell r="F231" t="str">
            <v>FERTILISERS AND SOIL IMPROVERS</v>
          </cell>
          <cell r="G231" t="str">
            <v>Stoffdünger</v>
          </cell>
          <cell r="H231" t="str">
            <v>FERTILISERS AND SOIL IMPROVERS</v>
          </cell>
          <cell r="I231" t="str">
            <v>FERTILISERS AND SOIL IMPROVERS</v>
          </cell>
          <cell r="J231" t="str">
            <v>FERTILISERS AND SOIL IMPROVERS</v>
          </cell>
          <cell r="K231" t="str">
            <v>FERTILISERS AND SOIL IMPROVERS</v>
          </cell>
          <cell r="L231" t="str">
            <v>FERTILISERS AND SOIL IMPROVERS</v>
          </cell>
          <cell r="M231" t="str">
            <v>Engrais et fertilisants</v>
          </cell>
          <cell r="N231" t="str">
            <v>FERTILISERS AND SOIL IMPROVERS</v>
          </cell>
          <cell r="O231" t="str">
            <v>FERTILISERS AND SOIL IMPROVERS</v>
          </cell>
          <cell r="P231" t="str">
            <v>FERTILISERS AND SOIL IMPROVERS</v>
          </cell>
          <cell r="Q231" t="str">
            <v>FERTILISERS AND SOIL IMPROVERS</v>
          </cell>
          <cell r="R231" t="str">
            <v>FERTILISERS AND SOIL IMPROVERS</v>
          </cell>
          <cell r="S231" t="str">
            <v>FERTILISERS AND SOIL IMPROVERS</v>
          </cell>
          <cell r="T231" t="str">
            <v>FERTILISERS AND SOIL IMPROVERS</v>
          </cell>
          <cell r="U231" t="str">
            <v>FERTILISERS AND SOIL IMPROVERS</v>
          </cell>
          <cell r="V231" t="str">
            <v>FERTILISERS AND SOIL IMPROVERS</v>
          </cell>
          <cell r="W231" t="str">
            <v>FERTILISERS AND SOIL IMPROVERS</v>
          </cell>
          <cell r="X231" t="str">
            <v>FERTILISERS AND SOIL IMPROVERS</v>
          </cell>
        </row>
        <row r="232">
          <cell r="A232" t="str">
            <v>t13</v>
          </cell>
          <cell r="E232" t="str">
            <v>ANIMAL FEEDINGSTUFFS</v>
          </cell>
          <cell r="F232" t="str">
            <v>ANIMAL FEEDINGSTUFFS</v>
          </cell>
          <cell r="G232" t="str">
            <v>Futtermittel</v>
          </cell>
          <cell r="H232" t="str">
            <v>ANIMAL FEEDINGSTUFFS</v>
          </cell>
          <cell r="I232" t="str">
            <v>ANIMAL FEEDINGSTUFFS</v>
          </cell>
          <cell r="J232" t="str">
            <v>ANIMAL FEEDINGSTUFFS</v>
          </cell>
          <cell r="K232" t="str">
            <v>ANIMAL FEEDINGSTUFFS</v>
          </cell>
          <cell r="L232" t="str">
            <v>ANIMAL FEEDINGSTUFFS</v>
          </cell>
          <cell r="M232" t="str">
            <v>Aliments pour animaux</v>
          </cell>
          <cell r="N232" t="str">
            <v>ANIMAL FEEDINGSTUFFS</v>
          </cell>
          <cell r="O232" t="str">
            <v>ANIMAL FEEDINGSTUFFS</v>
          </cell>
          <cell r="P232" t="str">
            <v>ANIMAL FEEDINGSTUFFS</v>
          </cell>
          <cell r="Q232" t="str">
            <v>ANIMAL FEEDINGSTUFFS</v>
          </cell>
          <cell r="R232" t="str">
            <v>ANIMAL FEEDINGSTUFFS</v>
          </cell>
          <cell r="S232" t="str">
            <v>ANIMAL FEEDINGSTUFFS</v>
          </cell>
          <cell r="T232" t="str">
            <v>ANIMAL FEEDINGSTUFFS</v>
          </cell>
          <cell r="U232" t="str">
            <v>ANIMAL FEEDINGSTUFFS</v>
          </cell>
          <cell r="V232" t="str">
            <v>ANIMAL FEEDINGSTUFFS</v>
          </cell>
          <cell r="W232" t="str">
            <v>ANIMAL FEEDINGSTUFFS</v>
          </cell>
          <cell r="X232" t="str">
            <v>ANIMAL FEEDINGSTUFFS</v>
          </cell>
        </row>
        <row r="233">
          <cell r="A233" t="str">
            <v>t14</v>
          </cell>
          <cell r="E233" t="str">
            <v>CEREALS</v>
          </cell>
          <cell r="F233" t="str">
            <v>CEREALS</v>
          </cell>
          <cell r="G233" t="str">
            <v>Getreide</v>
          </cell>
          <cell r="H233" t="str">
            <v>CEREALS</v>
          </cell>
          <cell r="I233" t="str">
            <v>CEREALS</v>
          </cell>
          <cell r="J233" t="str">
            <v>CEREALS</v>
          </cell>
          <cell r="K233" t="str">
            <v>CEREALS</v>
          </cell>
          <cell r="L233" t="str">
            <v>CEREALS</v>
          </cell>
          <cell r="M233" t="str">
            <v>Céréales</v>
          </cell>
          <cell r="N233" t="str">
            <v>CEREALS</v>
          </cell>
          <cell r="O233" t="str">
            <v>CEREALS</v>
          </cell>
          <cell r="P233" t="str">
            <v>CEREALS</v>
          </cell>
          <cell r="Q233" t="str">
            <v>CEREALS</v>
          </cell>
          <cell r="R233" t="str">
            <v>CEREALS</v>
          </cell>
          <cell r="S233" t="str">
            <v>CEREALS</v>
          </cell>
          <cell r="T233" t="str">
            <v>CEREALS</v>
          </cell>
          <cell r="U233" t="str">
            <v>CEREALS</v>
          </cell>
          <cell r="V233" t="str">
            <v>CEREALS</v>
          </cell>
          <cell r="W233" t="str">
            <v>CEREALS</v>
          </cell>
          <cell r="X233" t="str">
            <v>CEREALS</v>
          </cell>
        </row>
        <row r="234">
          <cell r="A234" t="str">
            <v>t15</v>
          </cell>
          <cell r="E234" t="str">
            <v>INDUSTRIAL CROPS</v>
          </cell>
          <cell r="F234" t="str">
            <v>INDUSTRIAL CROPS</v>
          </cell>
          <cell r="G234" t="str">
            <v>Handelsgewächse</v>
          </cell>
          <cell r="H234" t="str">
            <v>INDUSTRIAL CROPS</v>
          </cell>
          <cell r="I234" t="str">
            <v>INDUSTRIAL CROPS</v>
          </cell>
          <cell r="J234" t="str">
            <v>INDUSTRIAL CROPS</v>
          </cell>
          <cell r="K234" t="str">
            <v>INDUSTRIAL CROPS</v>
          </cell>
          <cell r="L234" t="str">
            <v>INDUSTRIAL CROPS</v>
          </cell>
          <cell r="M234" t="str">
            <v>Cultures industrielles</v>
          </cell>
          <cell r="N234" t="str">
            <v>INDUSTRIAL CROPS</v>
          </cell>
          <cell r="O234" t="str">
            <v>INDUSTRIAL CROPS</v>
          </cell>
          <cell r="P234" t="str">
            <v>INDUSTRIAL CROPS</v>
          </cell>
          <cell r="Q234" t="str">
            <v>INDUSTRIAL CROPS</v>
          </cell>
          <cell r="R234" t="str">
            <v>INDUSTRIAL CROPS</v>
          </cell>
          <cell r="S234" t="str">
            <v>INDUSTRIAL CROPS</v>
          </cell>
          <cell r="T234" t="str">
            <v>INDUSTRIAL CROPS</v>
          </cell>
          <cell r="U234" t="str">
            <v>INDUSTRIAL CROPS</v>
          </cell>
          <cell r="V234" t="str">
            <v>INDUSTRIAL CROPS</v>
          </cell>
          <cell r="W234" t="str">
            <v>INDUSTRIAL CROPS</v>
          </cell>
          <cell r="X234" t="str">
            <v>INDUSTRIAL CROPS</v>
          </cell>
        </row>
        <row r="235">
          <cell r="A235" t="str">
            <v>t16</v>
          </cell>
          <cell r="E235" t="str">
            <v>FRESH VEGETABLES</v>
          </cell>
          <cell r="F235" t="str">
            <v>FRESH VEGETABLES</v>
          </cell>
          <cell r="G235" t="str">
            <v>Frische Gemüse</v>
          </cell>
          <cell r="H235" t="str">
            <v>FRESH VEGETABLES</v>
          </cell>
          <cell r="I235" t="str">
            <v>FRESH VEGETABLES</v>
          </cell>
          <cell r="J235" t="str">
            <v>FRESH VEGETABLES</v>
          </cell>
          <cell r="K235" t="str">
            <v>FRESH VEGETABLES</v>
          </cell>
          <cell r="L235" t="str">
            <v>FRESH VEGETABLES</v>
          </cell>
          <cell r="M235" t="str">
            <v>Légumes frais</v>
          </cell>
          <cell r="N235" t="str">
            <v>FRESH VEGETABLES</v>
          </cell>
          <cell r="O235" t="str">
            <v>FRESH VEGETABLES</v>
          </cell>
          <cell r="P235" t="str">
            <v>FRESH VEGETABLES</v>
          </cell>
          <cell r="Q235" t="str">
            <v>FRESH VEGETABLES</v>
          </cell>
          <cell r="R235" t="str">
            <v>FRESH VEGETABLES</v>
          </cell>
          <cell r="S235" t="str">
            <v>FRESH VEGETABLES</v>
          </cell>
          <cell r="T235" t="str">
            <v>FRESH VEGETABLES</v>
          </cell>
          <cell r="U235" t="str">
            <v>FRESH VEGETABLES</v>
          </cell>
          <cell r="V235" t="str">
            <v>FRESH VEGETABLES</v>
          </cell>
          <cell r="W235" t="str">
            <v>FRESH VEGETABLES</v>
          </cell>
          <cell r="X235" t="str">
            <v>FRESH VEGETABLES</v>
          </cell>
        </row>
        <row r="236">
          <cell r="A236" t="str">
            <v>t17</v>
          </cell>
          <cell r="E236" t="str">
            <v>Plants and flowers</v>
          </cell>
          <cell r="F236" t="str">
            <v>Plants and flowers</v>
          </cell>
          <cell r="G236" t="str">
            <v>Pflanze und Blumen</v>
          </cell>
          <cell r="H236" t="str">
            <v>Plants and flowers</v>
          </cell>
          <cell r="I236" t="str">
            <v>Plants and flowers</v>
          </cell>
          <cell r="J236" t="str">
            <v>Plants and flowers</v>
          </cell>
          <cell r="K236" t="str">
            <v>Plants and flowers</v>
          </cell>
          <cell r="L236" t="str">
            <v>Plants and flowers</v>
          </cell>
          <cell r="M236" t="str">
            <v>Plantes et freurs</v>
          </cell>
          <cell r="N236" t="str">
            <v>Plants and flowers</v>
          </cell>
          <cell r="O236" t="str">
            <v>Plants and flowers</v>
          </cell>
          <cell r="P236" t="str">
            <v>Plants and flowers</v>
          </cell>
          <cell r="Q236" t="str">
            <v>Plants and flowers</v>
          </cell>
          <cell r="R236" t="str">
            <v>Plants and flowers</v>
          </cell>
          <cell r="S236" t="str">
            <v>Plants and flowers</v>
          </cell>
          <cell r="T236" t="str">
            <v>Plants and flowers</v>
          </cell>
          <cell r="U236" t="str">
            <v>Plants and flowers</v>
          </cell>
          <cell r="V236" t="str">
            <v>Plants and flowers</v>
          </cell>
          <cell r="W236" t="str">
            <v>Plants and flowers</v>
          </cell>
          <cell r="X236" t="str">
            <v>Plants and flowers</v>
          </cell>
        </row>
        <row r="237">
          <cell r="A237" t="str">
            <v>t18</v>
          </cell>
          <cell r="E237" t="str">
            <v>Potatoes</v>
          </cell>
          <cell r="F237" t="str">
            <v>Potatoes</v>
          </cell>
          <cell r="G237" t="str">
            <v>Karttofeln</v>
          </cell>
          <cell r="H237" t="str">
            <v>Potatoes</v>
          </cell>
          <cell r="I237" t="str">
            <v>Potatoes</v>
          </cell>
          <cell r="J237" t="str">
            <v>Potatoes</v>
          </cell>
          <cell r="K237" t="str">
            <v>Potatoes</v>
          </cell>
          <cell r="L237" t="str">
            <v>Potatoes</v>
          </cell>
          <cell r="M237" t="str">
            <v>Pommes de terre</v>
          </cell>
          <cell r="N237" t="str">
            <v>Potatoes</v>
          </cell>
          <cell r="O237" t="str">
            <v>Potatoes</v>
          </cell>
          <cell r="P237" t="str">
            <v>Potatoes</v>
          </cell>
          <cell r="Q237" t="str">
            <v>Potatoes</v>
          </cell>
          <cell r="R237" t="str">
            <v>Potatoes</v>
          </cell>
          <cell r="S237" t="str">
            <v>Potatoes</v>
          </cell>
          <cell r="T237" t="str">
            <v>Potatoes</v>
          </cell>
          <cell r="U237" t="str">
            <v>Potatoes</v>
          </cell>
          <cell r="V237" t="str">
            <v>Potatoes</v>
          </cell>
          <cell r="W237" t="str">
            <v>Potatoes</v>
          </cell>
          <cell r="X237" t="str">
            <v>Potatoes</v>
          </cell>
        </row>
        <row r="238">
          <cell r="A238" t="str">
            <v>t19</v>
          </cell>
          <cell r="E238" t="str">
            <v>Fruits</v>
          </cell>
          <cell r="F238" t="str">
            <v>Fruits</v>
          </cell>
          <cell r="G238" t="str">
            <v>Fruchte</v>
          </cell>
          <cell r="H238" t="str">
            <v>Fruits</v>
          </cell>
          <cell r="I238" t="str">
            <v>Fruits</v>
          </cell>
          <cell r="J238" t="str">
            <v>Fruits</v>
          </cell>
          <cell r="K238" t="str">
            <v>Fruits</v>
          </cell>
          <cell r="L238" t="str">
            <v>Fruits</v>
          </cell>
          <cell r="M238" t="str">
            <v>Fruits</v>
          </cell>
          <cell r="N238" t="str">
            <v>Fruits</v>
          </cell>
          <cell r="O238" t="str">
            <v>Fruits</v>
          </cell>
          <cell r="P238" t="str">
            <v>Fruits</v>
          </cell>
          <cell r="Q238" t="str">
            <v>Fruits</v>
          </cell>
          <cell r="R238" t="str">
            <v>Fruits</v>
          </cell>
          <cell r="S238" t="str">
            <v>Fruits</v>
          </cell>
          <cell r="T238" t="str">
            <v>Fruits</v>
          </cell>
          <cell r="U238" t="str">
            <v>Fruits</v>
          </cell>
          <cell r="V238" t="str">
            <v>Fruits</v>
          </cell>
          <cell r="W238" t="str">
            <v>Fruits</v>
          </cell>
          <cell r="X238" t="str">
            <v>Fruits</v>
          </cell>
        </row>
        <row r="239">
          <cell r="A239" t="str">
            <v>t20</v>
          </cell>
          <cell r="E239" t="str">
            <v>Wine</v>
          </cell>
          <cell r="F239" t="str">
            <v>Wine</v>
          </cell>
          <cell r="G239" t="str">
            <v>Wein</v>
          </cell>
          <cell r="H239" t="str">
            <v>Wine</v>
          </cell>
          <cell r="I239" t="str">
            <v>Wine</v>
          </cell>
          <cell r="J239" t="str">
            <v>Wine</v>
          </cell>
          <cell r="K239" t="str">
            <v>Wine</v>
          </cell>
          <cell r="L239" t="str">
            <v>Wine</v>
          </cell>
          <cell r="M239" t="str">
            <v>Vins</v>
          </cell>
          <cell r="N239" t="str">
            <v>Wine</v>
          </cell>
          <cell r="O239" t="str">
            <v>Wine</v>
          </cell>
          <cell r="P239" t="str">
            <v>Wine</v>
          </cell>
          <cell r="Q239" t="str">
            <v>Wine</v>
          </cell>
          <cell r="R239" t="str">
            <v>Wine</v>
          </cell>
          <cell r="S239" t="str">
            <v>Wine</v>
          </cell>
          <cell r="T239" t="str">
            <v>Wine</v>
          </cell>
          <cell r="U239" t="str">
            <v>Wine</v>
          </cell>
          <cell r="V239" t="str">
            <v>Wine</v>
          </cell>
          <cell r="W239" t="str">
            <v>Wine</v>
          </cell>
          <cell r="X239" t="str">
            <v>Wine</v>
          </cell>
        </row>
        <row r="240">
          <cell r="A240" t="str">
            <v>t21</v>
          </cell>
          <cell r="E240" t="str">
            <v>Olive oil</v>
          </cell>
          <cell r="F240" t="str">
            <v>Olive oil</v>
          </cell>
          <cell r="G240" t="str">
            <v>Olivenöl</v>
          </cell>
          <cell r="H240" t="str">
            <v>Olive oil</v>
          </cell>
          <cell r="I240" t="str">
            <v>Olive oil</v>
          </cell>
          <cell r="J240" t="str">
            <v>Olive oil</v>
          </cell>
          <cell r="K240" t="str">
            <v>Olive oil</v>
          </cell>
          <cell r="L240" t="str">
            <v>Olive oil</v>
          </cell>
          <cell r="M240" t="str">
            <v>Huile d'olive</v>
          </cell>
          <cell r="N240" t="str">
            <v>Olive oil</v>
          </cell>
          <cell r="O240" t="str">
            <v>Olive oil</v>
          </cell>
          <cell r="P240" t="str">
            <v>Olive oil</v>
          </cell>
          <cell r="Q240" t="str">
            <v>Olive oil</v>
          </cell>
          <cell r="R240" t="str">
            <v>Olive oil</v>
          </cell>
          <cell r="S240" t="str">
            <v>Olive oil</v>
          </cell>
          <cell r="T240" t="str">
            <v>Olive oil</v>
          </cell>
          <cell r="U240" t="str">
            <v>Olive oil</v>
          </cell>
          <cell r="V240" t="str">
            <v>Olive oil</v>
          </cell>
          <cell r="W240" t="str">
            <v>Olive oil</v>
          </cell>
          <cell r="X240" t="str">
            <v>Olive oil</v>
          </cell>
        </row>
        <row r="241">
          <cell r="A241" t="str">
            <v>t22</v>
          </cell>
          <cell r="E241" t="str">
            <v>Animals</v>
          </cell>
          <cell r="F241" t="str">
            <v>Animals</v>
          </cell>
          <cell r="G241" t="str">
            <v>Tiere</v>
          </cell>
          <cell r="H241" t="str">
            <v>Animals</v>
          </cell>
          <cell r="I241" t="str">
            <v>Animals</v>
          </cell>
          <cell r="J241" t="str">
            <v>Animals</v>
          </cell>
          <cell r="K241" t="str">
            <v>Animals</v>
          </cell>
          <cell r="L241" t="str">
            <v>Animals</v>
          </cell>
          <cell r="M241" t="str">
            <v>Animaux</v>
          </cell>
          <cell r="N241" t="str">
            <v>Animals</v>
          </cell>
          <cell r="O241" t="str">
            <v>Animals</v>
          </cell>
          <cell r="P241" t="str">
            <v>Animals</v>
          </cell>
          <cell r="Q241" t="str">
            <v>Animals</v>
          </cell>
          <cell r="R241" t="str">
            <v>Animals</v>
          </cell>
          <cell r="S241" t="str">
            <v>Animals</v>
          </cell>
          <cell r="T241" t="str">
            <v>Animals</v>
          </cell>
          <cell r="U241" t="str">
            <v>Animals</v>
          </cell>
          <cell r="V241" t="str">
            <v>Animals</v>
          </cell>
          <cell r="W241" t="str">
            <v>Animals</v>
          </cell>
          <cell r="X241" t="str">
            <v>Animals</v>
          </cell>
        </row>
        <row r="242">
          <cell r="A242" t="str">
            <v>t23</v>
          </cell>
          <cell r="E242" t="str">
            <v>Animal products</v>
          </cell>
          <cell r="F242" t="str">
            <v>Animal products</v>
          </cell>
          <cell r="G242" t="str">
            <v>Tierische Erzeugung</v>
          </cell>
          <cell r="H242" t="str">
            <v>Animal products</v>
          </cell>
          <cell r="I242" t="str">
            <v>Animal products</v>
          </cell>
          <cell r="J242" t="str">
            <v>Animal products</v>
          </cell>
          <cell r="K242" t="str">
            <v>Animal products</v>
          </cell>
          <cell r="L242" t="str">
            <v>Animal products</v>
          </cell>
          <cell r="M242" t="str">
            <v>Produits animaux</v>
          </cell>
          <cell r="N242" t="str">
            <v>Animal products</v>
          </cell>
          <cell r="O242" t="str">
            <v>Animal products</v>
          </cell>
          <cell r="P242" t="str">
            <v>Animal products</v>
          </cell>
          <cell r="Q242" t="str">
            <v>Animal products</v>
          </cell>
          <cell r="R242" t="str">
            <v>Animal products</v>
          </cell>
          <cell r="S242" t="str">
            <v>Animal products</v>
          </cell>
          <cell r="T242" t="str">
            <v>Animal products</v>
          </cell>
          <cell r="U242" t="str">
            <v>Animal products</v>
          </cell>
          <cell r="V242" t="str">
            <v>Animal products</v>
          </cell>
          <cell r="W242" t="str">
            <v>Animal products</v>
          </cell>
          <cell r="X242" t="str">
            <v>Animal products</v>
          </cell>
        </row>
        <row r="243">
          <cell r="A243" t="str">
            <v>t24</v>
          </cell>
          <cell r="E243" t="str">
            <v>Old code</v>
          </cell>
          <cell r="F243" t="str">
            <v>Old code</v>
          </cell>
          <cell r="G243" t="str">
            <v>Frühere Kode</v>
          </cell>
          <cell r="H243" t="str">
            <v>Old code</v>
          </cell>
          <cell r="I243" t="str">
            <v>Old code</v>
          </cell>
          <cell r="J243" t="str">
            <v>Old code</v>
          </cell>
          <cell r="K243" t="str">
            <v>Old code</v>
          </cell>
          <cell r="L243" t="str">
            <v>Old code</v>
          </cell>
          <cell r="M243" t="str">
            <v>Ancien code</v>
          </cell>
          <cell r="N243" t="str">
            <v>Old code</v>
          </cell>
          <cell r="O243" t="str">
            <v>Old code</v>
          </cell>
          <cell r="P243" t="str">
            <v>Old code</v>
          </cell>
          <cell r="Q243" t="str">
            <v>Old code</v>
          </cell>
          <cell r="R243" t="str">
            <v>Old code</v>
          </cell>
          <cell r="S243" t="str">
            <v>Old code</v>
          </cell>
          <cell r="T243" t="str">
            <v>Old code</v>
          </cell>
          <cell r="U243" t="str">
            <v>Old code</v>
          </cell>
          <cell r="V243" t="str">
            <v>Old code</v>
          </cell>
          <cell r="W243" t="str">
            <v>Old code</v>
          </cell>
          <cell r="X243" t="str">
            <v>Old code</v>
          </cell>
        </row>
        <row r="244">
          <cell r="A244" t="str">
            <v>t25</v>
          </cell>
          <cell r="E244" t="str">
            <v>Reduced list of products for Annual Agricultural Absolute Prices</v>
          </cell>
          <cell r="F244" t="str">
            <v>Reduced list of products for Annual Agricultural Absolute Prices</v>
          </cell>
          <cell r="G244" t="str">
            <v>Verengte Liste der Produkte für die jarhliche absolute Agrarpreisereihen</v>
          </cell>
          <cell r="H244" t="str">
            <v>Reduced list of products for Annual Agricultural Absolute Prices</v>
          </cell>
          <cell r="I244" t="str">
            <v>Reduced list of products for Annual Agricultural Absolute Prices</v>
          </cell>
          <cell r="J244" t="str">
            <v>Reduced list of products for Annual Agricultural Absolute Prices</v>
          </cell>
          <cell r="K244" t="str">
            <v>Reduced list of products for Annual Agricultural Absolute Prices</v>
          </cell>
          <cell r="L244" t="str">
            <v>Reduced list of products for Annual Agricultural Absolute Prices</v>
          </cell>
          <cell r="M244" t="str">
            <v>Liste réduite des produits pour les prix agricoles absolus annuels</v>
          </cell>
          <cell r="N244" t="str">
            <v>Reduced list of products for Annual Agricultural Absolute Prices</v>
          </cell>
          <cell r="O244" t="str">
            <v>Reduced list of products for Annual Agricultural Absolute Prices</v>
          </cell>
          <cell r="P244" t="str">
            <v>Reduced list of products for Annual Agricultural Absolute Prices</v>
          </cell>
          <cell r="Q244" t="str">
            <v>Reduced list of products for Annual Agricultural Absolute Prices</v>
          </cell>
          <cell r="R244" t="str">
            <v>Reduced list of products for Annual Agricultural Absolute Prices</v>
          </cell>
          <cell r="S244" t="str">
            <v>Reduced list of products for Annual Agricultural Absolute Prices</v>
          </cell>
          <cell r="T244" t="str">
            <v>Reduced list of products for Annual Agricultural Absolute Prices</v>
          </cell>
          <cell r="U244" t="str">
            <v>Reduced list of products for Annual Agricultural Absolute Prices</v>
          </cell>
          <cell r="V244" t="str">
            <v>Reduced list of products for Annual Agricultural Absolute Prices</v>
          </cell>
          <cell r="W244" t="str">
            <v>Reduced list of products for Annual Agricultural Absolute Prices</v>
          </cell>
          <cell r="X244" t="str">
            <v>Reduced list of products for Annual Agricultural Absolute Prices</v>
          </cell>
        </row>
        <row r="245">
          <cell r="A245" t="str">
            <v>t26</v>
          </cell>
          <cell r="E245" t="str">
            <v>Corresponding Subgroup/Class in API</v>
          </cell>
          <cell r="F245" t="str">
            <v>Corresponding Subgroup/Class in API</v>
          </cell>
          <cell r="G245" t="str">
            <v xml:space="preserve">API entsprechende Untergruppe / Klasse </v>
          </cell>
          <cell r="H245" t="str">
            <v>Corresponding Subgroup/Class in API</v>
          </cell>
          <cell r="I245" t="str">
            <v>Corresponding Subgroup/Class in API</v>
          </cell>
          <cell r="J245" t="str">
            <v>Corresponding Subgroup/Class in API</v>
          </cell>
          <cell r="K245" t="str">
            <v>Corresponding Subgroup/Class in API</v>
          </cell>
          <cell r="L245" t="str">
            <v>Corresponding Subgroup/Class in API</v>
          </cell>
          <cell r="M245" t="str">
            <v>Sous-groupe / classe correspondante de API</v>
          </cell>
          <cell r="N245" t="str">
            <v>Corresponding Subgroup/Class in API</v>
          </cell>
          <cell r="O245" t="str">
            <v>Corresponding Subgroup/Class in API</v>
          </cell>
          <cell r="P245" t="str">
            <v>Corresponding Subgroup/Class in API</v>
          </cell>
          <cell r="Q245" t="str">
            <v>Corresponding Subgroup/Class in API</v>
          </cell>
          <cell r="R245" t="str">
            <v>Corresponding Subgroup/Class in API</v>
          </cell>
          <cell r="S245" t="str">
            <v>Corresponding Subgroup/Class in API</v>
          </cell>
          <cell r="T245" t="str">
            <v>Corresponding Subgroup/Class in API</v>
          </cell>
          <cell r="U245" t="str">
            <v>Corresponding Subgroup/Class in API</v>
          </cell>
          <cell r="V245" t="str">
            <v>Corresponding Subgroup/Class in API</v>
          </cell>
          <cell r="W245" t="str">
            <v>Corresponding Subgroup/Class in API</v>
          </cell>
          <cell r="X245" t="str">
            <v>Corresponding Subgroup/Class in API</v>
          </cell>
        </row>
        <row r="328">
          <cell r="A328" t="str">
            <v>AT</v>
          </cell>
          <cell r="E328" t="str">
            <v>Rakousko</v>
          </cell>
          <cell r="F328" t="str">
            <v>Østrig</v>
          </cell>
          <cell r="G328" t="str">
            <v>Österreich</v>
          </cell>
          <cell r="H328" t="str">
            <v>Αυστρία</v>
          </cell>
          <cell r="I328" t="str">
            <v>Austria</v>
          </cell>
          <cell r="J328" t="str">
            <v xml:space="preserve">Austria </v>
          </cell>
          <cell r="K328" t="str">
            <v xml:space="preserve">Austria </v>
          </cell>
          <cell r="L328" t="str">
            <v>Itävalta</v>
          </cell>
          <cell r="M328" t="str">
            <v>Autriche</v>
          </cell>
          <cell r="N328" t="str">
            <v xml:space="preserve">Ausztria </v>
          </cell>
          <cell r="O328" t="str">
            <v xml:space="preserve">Austria </v>
          </cell>
          <cell r="P328" t="str">
            <v xml:space="preserve">Austrija </v>
          </cell>
          <cell r="Q328" t="str">
            <v>Austrija</v>
          </cell>
          <cell r="R328" t="str">
            <v>Austria</v>
          </cell>
          <cell r="S328" t="str">
            <v xml:space="preserve">Oostenrijk </v>
          </cell>
          <cell r="T328" t="str">
            <v>Austria</v>
          </cell>
          <cell r="U328" t="str">
            <v xml:space="preserve">Áustria </v>
          </cell>
          <cell r="V328" t="str">
            <v>Rakúsko</v>
          </cell>
          <cell r="W328" t="str">
            <v>Avstrija</v>
          </cell>
          <cell r="X328" t="str">
            <v>Österrike</v>
          </cell>
        </row>
        <row r="329">
          <cell r="A329" t="str">
            <v>BE</v>
          </cell>
          <cell r="E329" t="str">
            <v>Belgie</v>
          </cell>
          <cell r="F329" t="str">
            <v>Belgien</v>
          </cell>
          <cell r="G329" t="str">
            <v>Belgiën</v>
          </cell>
          <cell r="H329" t="str">
            <v>Βέλγιο</v>
          </cell>
          <cell r="I329" t="str">
            <v>Belgium</v>
          </cell>
          <cell r="J329" t="str">
            <v xml:space="preserve">Bélgica </v>
          </cell>
          <cell r="K329" t="str">
            <v>Belgia</v>
          </cell>
          <cell r="L329" t="str">
            <v>Belgia</v>
          </cell>
          <cell r="M329" t="str">
            <v>Belgique</v>
          </cell>
          <cell r="N329" t="str">
            <v xml:space="preserve">Belgium </v>
          </cell>
          <cell r="O329" t="str">
            <v xml:space="preserve">Belgio </v>
          </cell>
          <cell r="P329" t="str">
            <v>Belgija</v>
          </cell>
          <cell r="Q329" t="str">
            <v xml:space="preserve">Beļģija </v>
          </cell>
          <cell r="R329" t="str">
            <v>Belgju</v>
          </cell>
          <cell r="S329" t="str">
            <v xml:space="preserve">België </v>
          </cell>
          <cell r="T329" t="str">
            <v>Belgia</v>
          </cell>
          <cell r="U329" t="str">
            <v xml:space="preserve">Bélgica </v>
          </cell>
          <cell r="V329" t="str">
            <v xml:space="preserve">Belgicko </v>
          </cell>
          <cell r="W329" t="str">
            <v>Belgija</v>
          </cell>
          <cell r="X329" t="str">
            <v>Belgien</v>
          </cell>
        </row>
        <row r="330">
          <cell r="A330" t="str">
            <v>BG</v>
          </cell>
          <cell r="E330" t="str">
            <v>Bulharsko</v>
          </cell>
          <cell r="F330" t="str">
            <v>Bulgarien</v>
          </cell>
          <cell r="G330" t="str">
            <v>Bulgarien</v>
          </cell>
          <cell r="H330" t="str">
            <v>Βουλγαρία</v>
          </cell>
          <cell r="I330" t="str">
            <v>Bulgaria</v>
          </cell>
          <cell r="J330" t="str">
            <v xml:space="preserve">Bulgaria </v>
          </cell>
          <cell r="K330" t="str">
            <v xml:space="preserve">Bulgaaria </v>
          </cell>
          <cell r="L330" t="str">
            <v>Bulgaria</v>
          </cell>
          <cell r="M330" t="str">
            <v>Bulgarie</v>
          </cell>
          <cell r="N330" t="str">
            <v xml:space="preserve">Bulgária </v>
          </cell>
          <cell r="O330" t="str">
            <v xml:space="preserve">Bulgaria </v>
          </cell>
          <cell r="P330" t="str">
            <v xml:space="preserve">Bulgarija </v>
          </cell>
          <cell r="Q330" t="str">
            <v xml:space="preserve">Bulgārija </v>
          </cell>
          <cell r="R330" t="str">
            <v>il-Bulgarija</v>
          </cell>
          <cell r="S330" t="str">
            <v xml:space="preserve">Bulgarije </v>
          </cell>
          <cell r="T330" t="str">
            <v>Bułgaria</v>
          </cell>
          <cell r="U330" t="str">
            <v xml:space="preserve">Bulgária </v>
          </cell>
          <cell r="V330" t="str">
            <v>Bulharsko</v>
          </cell>
          <cell r="W330" t="str">
            <v xml:space="preserve">Bolgarija </v>
          </cell>
          <cell r="X330" t="str">
            <v>Bulgarien</v>
          </cell>
        </row>
        <row r="331">
          <cell r="A331" t="str">
            <v>CY</v>
          </cell>
          <cell r="E331" t="str">
            <v>Cyprus</v>
          </cell>
          <cell r="F331" t="str">
            <v>Cypern</v>
          </cell>
          <cell r="G331" t="str">
            <v>Zypern</v>
          </cell>
          <cell r="H331" t="str">
            <v>Κύπρος</v>
          </cell>
          <cell r="I331" t="str">
            <v>Cyprus</v>
          </cell>
          <cell r="J331" t="str">
            <v xml:space="preserve">Chipre </v>
          </cell>
          <cell r="K331" t="str">
            <v xml:space="preserve">Küpros </v>
          </cell>
          <cell r="L331" t="str">
            <v>Kypros</v>
          </cell>
          <cell r="M331" t="str">
            <v>Chypre</v>
          </cell>
          <cell r="N331" t="str">
            <v xml:space="preserve">Ciprus </v>
          </cell>
          <cell r="O331" t="str">
            <v xml:space="preserve">Cipro </v>
          </cell>
          <cell r="P331" t="str">
            <v>Kipras</v>
          </cell>
          <cell r="Q331" t="str">
            <v>Kipra</v>
          </cell>
          <cell r="R331" t="str">
            <v>Cyprus</v>
          </cell>
          <cell r="S331" t="str">
            <v xml:space="preserve">Cyprus </v>
          </cell>
          <cell r="T331" t="str">
            <v>Cypr</v>
          </cell>
          <cell r="U331" t="str">
            <v xml:space="preserve">Chipre </v>
          </cell>
          <cell r="V331" t="str">
            <v>Cyprus</v>
          </cell>
          <cell r="W331" t="str">
            <v>Ciper</v>
          </cell>
          <cell r="X331" t="str">
            <v>Cypern</v>
          </cell>
        </row>
        <row r="332">
          <cell r="A332" t="str">
            <v>CZ</v>
          </cell>
          <cell r="E332" t="str">
            <v xml:space="preserve">Česko </v>
          </cell>
          <cell r="F332" t="str">
            <v>Tjekkiet</v>
          </cell>
          <cell r="G332" t="str">
            <v>Tschechien</v>
          </cell>
          <cell r="H332" t="str">
            <v>Τσεχία</v>
          </cell>
          <cell r="I332" t="str">
            <v>Czech Republic</v>
          </cell>
          <cell r="J332" t="str">
            <v xml:space="preserve">República Checa </v>
          </cell>
          <cell r="K332" t="str">
            <v xml:space="preserve">Tsehhi </v>
          </cell>
          <cell r="L332" t="str">
            <v>Tšekki</v>
          </cell>
          <cell r="M332" t="str">
            <v>Tchéquie</v>
          </cell>
          <cell r="N332" t="str">
            <v>Csehország C</v>
          </cell>
          <cell r="O332" t="str">
            <v xml:space="preserve">Repubblica Ceca </v>
          </cell>
          <cell r="P332" t="str">
            <v xml:space="preserve">Čekija </v>
          </cell>
          <cell r="Q332" t="str">
            <v xml:space="preserve">Čehija </v>
          </cell>
          <cell r="R332" t="str">
            <v>Czech Republic</v>
          </cell>
          <cell r="S332" t="str">
            <v xml:space="preserve">Tsjechië </v>
          </cell>
          <cell r="T332" t="str">
            <v>Czechy</v>
          </cell>
          <cell r="U332" t="str">
            <v xml:space="preserve">Chéquia </v>
          </cell>
          <cell r="V332" t="str">
            <v>Česko</v>
          </cell>
          <cell r="W332" t="str">
            <v>Česka republika</v>
          </cell>
          <cell r="X332" t="str">
            <v>Tjeckien</v>
          </cell>
        </row>
        <row r="333">
          <cell r="A333" t="str">
            <v>DA</v>
          </cell>
          <cell r="E333" t="str">
            <v>Dánsko</v>
          </cell>
          <cell r="F333" t="str">
            <v>Danmark</v>
          </cell>
          <cell r="G333" t="str">
            <v>Dänemark</v>
          </cell>
          <cell r="H333" t="str">
            <v>Δανία</v>
          </cell>
          <cell r="I333" t="str">
            <v>Denmark</v>
          </cell>
          <cell r="J333" t="str">
            <v xml:space="preserve">Dinamarca </v>
          </cell>
          <cell r="K333" t="str">
            <v xml:space="preserve">Taani </v>
          </cell>
          <cell r="L333" t="str">
            <v>Tanska</v>
          </cell>
          <cell r="M333" t="str">
            <v>Danemark</v>
          </cell>
          <cell r="N333" t="str">
            <v xml:space="preserve">Dánia </v>
          </cell>
          <cell r="O333" t="str">
            <v xml:space="preserve">Danimarca </v>
          </cell>
          <cell r="P333" t="str">
            <v>Danija</v>
          </cell>
          <cell r="Q333" t="str">
            <v xml:space="preserve">Dānija </v>
          </cell>
          <cell r="R333" t="str">
            <v>Denmark</v>
          </cell>
          <cell r="S333" t="str">
            <v xml:space="preserve">Denemarken </v>
          </cell>
          <cell r="T333" t="str">
            <v>Dania</v>
          </cell>
          <cell r="U333" t="str">
            <v xml:space="preserve">Dinamarca </v>
          </cell>
          <cell r="V333" t="str">
            <v>Dánsko</v>
          </cell>
          <cell r="W333" t="str">
            <v>Danska</v>
          </cell>
          <cell r="X333" t="str">
            <v>Danmark</v>
          </cell>
        </row>
        <row r="334">
          <cell r="A334" t="str">
            <v>DE</v>
          </cell>
          <cell r="E334" t="str">
            <v>Německo</v>
          </cell>
          <cell r="F334" t="str">
            <v>Tyskland</v>
          </cell>
          <cell r="G334" t="str">
            <v>Deutschland</v>
          </cell>
          <cell r="H334" t="str">
            <v>Γερμανία</v>
          </cell>
          <cell r="I334" t="str">
            <v>Germany</v>
          </cell>
          <cell r="J334" t="str">
            <v xml:space="preserve">Alemania </v>
          </cell>
          <cell r="K334" t="str">
            <v xml:space="preserve">Saksamaa </v>
          </cell>
          <cell r="L334" t="str">
            <v>Saksa</v>
          </cell>
          <cell r="M334" t="str">
            <v>Allemagne</v>
          </cell>
          <cell r="N334" t="str">
            <v xml:space="preserve">Németország </v>
          </cell>
          <cell r="O334" t="str">
            <v xml:space="preserve">Germania </v>
          </cell>
          <cell r="P334" t="str">
            <v>Vokietija, VFR</v>
          </cell>
          <cell r="Q334" t="str">
            <v xml:space="preserve">Vācija </v>
          </cell>
          <cell r="R334" t="str">
            <v>Germanja</v>
          </cell>
          <cell r="S334" t="str">
            <v xml:space="preserve">Duitsland </v>
          </cell>
          <cell r="T334" t="str">
            <v xml:space="preserve">Niemcy </v>
          </cell>
          <cell r="U334" t="str">
            <v xml:space="preserve">Alemanha </v>
          </cell>
          <cell r="V334" t="str">
            <v>Nemecko</v>
          </cell>
          <cell r="W334" t="str">
            <v>Nemčija</v>
          </cell>
          <cell r="X334" t="str">
            <v>Tyskland</v>
          </cell>
        </row>
        <row r="335">
          <cell r="A335" t="str">
            <v>EE</v>
          </cell>
          <cell r="E335" t="str">
            <v>Estonsko</v>
          </cell>
          <cell r="F335" t="str">
            <v>Estland</v>
          </cell>
          <cell r="G335" t="str">
            <v>Estland</v>
          </cell>
          <cell r="H335" t="str">
            <v>Εσθονία</v>
          </cell>
          <cell r="I335" t="str">
            <v>Estonia</v>
          </cell>
          <cell r="J335" t="str">
            <v xml:space="preserve">Estonia </v>
          </cell>
          <cell r="K335" t="str">
            <v xml:space="preserve">Eesti </v>
          </cell>
          <cell r="L335" t="str">
            <v>Viro</v>
          </cell>
          <cell r="M335" t="str">
            <v>Estonie</v>
          </cell>
          <cell r="N335" t="str">
            <v xml:space="preserve">Észtország </v>
          </cell>
          <cell r="O335" t="str">
            <v xml:space="preserve">Estonia </v>
          </cell>
          <cell r="P335" t="str">
            <v>Estija</v>
          </cell>
          <cell r="Q335" t="str">
            <v xml:space="preserve">Igaunija </v>
          </cell>
          <cell r="R335" t="str">
            <v>Estonia</v>
          </cell>
          <cell r="S335" t="str">
            <v xml:space="preserve">Estland </v>
          </cell>
          <cell r="T335" t="str">
            <v>Estonia</v>
          </cell>
          <cell r="U335" t="str">
            <v xml:space="preserve">Estónia </v>
          </cell>
          <cell r="V335" t="str">
            <v xml:space="preserve">Estónsko </v>
          </cell>
          <cell r="W335" t="str">
            <v xml:space="preserve">Estonija </v>
          </cell>
          <cell r="X335" t="str">
            <v>Estland</v>
          </cell>
        </row>
        <row r="336">
          <cell r="A336" t="str">
            <v>EL</v>
          </cell>
          <cell r="E336" t="str">
            <v>Řecko</v>
          </cell>
          <cell r="F336" t="str">
            <v>Grækenland</v>
          </cell>
          <cell r="G336" t="str">
            <v>Griechenland</v>
          </cell>
          <cell r="H336" t="str">
            <v>Ελλάδα</v>
          </cell>
          <cell r="I336" t="str">
            <v>Greece</v>
          </cell>
          <cell r="J336" t="str">
            <v xml:space="preserve">Grecia </v>
          </cell>
          <cell r="K336" t="str">
            <v xml:space="preserve">Kreeka </v>
          </cell>
          <cell r="L336" t="str">
            <v>Kreikka</v>
          </cell>
          <cell r="M336" t="str">
            <v>Grèce</v>
          </cell>
          <cell r="N336" t="str">
            <v xml:space="preserve">Görögország </v>
          </cell>
          <cell r="O336" t="str">
            <v xml:space="preserve">Grecia </v>
          </cell>
          <cell r="P336" t="str">
            <v xml:space="preserve">Graikija </v>
          </cell>
          <cell r="Q336" t="str">
            <v>Grieķija</v>
          </cell>
          <cell r="R336" t="str">
            <v>Grecja</v>
          </cell>
          <cell r="S336" t="str">
            <v xml:space="preserve">Griekenland </v>
          </cell>
          <cell r="T336" t="str">
            <v>Gracja</v>
          </cell>
          <cell r="U336" t="str">
            <v xml:space="preserve">Grécia </v>
          </cell>
          <cell r="V336" t="str">
            <v xml:space="preserve">Grécko </v>
          </cell>
          <cell r="W336" t="str">
            <v xml:space="preserve">Grčija </v>
          </cell>
          <cell r="X336" t="str">
            <v>Grekland</v>
          </cell>
        </row>
        <row r="337">
          <cell r="A337" t="str">
            <v>ES</v>
          </cell>
          <cell r="E337" t="str">
            <v>Spanělsko</v>
          </cell>
          <cell r="F337" t="str">
            <v>Spanien</v>
          </cell>
          <cell r="G337" t="str">
            <v>Spanien</v>
          </cell>
          <cell r="H337" t="str">
            <v>Ισπανία</v>
          </cell>
          <cell r="I337" t="str">
            <v>Spain</v>
          </cell>
          <cell r="J337" t="str">
            <v xml:space="preserve">España </v>
          </cell>
          <cell r="K337" t="str">
            <v xml:space="preserve">Hispaania </v>
          </cell>
          <cell r="L337" t="str">
            <v>Espanja</v>
          </cell>
          <cell r="M337" t="str">
            <v>Espagne</v>
          </cell>
          <cell r="N337" t="str">
            <v xml:space="preserve">Spanyolország </v>
          </cell>
          <cell r="O337" t="str">
            <v xml:space="preserve">Spagna </v>
          </cell>
          <cell r="P337" t="str">
            <v xml:space="preserve">Ispanija </v>
          </cell>
          <cell r="Q337" t="str">
            <v xml:space="preserve">Spānija </v>
          </cell>
          <cell r="R337" t="str">
            <v>Spanja</v>
          </cell>
          <cell r="S337" t="str">
            <v xml:space="preserve">Spanje </v>
          </cell>
          <cell r="T337" t="str">
            <v>Hiszpania</v>
          </cell>
          <cell r="U337" t="str">
            <v xml:space="preserve">Espanha </v>
          </cell>
          <cell r="V337" t="str">
            <v xml:space="preserve">Spanielsko </v>
          </cell>
          <cell r="W337" t="str">
            <v>spanija</v>
          </cell>
          <cell r="X337" t="str">
            <v>Spanien</v>
          </cell>
        </row>
        <row r="338">
          <cell r="A338" t="str">
            <v>FI</v>
          </cell>
          <cell r="E338" t="str">
            <v>Finsko</v>
          </cell>
          <cell r="F338" t="str">
            <v>Finland</v>
          </cell>
          <cell r="G338" t="str">
            <v>Finnland</v>
          </cell>
          <cell r="H338" t="str">
            <v>Φινλανδία</v>
          </cell>
          <cell r="I338" t="str">
            <v>Finnland</v>
          </cell>
          <cell r="J338" t="str">
            <v xml:space="preserve">Finlandia </v>
          </cell>
          <cell r="K338" t="str">
            <v xml:space="preserve">Soome </v>
          </cell>
          <cell r="L338" t="str">
            <v>Suomi</v>
          </cell>
          <cell r="M338" t="str">
            <v>Finlande</v>
          </cell>
          <cell r="N338" t="str">
            <v xml:space="preserve">Finnország </v>
          </cell>
          <cell r="O338" t="str">
            <v xml:space="preserve">Finlandia </v>
          </cell>
          <cell r="P338" t="str">
            <v>Suomija</v>
          </cell>
          <cell r="Q338" t="str">
            <v xml:space="preserve">Somija </v>
          </cell>
          <cell r="R338" t="str">
            <v>Finnland</v>
          </cell>
          <cell r="S338" t="str">
            <v xml:space="preserve">Finland </v>
          </cell>
          <cell r="T338" t="str">
            <v>Finlandia</v>
          </cell>
          <cell r="U338" t="str">
            <v xml:space="preserve">Finlândia </v>
          </cell>
          <cell r="V338" t="str">
            <v>Fínsko</v>
          </cell>
          <cell r="W338" t="str">
            <v xml:space="preserve">Finska </v>
          </cell>
          <cell r="X338" t="str">
            <v>Finland</v>
          </cell>
        </row>
        <row r="339">
          <cell r="A339" t="str">
            <v>FR</v>
          </cell>
          <cell r="E339" t="str">
            <v>Francie</v>
          </cell>
          <cell r="F339" t="str">
            <v>Frankrig</v>
          </cell>
          <cell r="G339" t="str">
            <v>Frankreich</v>
          </cell>
          <cell r="H339" t="str">
            <v>Γαλλία</v>
          </cell>
          <cell r="I339" t="str">
            <v>France</v>
          </cell>
          <cell r="J339" t="str">
            <v xml:space="preserve">Francia </v>
          </cell>
          <cell r="K339" t="str">
            <v xml:space="preserve">Prantsusmaa </v>
          </cell>
          <cell r="L339" t="str">
            <v>Ranska</v>
          </cell>
          <cell r="M339" t="str">
            <v>France</v>
          </cell>
          <cell r="N339" t="str">
            <v xml:space="preserve">Franciaország </v>
          </cell>
          <cell r="O339" t="str">
            <v xml:space="preserve">Francia </v>
          </cell>
          <cell r="P339" t="str">
            <v>Prancūzija</v>
          </cell>
          <cell r="Q339" t="str">
            <v>Francija</v>
          </cell>
          <cell r="R339" t="str">
            <v>Franza</v>
          </cell>
          <cell r="S339" t="str">
            <v xml:space="preserve">Frankrijk </v>
          </cell>
          <cell r="T339" t="str">
            <v>Francja</v>
          </cell>
          <cell r="U339" t="str">
            <v xml:space="preserve">França </v>
          </cell>
          <cell r="V339" t="str">
            <v>Francúzsko</v>
          </cell>
          <cell r="W339" t="str">
            <v>Francija</v>
          </cell>
          <cell r="X339" t="str">
            <v>Frankrike</v>
          </cell>
        </row>
        <row r="340">
          <cell r="A340" t="str">
            <v>HU</v>
          </cell>
          <cell r="E340" t="str">
            <v>Uhersko, Uhry</v>
          </cell>
          <cell r="F340" t="str">
            <v>Ungarn</v>
          </cell>
          <cell r="G340" t="str">
            <v>Ungarn</v>
          </cell>
          <cell r="H340" t="str">
            <v>Ουγγαρία</v>
          </cell>
          <cell r="I340" t="str">
            <v>Hungaria</v>
          </cell>
          <cell r="J340" t="str">
            <v xml:space="preserve">Hungría </v>
          </cell>
          <cell r="K340" t="str">
            <v xml:space="preserve">Ungari </v>
          </cell>
          <cell r="L340" t="str">
            <v>Unkari</v>
          </cell>
          <cell r="M340" t="str">
            <v>Hongrie</v>
          </cell>
          <cell r="N340" t="str">
            <v xml:space="preserve">Magyarország </v>
          </cell>
          <cell r="O340" t="str">
            <v xml:space="preserve">Ungheria </v>
          </cell>
          <cell r="P340" t="str">
            <v>Vengrija</v>
          </cell>
          <cell r="Q340" t="str">
            <v>Ungārija</v>
          </cell>
          <cell r="R340" t="str">
            <v>Hungary</v>
          </cell>
          <cell r="S340" t="str">
            <v xml:space="preserve">Hongarije </v>
          </cell>
          <cell r="T340" t="str">
            <v>Węgry</v>
          </cell>
          <cell r="U340" t="str">
            <v xml:space="preserve">Hungria </v>
          </cell>
          <cell r="V340" t="str">
            <v>Maďarsko</v>
          </cell>
          <cell r="W340" t="str">
            <v xml:space="preserve">Madzarska </v>
          </cell>
          <cell r="X340" t="str">
            <v>Ungern</v>
          </cell>
        </row>
        <row r="341">
          <cell r="A341" t="str">
            <v>IE</v>
          </cell>
          <cell r="E341" t="str">
            <v>Irsko</v>
          </cell>
          <cell r="F341" t="str">
            <v>Irland</v>
          </cell>
          <cell r="G341" t="str">
            <v>Irland</v>
          </cell>
          <cell r="H341" t="str">
            <v>Ιρλανδία</v>
          </cell>
          <cell r="I341" t="str">
            <v>Ireland</v>
          </cell>
          <cell r="J341" t="str">
            <v xml:space="preserve">Irlanda </v>
          </cell>
          <cell r="K341" t="str">
            <v>Iirimaa</v>
          </cell>
          <cell r="L341" t="str">
            <v>Irlanti</v>
          </cell>
          <cell r="M341" t="str">
            <v>Irlande</v>
          </cell>
          <cell r="N341" t="str">
            <v xml:space="preserve">Írország </v>
          </cell>
          <cell r="O341" t="str">
            <v xml:space="preserve">Irlanda </v>
          </cell>
          <cell r="P341" t="str">
            <v>Airija</v>
          </cell>
          <cell r="Q341" t="str">
            <v>Īrija</v>
          </cell>
          <cell r="R341" t="str">
            <v>Ireland</v>
          </cell>
          <cell r="S341" t="str">
            <v xml:space="preserve">Ierland </v>
          </cell>
          <cell r="T341" t="str">
            <v>Irlandia</v>
          </cell>
          <cell r="U341" t="str">
            <v xml:space="preserve">Irlanda </v>
          </cell>
          <cell r="V341" t="str">
            <v>Írsko</v>
          </cell>
          <cell r="W341" t="str">
            <v>Irska</v>
          </cell>
          <cell r="X341" t="str">
            <v>Irland</v>
          </cell>
        </row>
        <row r="342">
          <cell r="A342" t="str">
            <v>IT</v>
          </cell>
          <cell r="E342" t="str">
            <v>Itálie</v>
          </cell>
          <cell r="F342" t="str">
            <v>Italien</v>
          </cell>
          <cell r="G342" t="str">
            <v>Italien</v>
          </cell>
          <cell r="H342" t="str">
            <v>Ιταλία</v>
          </cell>
          <cell r="I342" t="str">
            <v>Italy</v>
          </cell>
          <cell r="J342" t="str">
            <v xml:space="preserve">Italia </v>
          </cell>
          <cell r="K342" t="str">
            <v>Itaalia</v>
          </cell>
          <cell r="L342" t="str">
            <v>Italia</v>
          </cell>
          <cell r="M342" t="str">
            <v>Italie</v>
          </cell>
          <cell r="N342" t="str">
            <v xml:space="preserve">Olaszország </v>
          </cell>
          <cell r="O342" t="str">
            <v xml:space="preserve">Italia </v>
          </cell>
          <cell r="P342" t="str">
            <v xml:space="preserve">Italija </v>
          </cell>
          <cell r="Q342" t="str">
            <v xml:space="preserve">Itālija </v>
          </cell>
          <cell r="R342" t="str">
            <v>Italja</v>
          </cell>
          <cell r="S342" t="str">
            <v xml:space="preserve">Italië </v>
          </cell>
          <cell r="T342" t="str">
            <v>Włochy</v>
          </cell>
          <cell r="U342" t="str">
            <v xml:space="preserve">Itália </v>
          </cell>
          <cell r="V342" t="str">
            <v xml:space="preserve">Taliansko </v>
          </cell>
          <cell r="W342" t="str">
            <v xml:space="preserve">Italija </v>
          </cell>
          <cell r="X342" t="str">
            <v>Italien</v>
          </cell>
        </row>
        <row r="343">
          <cell r="A343" t="str">
            <v>LT</v>
          </cell>
          <cell r="E343" t="str">
            <v>Litva</v>
          </cell>
          <cell r="F343" t="str">
            <v>Litauen</v>
          </cell>
          <cell r="G343" t="str">
            <v>Litauen</v>
          </cell>
          <cell r="H343" t="str">
            <v>Λιθουανία</v>
          </cell>
          <cell r="I343" t="str">
            <v>Lithuania</v>
          </cell>
          <cell r="J343" t="str">
            <v xml:space="preserve">Lituania </v>
          </cell>
          <cell r="K343" t="str">
            <v xml:space="preserve">Leedu </v>
          </cell>
          <cell r="L343" t="str">
            <v>Liettua</v>
          </cell>
          <cell r="M343" t="str">
            <v>Lituanie</v>
          </cell>
          <cell r="N343" t="str">
            <v xml:space="preserve">Litvánia </v>
          </cell>
          <cell r="O343" t="str">
            <v xml:space="preserve">Lituania </v>
          </cell>
          <cell r="P343" t="str">
            <v>Lietuva</v>
          </cell>
          <cell r="Q343" t="str">
            <v>Lietuva</v>
          </cell>
          <cell r="R343" t="str">
            <v>Lithuania</v>
          </cell>
          <cell r="S343" t="str">
            <v xml:space="preserve">Litouwen </v>
          </cell>
          <cell r="T343" t="str">
            <v>Litwa</v>
          </cell>
          <cell r="U343" t="str">
            <v xml:space="preserve">Lituânia </v>
          </cell>
          <cell r="V343" t="str">
            <v xml:space="preserve">Litva </v>
          </cell>
          <cell r="W343" t="str">
            <v>Litva</v>
          </cell>
          <cell r="X343" t="str">
            <v>Litauen</v>
          </cell>
        </row>
        <row r="344">
          <cell r="A344" t="str">
            <v>LU</v>
          </cell>
          <cell r="E344" t="str">
            <v>Lucembursko</v>
          </cell>
          <cell r="F344" t="str">
            <v>Luxembourg</v>
          </cell>
          <cell r="G344" t="str">
            <v>Letzebuerg</v>
          </cell>
          <cell r="H344" t="str">
            <v>Λουξεμβούργο</v>
          </cell>
          <cell r="I344" t="str">
            <v>Luxemburg</v>
          </cell>
          <cell r="J344" t="str">
            <v xml:space="preserve">Luxemburgo </v>
          </cell>
          <cell r="K344" t="str">
            <v xml:space="preserve">Luksemburg </v>
          </cell>
          <cell r="L344" t="str">
            <v>Luxemburg</v>
          </cell>
          <cell r="M344" t="str">
            <v>Luxembourg</v>
          </cell>
          <cell r="N344" t="str">
            <v>Luxemburg</v>
          </cell>
          <cell r="O344" t="str">
            <v xml:space="preserve">Lussemburgo </v>
          </cell>
          <cell r="P344" t="str">
            <v>Liuksemburgas</v>
          </cell>
          <cell r="Q344" t="str">
            <v xml:space="preserve">Luksemburga </v>
          </cell>
          <cell r="R344" t="str">
            <v>Luxemburg</v>
          </cell>
          <cell r="S344" t="str">
            <v xml:space="preserve">Luxemburg </v>
          </cell>
          <cell r="T344" t="str">
            <v>Luksemburg</v>
          </cell>
          <cell r="U344" t="str">
            <v xml:space="preserve">Luxemburgo </v>
          </cell>
          <cell r="V344" t="str">
            <v>Luxembursko</v>
          </cell>
          <cell r="W344" t="str">
            <v>Luksemburg</v>
          </cell>
          <cell r="X344" t="str">
            <v>Luxemburg</v>
          </cell>
        </row>
        <row r="345">
          <cell r="A345" t="str">
            <v>LV</v>
          </cell>
          <cell r="E345" t="str">
            <v>Lotyssko</v>
          </cell>
          <cell r="F345" t="str">
            <v>Letland</v>
          </cell>
          <cell r="G345" t="str">
            <v>Lettland</v>
          </cell>
          <cell r="H345" t="str">
            <v>Λετονία</v>
          </cell>
          <cell r="I345" t="str">
            <v>Latvia</v>
          </cell>
          <cell r="J345" t="str">
            <v xml:space="preserve">Letonia </v>
          </cell>
          <cell r="K345" t="str">
            <v>Läti</v>
          </cell>
          <cell r="L345" t="str">
            <v>Latvia</v>
          </cell>
          <cell r="M345" t="str">
            <v>Lettonie</v>
          </cell>
          <cell r="N345" t="str">
            <v xml:space="preserve">Lettország </v>
          </cell>
          <cell r="O345" t="str">
            <v xml:space="preserve">Lettonia </v>
          </cell>
          <cell r="P345" t="str">
            <v xml:space="preserve">Latvija </v>
          </cell>
          <cell r="Q345" t="str">
            <v xml:space="preserve">Latvija </v>
          </cell>
          <cell r="R345" t="str">
            <v>Latvia</v>
          </cell>
          <cell r="S345" t="str">
            <v xml:space="preserve">Letland </v>
          </cell>
          <cell r="T345" t="str">
            <v>Łotwa</v>
          </cell>
          <cell r="U345" t="str">
            <v xml:space="preserve">Letónia </v>
          </cell>
          <cell r="V345" t="str">
            <v>Lotyssko</v>
          </cell>
          <cell r="W345" t="str">
            <v xml:space="preserve">Latvija </v>
          </cell>
          <cell r="X345" t="str">
            <v>Lettland</v>
          </cell>
        </row>
        <row r="346">
          <cell r="A346" t="str">
            <v>MT</v>
          </cell>
          <cell r="E346" t="str">
            <v>Malta</v>
          </cell>
          <cell r="F346" t="str">
            <v>Malta</v>
          </cell>
          <cell r="G346" t="str">
            <v>Malta</v>
          </cell>
          <cell r="H346" t="str">
            <v>Μάλτα</v>
          </cell>
          <cell r="I346" t="str">
            <v>Malta</v>
          </cell>
          <cell r="J346" t="str">
            <v xml:space="preserve">Malta </v>
          </cell>
          <cell r="K346" t="str">
            <v>Malta</v>
          </cell>
          <cell r="L346" t="str">
            <v>Malta</v>
          </cell>
          <cell r="M346" t="str">
            <v>Malte</v>
          </cell>
          <cell r="N346" t="str">
            <v xml:space="preserve">Málta </v>
          </cell>
          <cell r="O346" t="str">
            <v xml:space="preserve">Malta </v>
          </cell>
          <cell r="P346" t="str">
            <v xml:space="preserve">Malta </v>
          </cell>
          <cell r="Q346" t="str">
            <v>Malta</v>
          </cell>
          <cell r="R346" t="str">
            <v>Malta</v>
          </cell>
          <cell r="S346" t="str">
            <v xml:space="preserve">Malta </v>
          </cell>
          <cell r="T346" t="str">
            <v>Malta</v>
          </cell>
          <cell r="U346" t="str">
            <v xml:space="preserve">Malta </v>
          </cell>
          <cell r="V346" t="str">
            <v xml:space="preserve">Malta </v>
          </cell>
          <cell r="W346" t="str">
            <v>Malta</v>
          </cell>
          <cell r="X346" t="str">
            <v>Malta</v>
          </cell>
        </row>
        <row r="347">
          <cell r="A347" t="str">
            <v>NL</v>
          </cell>
          <cell r="E347" t="str">
            <v>Nizozemí</v>
          </cell>
          <cell r="F347" t="str">
            <v>Nederlandene</v>
          </cell>
          <cell r="G347" t="str">
            <v>Niederlande</v>
          </cell>
          <cell r="H347" t="str">
            <v>Κάτω Χώρες</v>
          </cell>
          <cell r="I347" t="str">
            <v>Netherlands</v>
          </cell>
          <cell r="J347" t="str">
            <v xml:space="preserve">los Países Bajos </v>
          </cell>
          <cell r="K347" t="str">
            <v>Madalmaad / Holland</v>
          </cell>
          <cell r="L347" t="str">
            <v>Alankomaat</v>
          </cell>
          <cell r="M347" t="str">
            <v>Pays-Bas</v>
          </cell>
          <cell r="N347" t="str">
            <v>Hollandia</v>
          </cell>
          <cell r="O347" t="str">
            <v xml:space="preserve">Paesi Bassi </v>
          </cell>
          <cell r="P347" t="str">
            <v>Nyderlandai, Olandija</v>
          </cell>
          <cell r="Q347" t="str">
            <v>Nīderlande</v>
          </cell>
          <cell r="R347" t="str">
            <v>Netherlands</v>
          </cell>
          <cell r="S347" t="str">
            <v xml:space="preserve">Nederland </v>
          </cell>
          <cell r="T347" t="str">
            <v>Holandia</v>
          </cell>
          <cell r="U347" t="str">
            <v xml:space="preserve">Países Baixos </v>
          </cell>
          <cell r="V347" t="str">
            <v xml:space="preserve">Holandsko </v>
          </cell>
          <cell r="W347" t="str">
            <v>Nizozemska</v>
          </cell>
          <cell r="X347" t="str">
            <v>Nederländerna</v>
          </cell>
        </row>
        <row r="348">
          <cell r="A348" t="str">
            <v>PL</v>
          </cell>
          <cell r="E348" t="str">
            <v>Polsko</v>
          </cell>
          <cell r="F348" t="str">
            <v>Polen</v>
          </cell>
          <cell r="G348" t="str">
            <v>Polen</v>
          </cell>
          <cell r="H348" t="str">
            <v>Πολωνία</v>
          </cell>
          <cell r="I348" t="str">
            <v>Poland</v>
          </cell>
          <cell r="J348" t="str">
            <v xml:space="preserve">Polonia </v>
          </cell>
          <cell r="K348" t="str">
            <v>Poola</v>
          </cell>
          <cell r="L348" t="str">
            <v>Puola</v>
          </cell>
          <cell r="M348" t="str">
            <v>Pologne</v>
          </cell>
          <cell r="N348" t="str">
            <v xml:space="preserve">Lengyelország </v>
          </cell>
          <cell r="O348" t="str">
            <v xml:space="preserve">Polonia </v>
          </cell>
          <cell r="P348" t="str">
            <v>Lenkija</v>
          </cell>
          <cell r="Q348" t="str">
            <v>Polija</v>
          </cell>
          <cell r="R348" t="str">
            <v>Poland</v>
          </cell>
          <cell r="S348" t="str">
            <v xml:space="preserve">Polen </v>
          </cell>
          <cell r="T348" t="str">
            <v>Polska</v>
          </cell>
          <cell r="U348" t="str">
            <v xml:space="preserve">Polónia </v>
          </cell>
          <cell r="V348" t="str">
            <v>Poľsko</v>
          </cell>
          <cell r="W348" t="str">
            <v>Poljska</v>
          </cell>
          <cell r="X348" t="str">
            <v>Polen</v>
          </cell>
        </row>
        <row r="349">
          <cell r="A349" t="str">
            <v>PT</v>
          </cell>
          <cell r="E349" t="str">
            <v>Portugalsko</v>
          </cell>
          <cell r="F349" t="str">
            <v>Portugal</v>
          </cell>
          <cell r="G349" t="str">
            <v>Portugal</v>
          </cell>
          <cell r="H349" t="str">
            <v>Πορτογαλία</v>
          </cell>
          <cell r="I349" t="str">
            <v>Portugal</v>
          </cell>
          <cell r="J349" t="str">
            <v xml:space="preserve">Portugal </v>
          </cell>
          <cell r="K349" t="str">
            <v xml:space="preserve">Portugal </v>
          </cell>
          <cell r="L349" t="str">
            <v>Portugal</v>
          </cell>
          <cell r="M349" t="str">
            <v>Portugal</v>
          </cell>
          <cell r="N349" t="str">
            <v xml:space="preserve">Portugália </v>
          </cell>
          <cell r="O349" t="str">
            <v xml:space="preserve">Portogallo </v>
          </cell>
          <cell r="P349" t="str">
            <v>Portugalija</v>
          </cell>
          <cell r="Q349" t="str">
            <v>Portugāle</v>
          </cell>
          <cell r="R349" t="str">
            <v>Portugal</v>
          </cell>
          <cell r="S349" t="str">
            <v xml:space="preserve">Portugal </v>
          </cell>
          <cell r="T349" t="str">
            <v>Portugalia</v>
          </cell>
          <cell r="U349" t="str">
            <v xml:space="preserve">Portugal </v>
          </cell>
          <cell r="V349" t="str">
            <v>Portugalsko</v>
          </cell>
          <cell r="W349" t="str">
            <v>Portugalska</v>
          </cell>
          <cell r="X349" t="str">
            <v>Portugal</v>
          </cell>
        </row>
        <row r="350">
          <cell r="A350" t="str">
            <v>RO</v>
          </cell>
          <cell r="E350" t="str">
            <v>Rumunsko</v>
          </cell>
          <cell r="F350" t="str">
            <v>Rumænien</v>
          </cell>
          <cell r="G350" t="str">
            <v>Rumänien</v>
          </cell>
          <cell r="H350" t="str">
            <v>Ρουμανία</v>
          </cell>
          <cell r="I350" t="str">
            <v>Romania</v>
          </cell>
          <cell r="J350" t="str">
            <v xml:space="preserve">Rumania </v>
          </cell>
          <cell r="K350" t="str">
            <v xml:space="preserve">Rumeenia </v>
          </cell>
          <cell r="L350" t="str">
            <v>Romania</v>
          </cell>
          <cell r="M350" t="str">
            <v>Roumanie</v>
          </cell>
          <cell r="N350" t="str">
            <v xml:space="preserve">Románia </v>
          </cell>
          <cell r="O350" t="str">
            <v xml:space="preserve">Romania </v>
          </cell>
          <cell r="P350" t="str">
            <v>Rumunija</v>
          </cell>
          <cell r="Q350" t="str">
            <v>Rumānija</v>
          </cell>
          <cell r="R350" t="str">
            <v>Romania</v>
          </cell>
          <cell r="S350" t="str">
            <v xml:space="preserve">Roemenië </v>
          </cell>
          <cell r="T350" t="str">
            <v>Rumunia</v>
          </cell>
          <cell r="U350" t="str">
            <v xml:space="preserve">Roménia </v>
          </cell>
          <cell r="V350" t="str">
            <v>Rumunsko</v>
          </cell>
          <cell r="W350" t="str">
            <v xml:space="preserve">Romunija </v>
          </cell>
          <cell r="X350" t="str">
            <v>Rumänien</v>
          </cell>
        </row>
        <row r="351">
          <cell r="A351" t="str">
            <v>SE</v>
          </cell>
          <cell r="E351" t="str">
            <v>Svédsko</v>
          </cell>
          <cell r="F351" t="str">
            <v>Sverige</v>
          </cell>
          <cell r="G351" t="str">
            <v>Schweden</v>
          </cell>
          <cell r="H351" t="str">
            <v>Σουηδία</v>
          </cell>
          <cell r="I351" t="str">
            <v>Sweden</v>
          </cell>
          <cell r="J351" t="str">
            <v xml:space="preserve">Suecia </v>
          </cell>
          <cell r="K351" t="str">
            <v>Rootsi</v>
          </cell>
          <cell r="L351" t="str">
            <v>Ruotsi</v>
          </cell>
          <cell r="M351" t="str">
            <v>Suède</v>
          </cell>
          <cell r="N351" t="str">
            <v xml:space="preserve">Svédország </v>
          </cell>
          <cell r="O351" t="str">
            <v xml:space="preserve">Svezia </v>
          </cell>
          <cell r="P351" t="str">
            <v>Svedija</v>
          </cell>
          <cell r="Q351" t="str">
            <v>Zviedrija</v>
          </cell>
          <cell r="R351" t="str">
            <v>Sweden</v>
          </cell>
          <cell r="S351" t="str">
            <v xml:space="preserve">Zweden </v>
          </cell>
          <cell r="T351" t="str">
            <v>Szwecja</v>
          </cell>
          <cell r="U351" t="str">
            <v xml:space="preserve">Suécia </v>
          </cell>
          <cell r="V351" t="str">
            <v>Svédsko</v>
          </cell>
          <cell r="W351" t="str">
            <v>Svedska</v>
          </cell>
          <cell r="X351" t="str">
            <v>Sverige</v>
          </cell>
        </row>
        <row r="352">
          <cell r="A352" t="str">
            <v>SI</v>
          </cell>
          <cell r="E352" t="str">
            <v>Slovinsko</v>
          </cell>
          <cell r="F352" t="str">
            <v>Slovenien</v>
          </cell>
          <cell r="G352" t="str">
            <v>Slowenien</v>
          </cell>
          <cell r="H352" t="str">
            <v>Σλοβενία</v>
          </cell>
          <cell r="I352" t="str">
            <v>Slovenia</v>
          </cell>
          <cell r="J352" t="str">
            <v xml:space="preserve">Eslovenia </v>
          </cell>
          <cell r="K352" t="str">
            <v>Sloveenia</v>
          </cell>
          <cell r="L352" t="str">
            <v>Slovania</v>
          </cell>
          <cell r="M352" t="str">
            <v>Slovénie</v>
          </cell>
          <cell r="N352" t="str">
            <v xml:space="preserve">Szlovénia </v>
          </cell>
          <cell r="O352" t="str">
            <v xml:space="preserve">Slovenia </v>
          </cell>
          <cell r="P352" t="str">
            <v xml:space="preserve">Slovėnija </v>
          </cell>
          <cell r="Q352" t="str">
            <v>Slovēnija</v>
          </cell>
          <cell r="R352" t="str">
            <v>Slovenia</v>
          </cell>
          <cell r="S352" t="str">
            <v xml:space="preserve">Slovenië </v>
          </cell>
          <cell r="T352" t="str">
            <v>Słowenia</v>
          </cell>
          <cell r="U352" t="str">
            <v xml:space="preserve">Eslovénia </v>
          </cell>
          <cell r="V352" t="str">
            <v xml:space="preserve">Slovinsko </v>
          </cell>
          <cell r="W352" t="str">
            <v>Slovenija</v>
          </cell>
          <cell r="X352" t="str">
            <v>Slovenien</v>
          </cell>
        </row>
        <row r="353">
          <cell r="A353" t="str">
            <v>SK</v>
          </cell>
          <cell r="E353" t="str">
            <v>Slovensko</v>
          </cell>
          <cell r="F353" t="str">
            <v>Slovakiet</v>
          </cell>
          <cell r="G353" t="str">
            <v>Slowakei</v>
          </cell>
          <cell r="H353" t="str">
            <v>Σλοβακία</v>
          </cell>
          <cell r="I353" t="str">
            <v>Slovakia</v>
          </cell>
          <cell r="J353" t="str">
            <v xml:space="preserve">Eslovaquia </v>
          </cell>
          <cell r="K353" t="str">
            <v xml:space="preserve">Slovakkia </v>
          </cell>
          <cell r="L353" t="str">
            <v>Slovekia</v>
          </cell>
          <cell r="M353" t="str">
            <v>Slovaquie</v>
          </cell>
          <cell r="N353" t="str">
            <v xml:space="preserve">Szlovákia </v>
          </cell>
          <cell r="O353" t="str">
            <v xml:space="preserve">Slovacchia </v>
          </cell>
          <cell r="P353" t="str">
            <v>Slovakija</v>
          </cell>
          <cell r="Q353" t="str">
            <v xml:space="preserve">Slovākija </v>
          </cell>
          <cell r="R353" t="str">
            <v>Slovakia</v>
          </cell>
          <cell r="S353" t="str">
            <v xml:space="preserve">Slovakije </v>
          </cell>
          <cell r="T353" t="str">
            <v>Słowacja</v>
          </cell>
          <cell r="U353" t="str">
            <v xml:space="preserve">Eslováquia </v>
          </cell>
          <cell r="V353" t="str">
            <v>Slovensko</v>
          </cell>
          <cell r="W353" t="str">
            <v xml:space="preserve">Slovaska </v>
          </cell>
          <cell r="X353" t="str">
            <v>Slovakien</v>
          </cell>
        </row>
        <row r="354">
          <cell r="A354" t="str">
            <v>TR</v>
          </cell>
          <cell r="E354" t="str">
            <v>Turecko</v>
          </cell>
          <cell r="F354" t="str">
            <v>Tyrkiet</v>
          </cell>
          <cell r="G354" t="str">
            <v>Türkei</v>
          </cell>
          <cell r="H354" t="str">
            <v>Τουρκία</v>
          </cell>
          <cell r="I354" t="str">
            <v>Turkey</v>
          </cell>
          <cell r="J354" t="str">
            <v xml:space="preserve">Turquía </v>
          </cell>
          <cell r="K354" t="str">
            <v xml:space="preserve">Türgi </v>
          </cell>
          <cell r="L354" t="str">
            <v>Turkki</v>
          </cell>
          <cell r="M354" t="str">
            <v>Turquie</v>
          </cell>
          <cell r="N354" t="str">
            <v xml:space="preserve">Törökország </v>
          </cell>
          <cell r="O354" t="str">
            <v xml:space="preserve">Turchia </v>
          </cell>
          <cell r="P354" t="str">
            <v>Turkija</v>
          </cell>
          <cell r="Q354" t="str">
            <v>Turcija</v>
          </cell>
          <cell r="R354" t="str">
            <v>Turkey</v>
          </cell>
          <cell r="S354" t="str">
            <v xml:space="preserve">Turkije </v>
          </cell>
          <cell r="T354" t="str">
            <v>Turcja</v>
          </cell>
          <cell r="U354" t="str">
            <v xml:space="preserve">Turquia </v>
          </cell>
          <cell r="V354" t="str">
            <v xml:space="preserve">Turecko </v>
          </cell>
          <cell r="W354" t="str">
            <v xml:space="preserve">Turčija </v>
          </cell>
          <cell r="X354" t="str">
            <v>Turkiet</v>
          </cell>
        </row>
        <row r="355">
          <cell r="A355" t="str">
            <v>UK</v>
          </cell>
          <cell r="E355" t="str">
            <v>Spojené království</v>
          </cell>
          <cell r="F355" t="str">
            <v>Det Forenede Kongerige</v>
          </cell>
          <cell r="G355" t="str">
            <v>Vereinigtes Königreich</v>
          </cell>
          <cell r="H355" t="str">
            <v>Ηνωμένο Βασίλειο</v>
          </cell>
          <cell r="I355" t="str">
            <v>United Kingdom</v>
          </cell>
          <cell r="J355" t="str">
            <v xml:space="preserve">el Reino Unido </v>
          </cell>
          <cell r="K355" t="str">
            <v>Suurbritannia /</v>
          </cell>
          <cell r="L355" t="str">
            <v>Yhdistynyt kuningaskunta</v>
          </cell>
          <cell r="M355" t="str">
            <v>Royaume-uni</v>
          </cell>
          <cell r="N355" t="str">
            <v xml:space="preserve">Egyesült </v>
          </cell>
          <cell r="O355" t="str">
            <v xml:space="preserve">Regno Unito </v>
          </cell>
          <cell r="P355" t="str">
            <v>Jungtinė Karalystė, Didzioji Britanija</v>
          </cell>
          <cell r="Q355" t="str">
            <v>Apvienotā Karaliste</v>
          </cell>
          <cell r="R355" t="str">
            <v>United Kingdom</v>
          </cell>
          <cell r="S355" t="str">
            <v xml:space="preserve">Verenigd Koninkrijk </v>
          </cell>
          <cell r="T355" t="str">
            <v>Wielka Brytania</v>
          </cell>
          <cell r="U355" t="str">
            <v xml:space="preserve">Reino Unido </v>
          </cell>
          <cell r="V355" t="str">
            <v>Spojené Kráľovstvo</v>
          </cell>
          <cell r="W355" t="str">
            <v>Zdruzeno kraljestvo</v>
          </cell>
          <cell r="X355" t="str">
            <v>Storbritannien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8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9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0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1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5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4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41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7"/>
  <sheetViews>
    <sheetView zoomScaleNormal="100" workbookViewId="0">
      <selection activeCell="O23" sqref="O23:O25"/>
    </sheetView>
  </sheetViews>
  <sheetFormatPr defaultColWidth="9.140625" defaultRowHeight="18.75" x14ac:dyDescent="0.3"/>
  <cols>
    <col min="1" max="1" width="32.42578125" style="311" customWidth="1"/>
    <col min="2" max="3" width="13.5703125" style="311" bestFit="1" customWidth="1"/>
    <col min="4" max="5" width="12.140625" style="311" bestFit="1" customWidth="1"/>
    <col min="6" max="6" width="22.5703125" style="311" bestFit="1" customWidth="1"/>
    <col min="7" max="10" width="12.140625" style="311" bestFit="1" customWidth="1"/>
    <col min="11" max="11" width="20.140625" style="311" bestFit="1" customWidth="1"/>
    <col min="12" max="12" width="17.85546875" style="311" bestFit="1" customWidth="1"/>
    <col min="13" max="13" width="10.28515625" style="311" bestFit="1" customWidth="1"/>
    <col min="14" max="14" width="14.7109375" style="311" bestFit="1" customWidth="1"/>
    <col min="15" max="15" width="24.28515625" style="311" customWidth="1"/>
    <col min="16" max="16384" width="9.140625" style="311"/>
  </cols>
  <sheetData>
    <row r="1" spans="1:15" x14ac:dyDescent="0.3">
      <c r="A1" s="2754" t="s">
        <v>322</v>
      </c>
      <c r="B1" s="2754"/>
      <c r="C1" s="2754"/>
      <c r="D1" s="2754"/>
      <c r="E1" s="2754"/>
      <c r="F1" s="2754"/>
      <c r="G1" s="2754"/>
      <c r="H1" s="2754"/>
      <c r="I1" s="2754"/>
      <c r="J1" s="2754"/>
      <c r="K1" s="2754"/>
      <c r="L1" s="2754"/>
      <c r="M1" s="2754"/>
      <c r="N1" s="2754"/>
      <c r="O1" s="2754"/>
    </row>
    <row r="2" spans="1:15" ht="19.5" thickBot="1" x14ac:dyDescent="0.35"/>
    <row r="3" spans="1:15" ht="19.5" customHeight="1" thickBot="1" x14ac:dyDescent="0.35">
      <c r="A3" s="2755" t="s">
        <v>0</v>
      </c>
      <c r="B3" s="2762" t="s">
        <v>1</v>
      </c>
      <c r="C3" s="2763"/>
      <c r="D3" s="2763"/>
      <c r="E3" s="2763"/>
      <c r="F3" s="2764"/>
      <c r="G3" s="2772" t="s">
        <v>2</v>
      </c>
      <c r="H3" s="2773"/>
      <c r="I3" s="2773"/>
      <c r="J3" s="2774"/>
      <c r="K3" s="2765" t="s">
        <v>3</v>
      </c>
      <c r="L3" s="2751" t="s">
        <v>4</v>
      </c>
      <c r="M3" s="2751" t="s">
        <v>5</v>
      </c>
      <c r="N3" s="2751" t="s">
        <v>6</v>
      </c>
      <c r="O3" s="2751" t="s">
        <v>7</v>
      </c>
    </row>
    <row r="4" spans="1:15" ht="18.75" customHeight="1" x14ac:dyDescent="0.3">
      <c r="A4" s="2756"/>
      <c r="B4" s="2758" t="s">
        <v>8</v>
      </c>
      <c r="C4" s="2759"/>
      <c r="D4" s="2768" t="s">
        <v>9</v>
      </c>
      <c r="E4" s="2769"/>
      <c r="F4" s="2760" t="s">
        <v>10</v>
      </c>
      <c r="G4" s="2758" t="s">
        <v>11</v>
      </c>
      <c r="H4" s="2759"/>
      <c r="I4" s="2770" t="s">
        <v>12</v>
      </c>
      <c r="J4" s="2760" t="s">
        <v>13</v>
      </c>
      <c r="K4" s="2766"/>
      <c r="L4" s="2752"/>
      <c r="M4" s="2752"/>
      <c r="N4" s="2752"/>
      <c r="O4" s="2752"/>
    </row>
    <row r="5" spans="1:15" ht="57.75" thickBot="1" x14ac:dyDescent="0.35">
      <c r="A5" s="2757"/>
      <c r="B5" s="327" t="s">
        <v>14</v>
      </c>
      <c r="C5" s="328" t="s">
        <v>15</v>
      </c>
      <c r="D5" s="328" t="s">
        <v>16</v>
      </c>
      <c r="E5" s="328" t="s">
        <v>9</v>
      </c>
      <c r="F5" s="2761"/>
      <c r="G5" s="327" t="s">
        <v>14</v>
      </c>
      <c r="H5" s="328" t="s">
        <v>15</v>
      </c>
      <c r="I5" s="2771"/>
      <c r="J5" s="2761"/>
      <c r="K5" s="2767"/>
      <c r="L5" s="2753"/>
      <c r="M5" s="2753"/>
      <c r="N5" s="2753"/>
      <c r="O5" s="2753"/>
    </row>
    <row r="6" spans="1:15" ht="19.5" thickBot="1" x14ac:dyDescent="0.35">
      <c r="A6" s="347" t="s">
        <v>17</v>
      </c>
      <c r="B6" s="330">
        <v>28565.599999999999</v>
      </c>
      <c r="C6" s="330">
        <v>10871</v>
      </c>
      <c r="D6" s="330">
        <v>5185</v>
      </c>
      <c r="E6" s="330">
        <v>2333</v>
      </c>
      <c r="F6" s="331">
        <v>46954.600000000006</v>
      </c>
      <c r="G6" s="330">
        <v>816.5</v>
      </c>
      <c r="H6" s="330">
        <v>194</v>
      </c>
      <c r="I6" s="330">
        <v>1.5184E-2</v>
      </c>
      <c r="J6" s="331">
        <v>1010.515184</v>
      </c>
      <c r="K6" s="332">
        <v>47965.115184000009</v>
      </c>
      <c r="L6" s="330">
        <v>2016</v>
      </c>
      <c r="M6" s="330">
        <v>134</v>
      </c>
      <c r="N6" s="332">
        <v>2150</v>
      </c>
      <c r="O6" s="333">
        <v>50115.115184000009</v>
      </c>
    </row>
    <row r="7" spans="1:15" ht="19.5" thickBot="1" x14ac:dyDescent="0.35">
      <c r="A7" s="348" t="s">
        <v>18</v>
      </c>
      <c r="B7" s="330">
        <v>7503</v>
      </c>
      <c r="C7" s="330">
        <v>2681</v>
      </c>
      <c r="D7" s="330">
        <v>1561.07</v>
      </c>
      <c r="E7" s="330">
        <v>995</v>
      </c>
      <c r="F7" s="331">
        <v>12740.07</v>
      </c>
      <c r="G7" s="330">
        <v>376.4</v>
      </c>
      <c r="H7" s="330">
        <v>68</v>
      </c>
      <c r="I7" s="330">
        <v>0</v>
      </c>
      <c r="J7" s="331">
        <v>444.4</v>
      </c>
      <c r="K7" s="332">
        <v>13184.47</v>
      </c>
      <c r="L7" s="330">
        <v>682</v>
      </c>
      <c r="M7" s="330">
        <v>15</v>
      </c>
      <c r="N7" s="332">
        <v>697</v>
      </c>
      <c r="O7" s="333">
        <v>13881.47</v>
      </c>
    </row>
    <row r="8" spans="1:15" ht="19.5" thickBot="1" x14ac:dyDescent="0.35">
      <c r="A8" s="349" t="s">
        <v>19</v>
      </c>
      <c r="B8" s="330">
        <v>2381</v>
      </c>
      <c r="C8" s="330">
        <v>936</v>
      </c>
      <c r="D8" s="330">
        <v>703</v>
      </c>
      <c r="E8" s="330">
        <v>97</v>
      </c>
      <c r="F8" s="331">
        <v>4117</v>
      </c>
      <c r="G8" s="330">
        <v>66</v>
      </c>
      <c r="H8" s="330">
        <v>15</v>
      </c>
      <c r="I8" s="330">
        <v>0</v>
      </c>
      <c r="J8" s="331">
        <v>81</v>
      </c>
      <c r="K8" s="332">
        <v>4198</v>
      </c>
      <c r="L8" s="330">
        <v>363</v>
      </c>
      <c r="M8" s="330">
        <v>15</v>
      </c>
      <c r="N8" s="332">
        <v>378</v>
      </c>
      <c r="O8" s="333">
        <v>4576</v>
      </c>
    </row>
    <row r="9" spans="1:15" ht="19.5" thickBot="1" x14ac:dyDescent="0.35">
      <c r="A9" s="350" t="s">
        <v>20</v>
      </c>
      <c r="B9" s="330">
        <v>1786</v>
      </c>
      <c r="C9" s="330">
        <v>396</v>
      </c>
      <c r="D9" s="330">
        <v>301</v>
      </c>
      <c r="E9" s="330">
        <v>199</v>
      </c>
      <c r="F9" s="331">
        <v>2682</v>
      </c>
      <c r="G9" s="330">
        <v>294</v>
      </c>
      <c r="H9" s="330">
        <v>22</v>
      </c>
      <c r="I9" s="330">
        <v>0</v>
      </c>
      <c r="J9" s="331">
        <v>316</v>
      </c>
      <c r="K9" s="332">
        <v>2998</v>
      </c>
      <c r="L9" s="330">
        <v>97</v>
      </c>
      <c r="M9" s="330">
        <v>0</v>
      </c>
      <c r="N9" s="332">
        <v>97</v>
      </c>
      <c r="O9" s="333">
        <v>3095</v>
      </c>
    </row>
    <row r="10" spans="1:15" ht="19.5" thickBot="1" x14ac:dyDescent="0.35">
      <c r="A10" s="350" t="s">
        <v>21</v>
      </c>
      <c r="B10" s="330">
        <v>2254</v>
      </c>
      <c r="C10" s="330">
        <v>990</v>
      </c>
      <c r="D10" s="330">
        <v>315.07</v>
      </c>
      <c r="E10" s="330">
        <v>600</v>
      </c>
      <c r="F10" s="331">
        <v>4159.07</v>
      </c>
      <c r="G10" s="330">
        <v>6.4</v>
      </c>
      <c r="H10" s="330">
        <v>22</v>
      </c>
      <c r="I10" s="330">
        <v>0</v>
      </c>
      <c r="J10" s="331">
        <v>28.4</v>
      </c>
      <c r="K10" s="332">
        <v>4187.47</v>
      </c>
      <c r="L10" s="330">
        <v>194</v>
      </c>
      <c r="M10" s="330">
        <v>0</v>
      </c>
      <c r="N10" s="332">
        <v>194</v>
      </c>
      <c r="O10" s="333">
        <v>4381.4699999999993</v>
      </c>
    </row>
    <row r="11" spans="1:15" ht="19.5" thickBot="1" x14ac:dyDescent="0.35">
      <c r="A11" s="348" t="s">
        <v>22</v>
      </c>
      <c r="B11" s="330">
        <v>2404.3000000000002</v>
      </c>
      <c r="C11" s="330">
        <v>905</v>
      </c>
      <c r="D11" s="330">
        <v>476.09000000000003</v>
      </c>
      <c r="E11" s="330">
        <v>413</v>
      </c>
      <c r="F11" s="331">
        <v>4198.3900000000003</v>
      </c>
      <c r="G11" s="330">
        <v>20</v>
      </c>
      <c r="H11" s="330">
        <v>24</v>
      </c>
      <c r="I11" s="330">
        <v>0</v>
      </c>
      <c r="J11" s="331">
        <v>44</v>
      </c>
      <c r="K11" s="332">
        <v>4242.3900000000003</v>
      </c>
      <c r="L11" s="330">
        <v>229</v>
      </c>
      <c r="M11" s="330">
        <v>1</v>
      </c>
      <c r="N11" s="332">
        <v>230</v>
      </c>
      <c r="O11" s="333">
        <v>4472.3900000000003</v>
      </c>
    </row>
    <row r="12" spans="1:15" ht="19.5" thickBot="1" x14ac:dyDescent="0.35">
      <c r="A12" s="351" t="s">
        <v>23</v>
      </c>
      <c r="B12" s="330">
        <v>5713</v>
      </c>
      <c r="C12" s="330">
        <v>2517</v>
      </c>
      <c r="D12" s="330">
        <v>1340</v>
      </c>
      <c r="E12" s="330">
        <v>510.17343099999999</v>
      </c>
      <c r="F12" s="331">
        <v>10080.173430999999</v>
      </c>
      <c r="G12" s="330">
        <v>386</v>
      </c>
      <c r="H12" s="330">
        <v>248</v>
      </c>
      <c r="I12" s="330">
        <v>267.17994399999998</v>
      </c>
      <c r="J12" s="331">
        <v>901.17994399999998</v>
      </c>
      <c r="K12" s="332">
        <v>10981.353375000001</v>
      </c>
      <c r="L12" s="334">
        <v>3318</v>
      </c>
      <c r="M12" s="334">
        <v>197</v>
      </c>
      <c r="N12" s="334">
        <v>3515</v>
      </c>
      <c r="O12" s="334">
        <v>14496.353375000001</v>
      </c>
    </row>
    <row r="13" spans="1:15" s="443" customFormat="1" ht="20.25" thickBot="1" x14ac:dyDescent="0.4">
      <c r="A13" s="352" t="s">
        <v>24</v>
      </c>
      <c r="B13" s="706">
        <v>44185.9</v>
      </c>
      <c r="C13" s="706">
        <v>16974</v>
      </c>
      <c r="D13" s="706">
        <v>8562.16</v>
      </c>
      <c r="E13" s="706">
        <v>4251.1734310000002</v>
      </c>
      <c r="F13" s="407">
        <v>73973.233431000015</v>
      </c>
      <c r="G13" s="706">
        <v>1598.9</v>
      </c>
      <c r="H13" s="706">
        <v>534</v>
      </c>
      <c r="I13" s="706">
        <v>267.19512800000001</v>
      </c>
      <c r="J13" s="407">
        <v>2400.0951280000004</v>
      </c>
      <c r="K13" s="707">
        <v>76373.328559000001</v>
      </c>
      <c r="L13" s="402">
        <v>6245</v>
      </c>
      <c r="M13" s="402">
        <v>347</v>
      </c>
      <c r="N13" s="402">
        <v>6592</v>
      </c>
      <c r="O13" s="402">
        <v>82965.328559000001</v>
      </c>
    </row>
    <row r="14" spans="1:15" s="443" customFormat="1" ht="20.25" thickBot="1" x14ac:dyDescent="0.4">
      <c r="A14" s="352" t="s">
        <v>25</v>
      </c>
      <c r="B14" s="706">
        <v>848</v>
      </c>
      <c r="C14" s="706">
        <v>652</v>
      </c>
      <c r="D14" s="706">
        <v>622.01</v>
      </c>
      <c r="E14" s="706">
        <v>401</v>
      </c>
      <c r="F14" s="407">
        <v>2523.0100000000002</v>
      </c>
      <c r="G14" s="706">
        <v>91</v>
      </c>
      <c r="H14" s="706">
        <v>1065</v>
      </c>
      <c r="I14" s="706">
        <v>783</v>
      </c>
      <c r="J14" s="407">
        <v>1939</v>
      </c>
      <c r="K14" s="399">
        <v>4462.01</v>
      </c>
      <c r="L14" s="706">
        <v>218</v>
      </c>
      <c r="M14" s="706">
        <v>13</v>
      </c>
      <c r="N14" s="399">
        <v>231</v>
      </c>
      <c r="O14" s="708">
        <v>4693.01</v>
      </c>
    </row>
    <row r="15" spans="1:15" s="443" customFormat="1" ht="20.25" thickBot="1" x14ac:dyDescent="0.4">
      <c r="A15" s="352" t="s">
        <v>26</v>
      </c>
      <c r="B15" s="706">
        <v>45033.9</v>
      </c>
      <c r="C15" s="706">
        <v>17626</v>
      </c>
      <c r="D15" s="706">
        <v>9184.17</v>
      </c>
      <c r="E15" s="706">
        <v>4652.1734310000002</v>
      </c>
      <c r="F15" s="407">
        <v>76496.24343100001</v>
      </c>
      <c r="G15" s="706">
        <v>1689.9</v>
      </c>
      <c r="H15" s="706">
        <v>1599</v>
      </c>
      <c r="I15" s="706">
        <v>1050.1951280000001</v>
      </c>
      <c r="J15" s="407">
        <v>4339.0951279999999</v>
      </c>
      <c r="K15" s="707">
        <v>80835.338559000011</v>
      </c>
      <c r="L15" s="402">
        <v>6463</v>
      </c>
      <c r="M15" s="402">
        <v>360</v>
      </c>
      <c r="N15" s="402">
        <v>6823</v>
      </c>
      <c r="O15" s="402">
        <v>87658.338559000011</v>
      </c>
    </row>
    <row r="16" spans="1:15" x14ac:dyDescent="0.3">
      <c r="A16" s="336"/>
      <c r="B16" s="337"/>
      <c r="C16" s="337"/>
      <c r="D16" s="337"/>
      <c r="E16" s="337"/>
      <c r="F16" s="337"/>
      <c r="G16" s="337"/>
      <c r="H16" s="337"/>
      <c r="I16" s="337"/>
      <c r="J16" s="338"/>
      <c r="K16" s="338"/>
      <c r="L16" s="338"/>
      <c r="M16" s="338"/>
      <c r="N16" s="338"/>
      <c r="O16" s="338"/>
    </row>
    <row r="17" spans="1:15" ht="19.5" thickBot="1" x14ac:dyDescent="0.35">
      <c r="A17" s="336"/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</row>
    <row r="18" spans="1:15" ht="19.5" customHeight="1" thickBot="1" x14ac:dyDescent="0.35">
      <c r="A18" s="2755" t="s">
        <v>0</v>
      </c>
      <c r="B18" s="2762" t="s">
        <v>1</v>
      </c>
      <c r="C18" s="2763"/>
      <c r="D18" s="2763"/>
      <c r="E18" s="2763"/>
      <c r="F18" s="2764"/>
      <c r="G18" s="2785" t="s">
        <v>2</v>
      </c>
      <c r="H18" s="2786"/>
      <c r="I18" s="2786"/>
      <c r="J18" s="2787"/>
      <c r="K18" s="2765" t="s">
        <v>3</v>
      </c>
      <c r="L18" s="2775" t="s">
        <v>4</v>
      </c>
      <c r="M18" s="2775" t="s">
        <v>5</v>
      </c>
      <c r="N18" s="2778" t="s">
        <v>6</v>
      </c>
      <c r="O18" s="2781" t="s">
        <v>7</v>
      </c>
    </row>
    <row r="19" spans="1:15" ht="18.75" customHeight="1" x14ac:dyDescent="0.3">
      <c r="A19" s="2756"/>
      <c r="B19" s="2758" t="s">
        <v>8</v>
      </c>
      <c r="C19" s="2759"/>
      <c r="D19" s="2768" t="s">
        <v>9</v>
      </c>
      <c r="E19" s="2769"/>
      <c r="F19" s="2760" t="s">
        <v>10</v>
      </c>
      <c r="G19" s="2758" t="s">
        <v>11</v>
      </c>
      <c r="H19" s="2759"/>
      <c r="I19" s="2770" t="s">
        <v>12</v>
      </c>
      <c r="J19" s="2760" t="s">
        <v>13</v>
      </c>
      <c r="K19" s="2766"/>
      <c r="L19" s="2776"/>
      <c r="M19" s="2776"/>
      <c r="N19" s="2779"/>
      <c r="O19" s="2782"/>
    </row>
    <row r="20" spans="1:15" ht="57.75" thickBot="1" x14ac:dyDescent="0.35">
      <c r="A20" s="2757"/>
      <c r="B20" s="339" t="s">
        <v>14</v>
      </c>
      <c r="C20" s="328" t="s">
        <v>15</v>
      </c>
      <c r="D20" s="328" t="s">
        <v>16</v>
      </c>
      <c r="E20" s="340" t="s">
        <v>9</v>
      </c>
      <c r="F20" s="2761"/>
      <c r="G20" s="339" t="s">
        <v>14</v>
      </c>
      <c r="H20" s="328" t="s">
        <v>15</v>
      </c>
      <c r="I20" s="2771"/>
      <c r="J20" s="2761"/>
      <c r="K20" s="2767"/>
      <c r="L20" s="2777"/>
      <c r="M20" s="2777"/>
      <c r="N20" s="2780"/>
      <c r="O20" s="2783"/>
    </row>
    <row r="21" spans="1:15" ht="19.5" thickBot="1" x14ac:dyDescent="0.35">
      <c r="A21" s="329" t="s">
        <v>27</v>
      </c>
      <c r="B21" s="341">
        <v>13334.300000000001</v>
      </c>
      <c r="C21" s="341">
        <v>6037</v>
      </c>
      <c r="D21" s="341">
        <v>2725.88</v>
      </c>
      <c r="E21" s="341">
        <v>1161.1734309999999</v>
      </c>
      <c r="F21" s="342">
        <v>23258.353431</v>
      </c>
      <c r="G21" s="341">
        <v>288.5</v>
      </c>
      <c r="H21" s="341">
        <v>151</v>
      </c>
      <c r="I21" s="341">
        <v>0.195128</v>
      </c>
      <c r="J21" s="342">
        <v>439.69512800000001</v>
      </c>
      <c r="K21" s="343">
        <v>23698.048558999999</v>
      </c>
      <c r="L21" s="344">
        <v>3586</v>
      </c>
      <c r="M21" s="344">
        <v>180</v>
      </c>
      <c r="N21" s="344">
        <v>3766</v>
      </c>
      <c r="O21" s="344">
        <v>27464.048558999999</v>
      </c>
    </row>
    <row r="22" spans="1:15" ht="19.5" thickBot="1" x14ac:dyDescent="0.35">
      <c r="A22" s="345" t="s">
        <v>28</v>
      </c>
      <c r="B22" s="341">
        <v>30851.600000000002</v>
      </c>
      <c r="C22" s="341">
        <v>10937</v>
      </c>
      <c r="D22" s="341">
        <v>5836.28</v>
      </c>
      <c r="E22" s="341">
        <v>3090</v>
      </c>
      <c r="F22" s="342">
        <v>50714.879999999997</v>
      </c>
      <c r="G22" s="341">
        <v>1310.4000000000001</v>
      </c>
      <c r="H22" s="341">
        <v>383</v>
      </c>
      <c r="I22" s="341">
        <v>267</v>
      </c>
      <c r="J22" s="342">
        <v>1960.4</v>
      </c>
      <c r="K22" s="343">
        <v>52675.28</v>
      </c>
      <c r="L22" s="344">
        <v>2659</v>
      </c>
      <c r="M22" s="341">
        <v>167</v>
      </c>
      <c r="N22" s="344">
        <v>2826</v>
      </c>
      <c r="O22" s="344">
        <v>55501.279999999999</v>
      </c>
    </row>
    <row r="23" spans="1:15" s="443" customFormat="1" ht="20.25" thickBot="1" x14ac:dyDescent="0.4">
      <c r="A23" s="335" t="s">
        <v>24</v>
      </c>
      <c r="B23" s="709">
        <v>44185.9</v>
      </c>
      <c r="C23" s="709">
        <v>16974</v>
      </c>
      <c r="D23" s="709">
        <v>8562.16</v>
      </c>
      <c r="E23" s="709">
        <v>4251.1734310000002</v>
      </c>
      <c r="F23" s="432">
        <v>73973.233431000015</v>
      </c>
      <c r="G23" s="709">
        <v>1598.9</v>
      </c>
      <c r="H23" s="709">
        <v>534</v>
      </c>
      <c r="I23" s="709">
        <v>267.19512800000001</v>
      </c>
      <c r="J23" s="432">
        <v>2400.0951280000004</v>
      </c>
      <c r="K23" s="710">
        <v>76373.328559000001</v>
      </c>
      <c r="L23" s="431">
        <v>6245</v>
      </c>
      <c r="M23" s="431">
        <v>347</v>
      </c>
      <c r="N23" s="431">
        <v>6592</v>
      </c>
      <c r="O23" s="431">
        <v>82965.328559000001</v>
      </c>
    </row>
    <row r="24" spans="1:15" s="443" customFormat="1" ht="20.25" thickBot="1" x14ac:dyDescent="0.4">
      <c r="A24" s="335" t="s">
        <v>25</v>
      </c>
      <c r="B24" s="709">
        <v>848</v>
      </c>
      <c r="C24" s="709">
        <v>652</v>
      </c>
      <c r="D24" s="709">
        <v>622.01</v>
      </c>
      <c r="E24" s="709">
        <v>401</v>
      </c>
      <c r="F24" s="432">
        <v>2523.0100000000002</v>
      </c>
      <c r="G24" s="709">
        <v>91</v>
      </c>
      <c r="H24" s="709">
        <v>1065</v>
      </c>
      <c r="I24" s="709">
        <v>783</v>
      </c>
      <c r="J24" s="432">
        <v>1939</v>
      </c>
      <c r="K24" s="433">
        <v>4462.01</v>
      </c>
      <c r="L24" s="709">
        <v>218</v>
      </c>
      <c r="M24" s="709">
        <v>13</v>
      </c>
      <c r="N24" s="433">
        <v>231</v>
      </c>
      <c r="O24" s="711">
        <v>4693.01</v>
      </c>
    </row>
    <row r="25" spans="1:15" s="443" customFormat="1" ht="20.25" thickBot="1" x14ac:dyDescent="0.4">
      <c r="A25" s="335" t="s">
        <v>26</v>
      </c>
      <c r="B25" s="709">
        <v>45033.9</v>
      </c>
      <c r="C25" s="709">
        <v>17626</v>
      </c>
      <c r="D25" s="709">
        <v>9184.17</v>
      </c>
      <c r="E25" s="709">
        <v>4652.1734310000002</v>
      </c>
      <c r="F25" s="432">
        <v>76496.24343100001</v>
      </c>
      <c r="G25" s="709">
        <v>1689.9</v>
      </c>
      <c r="H25" s="709">
        <v>1599</v>
      </c>
      <c r="I25" s="709">
        <v>1050.1951280000001</v>
      </c>
      <c r="J25" s="432">
        <v>4339.0951279999999</v>
      </c>
      <c r="K25" s="710">
        <v>80835.338559000011</v>
      </c>
      <c r="L25" s="431">
        <v>6463</v>
      </c>
      <c r="M25" s="431">
        <v>360</v>
      </c>
      <c r="N25" s="431">
        <v>6823</v>
      </c>
      <c r="O25" s="431">
        <v>87658.338559000011</v>
      </c>
    </row>
    <row r="27" spans="1:15" x14ac:dyDescent="0.3">
      <c r="A27" s="2784" t="s">
        <v>334</v>
      </c>
      <c r="B27" s="2784"/>
      <c r="C27" s="2784"/>
      <c r="D27" s="2784"/>
      <c r="E27" s="2784"/>
      <c r="F27" s="2784"/>
      <c r="G27" s="2784"/>
    </row>
  </sheetData>
  <mergeCells count="30">
    <mergeCell ref="L18:L20"/>
    <mergeCell ref="M18:M20"/>
    <mergeCell ref="N18:N20"/>
    <mergeCell ref="O18:O20"/>
    <mergeCell ref="A27:G27"/>
    <mergeCell ref="A18:A20"/>
    <mergeCell ref="B18:F18"/>
    <mergeCell ref="G18:J18"/>
    <mergeCell ref="K18:K20"/>
    <mergeCell ref="B19:C19"/>
    <mergeCell ref="F19:F20"/>
    <mergeCell ref="G19:H19"/>
    <mergeCell ref="I19:I20"/>
    <mergeCell ref="J19:J20"/>
    <mergeCell ref="D19:E19"/>
    <mergeCell ref="L3:L5"/>
    <mergeCell ref="M3:M5"/>
    <mergeCell ref="N3:N5"/>
    <mergeCell ref="O3:O5"/>
    <mergeCell ref="A1:O1"/>
    <mergeCell ref="A3:A5"/>
    <mergeCell ref="B4:C4"/>
    <mergeCell ref="F4:F5"/>
    <mergeCell ref="B3:F3"/>
    <mergeCell ref="K3:K5"/>
    <mergeCell ref="D4:E4"/>
    <mergeCell ref="G4:H4"/>
    <mergeCell ref="I4:I5"/>
    <mergeCell ref="G3:J3"/>
    <mergeCell ref="J4:J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159"/>
  <sheetViews>
    <sheetView topLeftCell="A34" zoomScale="75" zoomScaleNormal="75" workbookViewId="0">
      <selection activeCell="Q43" sqref="Q43"/>
    </sheetView>
  </sheetViews>
  <sheetFormatPr defaultRowHeight="15" x14ac:dyDescent="0.25"/>
  <cols>
    <col min="1" max="1" width="35" customWidth="1"/>
    <col min="2" max="14" width="16.7109375" customWidth="1"/>
    <col min="15" max="15" width="10.5703125" bestFit="1" customWidth="1"/>
    <col min="19" max="19" width="10.5703125" bestFit="1" customWidth="1"/>
  </cols>
  <sheetData>
    <row r="1" spans="1:14" ht="18.75" x14ac:dyDescent="0.3">
      <c r="A1" s="2971" t="s">
        <v>343</v>
      </c>
      <c r="B1" s="2971"/>
      <c r="C1" s="2971"/>
      <c r="D1" s="2971"/>
      <c r="E1" s="2971"/>
      <c r="F1" s="2971"/>
      <c r="G1" s="2971"/>
      <c r="H1" s="2971"/>
      <c r="I1" s="2971"/>
      <c r="J1" s="2971"/>
      <c r="K1" s="2971"/>
      <c r="L1" s="2971"/>
      <c r="M1" s="2971"/>
      <c r="N1" s="2971"/>
    </row>
    <row r="2" spans="1:14" ht="15.75" thickBot="1" x14ac:dyDescent="0.3"/>
    <row r="3" spans="1:14" ht="17.25" thickBot="1" x14ac:dyDescent="0.3">
      <c r="A3" s="3029" t="s">
        <v>30</v>
      </c>
      <c r="B3" s="3030"/>
      <c r="C3" s="3030"/>
      <c r="D3" s="3030"/>
      <c r="E3" s="3030"/>
      <c r="F3" s="3030"/>
      <c r="G3" s="3030"/>
      <c r="H3" s="3030"/>
      <c r="I3" s="3030"/>
      <c r="J3" s="3030"/>
      <c r="K3" s="3030"/>
      <c r="L3" s="3030"/>
      <c r="M3" s="3030"/>
      <c r="N3" s="3031"/>
    </row>
    <row r="4" spans="1:14" ht="16.5" customHeight="1" x14ac:dyDescent="0.25">
      <c r="A4" s="3032" t="s">
        <v>0</v>
      </c>
      <c r="B4" s="3035" t="s">
        <v>1</v>
      </c>
      <c r="C4" s="3036"/>
      <c r="D4" s="3036"/>
      <c r="E4" s="3036"/>
      <c r="F4" s="3036"/>
      <c r="G4" s="3054"/>
      <c r="H4" s="3038" t="s">
        <v>2</v>
      </c>
      <c r="I4" s="3039"/>
      <c r="J4" s="3039"/>
      <c r="K4" s="3039"/>
      <c r="L4" s="3040"/>
      <c r="M4" s="2954" t="s">
        <v>3</v>
      </c>
      <c r="N4" s="3055" t="s">
        <v>31</v>
      </c>
    </row>
    <row r="5" spans="1:14" ht="16.5" customHeight="1" x14ac:dyDescent="0.25">
      <c r="A5" s="3033"/>
      <c r="B5" s="3044" t="s">
        <v>8</v>
      </c>
      <c r="C5" s="3045"/>
      <c r="D5" s="3046" t="s">
        <v>9</v>
      </c>
      <c r="E5" s="3047"/>
      <c r="F5" s="3058" t="s">
        <v>32</v>
      </c>
      <c r="G5" s="3058" t="s">
        <v>10</v>
      </c>
      <c r="H5" s="3044" t="s">
        <v>11</v>
      </c>
      <c r="I5" s="3045"/>
      <c r="J5" s="3052" t="s">
        <v>12</v>
      </c>
      <c r="K5" s="3048" t="s">
        <v>33</v>
      </c>
      <c r="L5" s="3060" t="s">
        <v>13</v>
      </c>
      <c r="M5" s="2964"/>
      <c r="N5" s="3056"/>
    </row>
    <row r="6" spans="1:14" ht="66.75" thickBot="1" x14ac:dyDescent="0.3">
      <c r="A6" s="3034"/>
      <c r="B6" s="26" t="s">
        <v>14</v>
      </c>
      <c r="C6" s="8" t="s">
        <v>15</v>
      </c>
      <c r="D6" s="8" t="s">
        <v>16</v>
      </c>
      <c r="E6" s="8" t="s">
        <v>34</v>
      </c>
      <c r="F6" s="3059"/>
      <c r="G6" s="3059"/>
      <c r="H6" s="7" t="s">
        <v>14</v>
      </c>
      <c r="I6" s="8" t="s">
        <v>15</v>
      </c>
      <c r="J6" s="3053"/>
      <c r="K6" s="3049"/>
      <c r="L6" s="3061"/>
      <c r="M6" s="2955"/>
      <c r="N6" s="3057"/>
    </row>
    <row r="7" spans="1:14" ht="16.5" x14ac:dyDescent="0.25">
      <c r="A7" s="497" t="s">
        <v>17</v>
      </c>
      <c r="B7" s="22">
        <v>1721.444</v>
      </c>
      <c r="C7" s="22">
        <v>1493.29591</v>
      </c>
      <c r="D7" s="22">
        <v>1722.008051</v>
      </c>
      <c r="E7" s="22">
        <v>237.08799999999999</v>
      </c>
      <c r="F7" s="22">
        <v>1050.7510480000001</v>
      </c>
      <c r="G7" s="483">
        <v>6224.5870089999999</v>
      </c>
      <c r="H7" s="22">
        <v>0</v>
      </c>
      <c r="I7" s="22">
        <v>0</v>
      </c>
      <c r="J7" s="22">
        <v>2</v>
      </c>
      <c r="K7" s="22">
        <v>7</v>
      </c>
      <c r="L7" s="483">
        <v>9</v>
      </c>
      <c r="M7" s="484">
        <v>6233.5870089999999</v>
      </c>
      <c r="N7" s="530">
        <v>3226.8027779999998</v>
      </c>
    </row>
    <row r="8" spans="1:14" ht="16.5" x14ac:dyDescent="0.25">
      <c r="A8" s="498" t="s">
        <v>18</v>
      </c>
      <c r="B8" s="22">
        <v>113.66200000000001</v>
      </c>
      <c r="C8" s="22">
        <v>185.52475000000001</v>
      </c>
      <c r="D8" s="22">
        <v>379.07835</v>
      </c>
      <c r="E8" s="22">
        <v>82.924000000000007</v>
      </c>
      <c r="F8" s="22">
        <v>118.80812299999999</v>
      </c>
      <c r="G8" s="483">
        <v>879.99722300000008</v>
      </c>
      <c r="H8" s="22">
        <v>1</v>
      </c>
      <c r="I8" s="22">
        <v>0</v>
      </c>
      <c r="J8" s="22">
        <v>1</v>
      </c>
      <c r="K8" s="22">
        <v>1</v>
      </c>
      <c r="L8" s="483">
        <v>3</v>
      </c>
      <c r="M8" s="484">
        <v>882.99722300000008</v>
      </c>
      <c r="N8" s="530">
        <v>557.68612299999995</v>
      </c>
    </row>
    <row r="9" spans="1:14" ht="16.5" x14ac:dyDescent="0.25">
      <c r="A9" s="499" t="s">
        <v>19</v>
      </c>
      <c r="B9" s="22">
        <v>14</v>
      </c>
      <c r="C9" s="22">
        <v>10</v>
      </c>
      <c r="D9" s="22">
        <v>71.878999999999991</v>
      </c>
      <c r="E9" s="22">
        <v>21</v>
      </c>
      <c r="F9" s="22">
        <v>2</v>
      </c>
      <c r="G9" s="483">
        <v>118.87899999999999</v>
      </c>
      <c r="H9" s="22">
        <v>0</v>
      </c>
      <c r="I9" s="22">
        <v>0</v>
      </c>
      <c r="J9" s="22">
        <v>0</v>
      </c>
      <c r="K9" s="22">
        <v>1</v>
      </c>
      <c r="L9" s="483">
        <v>1</v>
      </c>
      <c r="M9" s="484">
        <v>119.87899999999999</v>
      </c>
      <c r="N9" s="530">
        <v>49.305</v>
      </c>
    </row>
    <row r="10" spans="1:14" ht="16.5" x14ac:dyDescent="0.25">
      <c r="A10" s="27" t="s">
        <v>20</v>
      </c>
      <c r="B10" s="22">
        <v>15.260999999999999</v>
      </c>
      <c r="C10" s="22">
        <v>39</v>
      </c>
      <c r="D10" s="22">
        <v>100.129</v>
      </c>
      <c r="E10" s="22">
        <v>17.5</v>
      </c>
      <c r="F10" s="22">
        <v>25.490000000000002</v>
      </c>
      <c r="G10" s="483">
        <v>197.38</v>
      </c>
      <c r="H10" s="22">
        <v>1</v>
      </c>
      <c r="I10" s="22">
        <v>0</v>
      </c>
      <c r="J10" s="22">
        <v>0</v>
      </c>
      <c r="K10" s="22">
        <v>0</v>
      </c>
      <c r="L10" s="483">
        <v>1</v>
      </c>
      <c r="M10" s="484">
        <v>198.38</v>
      </c>
      <c r="N10" s="530">
        <v>122.91</v>
      </c>
    </row>
    <row r="11" spans="1:14" ht="16.5" x14ac:dyDescent="0.25">
      <c r="A11" s="27" t="s">
        <v>21</v>
      </c>
      <c r="B11" s="22">
        <v>72.756</v>
      </c>
      <c r="C11" s="22">
        <v>108</v>
      </c>
      <c r="D11" s="22">
        <v>89.974999999999994</v>
      </c>
      <c r="E11" s="22">
        <v>8.1999999999999993</v>
      </c>
      <c r="F11" s="22">
        <v>53.710123000000003</v>
      </c>
      <c r="G11" s="483">
        <v>332.64112299999999</v>
      </c>
      <c r="H11" s="22">
        <v>0</v>
      </c>
      <c r="I11" s="22">
        <v>0</v>
      </c>
      <c r="J11" s="22">
        <v>0</v>
      </c>
      <c r="K11" s="22">
        <v>0</v>
      </c>
      <c r="L11" s="483">
        <v>0</v>
      </c>
      <c r="M11" s="484">
        <v>332.64112299999999</v>
      </c>
      <c r="N11" s="530">
        <v>242.17112299999999</v>
      </c>
    </row>
    <row r="12" spans="1:14" ht="16.5" x14ac:dyDescent="0.25">
      <c r="A12" s="498" t="s">
        <v>22</v>
      </c>
      <c r="B12" s="22">
        <v>183.572</v>
      </c>
      <c r="C12" s="22">
        <v>206.882857</v>
      </c>
      <c r="D12" s="22">
        <v>375.19099999999997</v>
      </c>
      <c r="E12" s="22">
        <v>29.29</v>
      </c>
      <c r="F12" s="22">
        <v>90.843999999999994</v>
      </c>
      <c r="G12" s="483">
        <v>885.77985699999999</v>
      </c>
      <c r="H12" s="22">
        <v>0</v>
      </c>
      <c r="I12" s="22">
        <v>0</v>
      </c>
      <c r="J12" s="22">
        <v>1</v>
      </c>
      <c r="K12" s="22">
        <v>0</v>
      </c>
      <c r="L12" s="483">
        <v>1</v>
      </c>
      <c r="M12" s="484">
        <v>886.77985699999999</v>
      </c>
      <c r="N12" s="530">
        <v>453.33585699999998</v>
      </c>
    </row>
    <row r="13" spans="1:14" ht="17.25" thickBot="1" x14ac:dyDescent="0.3">
      <c r="A13" s="500" t="s">
        <v>23</v>
      </c>
      <c r="B13" s="22">
        <v>326.875</v>
      </c>
      <c r="C13" s="22">
        <v>125.77166099999999</v>
      </c>
      <c r="D13" s="22">
        <v>269.60552999999999</v>
      </c>
      <c r="E13" s="22">
        <v>16</v>
      </c>
      <c r="F13" s="501">
        <v>316.05605700000001</v>
      </c>
      <c r="G13" s="501">
        <v>1054.308248</v>
      </c>
      <c r="H13" s="22">
        <v>1</v>
      </c>
      <c r="I13" s="22">
        <v>0</v>
      </c>
      <c r="J13" s="22">
        <v>0</v>
      </c>
      <c r="K13" s="22">
        <v>21</v>
      </c>
      <c r="L13" s="483">
        <v>22</v>
      </c>
      <c r="M13" s="501">
        <v>1076.308248</v>
      </c>
      <c r="N13" s="531">
        <v>529.21871800000008</v>
      </c>
    </row>
    <row r="14" spans="1:14" ht="17.25" thickBot="1" x14ac:dyDescent="0.3">
      <c r="A14" s="502" t="s">
        <v>24</v>
      </c>
      <c r="B14" s="29">
        <v>2345.5529999999999</v>
      </c>
      <c r="C14" s="29">
        <v>2011.4751780000001</v>
      </c>
      <c r="D14" s="29">
        <v>2745.8829309999996</v>
      </c>
      <c r="E14" s="29">
        <v>365.30200000000002</v>
      </c>
      <c r="F14" s="23">
        <v>1576.4592280000002</v>
      </c>
      <c r="G14" s="23">
        <v>9044.672337</v>
      </c>
      <c r="H14" s="29">
        <v>2</v>
      </c>
      <c r="I14" s="29">
        <v>0</v>
      </c>
      <c r="J14" s="29">
        <v>4</v>
      </c>
      <c r="K14" s="29">
        <v>29</v>
      </c>
      <c r="L14" s="485">
        <v>35</v>
      </c>
      <c r="M14" s="23">
        <v>9079.672337</v>
      </c>
      <c r="N14" s="532">
        <v>4767.0434759999998</v>
      </c>
    </row>
    <row r="15" spans="1:14" ht="16.5" x14ac:dyDescent="0.25">
      <c r="A15" s="503" t="s">
        <v>35</v>
      </c>
      <c r="B15" s="22">
        <v>0</v>
      </c>
      <c r="C15" s="22">
        <v>0</v>
      </c>
      <c r="D15" s="22">
        <v>1</v>
      </c>
      <c r="E15" s="22">
        <v>14</v>
      </c>
      <c r="F15" s="22">
        <v>0</v>
      </c>
      <c r="G15" s="483">
        <v>15</v>
      </c>
      <c r="H15" s="22">
        <v>0</v>
      </c>
      <c r="I15" s="22">
        <v>0</v>
      </c>
      <c r="J15" s="22">
        <v>0</v>
      </c>
      <c r="K15" s="22">
        <v>0</v>
      </c>
      <c r="L15" s="483">
        <v>0</v>
      </c>
      <c r="M15" s="484">
        <v>15</v>
      </c>
      <c r="N15" s="22">
        <v>1</v>
      </c>
    </row>
    <row r="16" spans="1:14" ht="16.5" x14ac:dyDescent="0.25">
      <c r="A16" s="504" t="s">
        <v>36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483">
        <v>0</v>
      </c>
      <c r="H16" s="22">
        <v>0</v>
      </c>
      <c r="I16" s="22">
        <v>0</v>
      </c>
      <c r="J16" s="22">
        <v>0</v>
      </c>
      <c r="K16" s="22">
        <v>0</v>
      </c>
      <c r="L16" s="483">
        <v>0</v>
      </c>
      <c r="M16" s="484">
        <v>0</v>
      </c>
      <c r="N16" s="22">
        <v>0</v>
      </c>
    </row>
    <row r="17" spans="1:14" ht="16.5" x14ac:dyDescent="0.25">
      <c r="A17" s="504" t="s">
        <v>37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483">
        <v>0</v>
      </c>
      <c r="H17" s="22">
        <v>0</v>
      </c>
      <c r="I17" s="22">
        <v>0</v>
      </c>
      <c r="J17" s="22">
        <v>0</v>
      </c>
      <c r="K17" s="22">
        <v>0</v>
      </c>
      <c r="L17" s="483">
        <v>0</v>
      </c>
      <c r="M17" s="484">
        <v>0</v>
      </c>
      <c r="N17" s="22">
        <v>0</v>
      </c>
    </row>
    <row r="18" spans="1:14" ht="16.5" x14ac:dyDescent="0.25">
      <c r="A18" s="504" t="s">
        <v>38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483">
        <v>0</v>
      </c>
      <c r="H18" s="22">
        <v>0</v>
      </c>
      <c r="I18" s="22">
        <v>0</v>
      </c>
      <c r="J18" s="22">
        <v>0</v>
      </c>
      <c r="K18" s="22">
        <v>0</v>
      </c>
      <c r="L18" s="483">
        <v>0</v>
      </c>
      <c r="M18" s="484">
        <v>0</v>
      </c>
      <c r="N18" s="22">
        <v>0</v>
      </c>
    </row>
    <row r="19" spans="1:14" ht="16.5" x14ac:dyDescent="0.25">
      <c r="A19" s="504" t="s">
        <v>39</v>
      </c>
      <c r="B19" s="22">
        <v>0</v>
      </c>
      <c r="C19" s="22">
        <v>0</v>
      </c>
      <c r="D19" s="22">
        <v>1</v>
      </c>
      <c r="E19" s="22">
        <v>5.23088</v>
      </c>
      <c r="F19" s="22">
        <v>1</v>
      </c>
      <c r="G19" s="483">
        <v>7.23088</v>
      </c>
      <c r="H19" s="22">
        <v>0</v>
      </c>
      <c r="I19" s="22">
        <v>0</v>
      </c>
      <c r="J19" s="22">
        <v>0</v>
      </c>
      <c r="K19" s="22">
        <v>0</v>
      </c>
      <c r="L19" s="483">
        <v>0</v>
      </c>
      <c r="M19" s="484">
        <v>7.23088</v>
      </c>
      <c r="N19" s="22">
        <v>2</v>
      </c>
    </row>
    <row r="20" spans="1:14" ht="16.5" x14ac:dyDescent="0.25">
      <c r="A20" s="504" t="s">
        <v>40</v>
      </c>
      <c r="B20" s="22">
        <v>0</v>
      </c>
      <c r="C20" s="22">
        <v>0</v>
      </c>
      <c r="D20" s="22">
        <v>1</v>
      </c>
      <c r="E20" s="22">
        <v>0</v>
      </c>
      <c r="F20" s="22">
        <v>0</v>
      </c>
      <c r="G20" s="483">
        <v>1</v>
      </c>
      <c r="H20" s="22">
        <v>0</v>
      </c>
      <c r="I20" s="22">
        <v>0</v>
      </c>
      <c r="J20" s="22">
        <v>0</v>
      </c>
      <c r="K20" s="22">
        <v>0</v>
      </c>
      <c r="L20" s="483">
        <v>0</v>
      </c>
      <c r="M20" s="484">
        <v>1</v>
      </c>
      <c r="N20" s="22">
        <v>1</v>
      </c>
    </row>
    <row r="21" spans="1:14" ht="16.5" x14ac:dyDescent="0.25">
      <c r="A21" s="504" t="s">
        <v>41</v>
      </c>
      <c r="B21" s="22">
        <v>3.1</v>
      </c>
      <c r="C21" s="22">
        <v>0</v>
      </c>
      <c r="D21" s="22">
        <v>0</v>
      </c>
      <c r="E21" s="22">
        <v>0</v>
      </c>
      <c r="F21" s="22">
        <v>0</v>
      </c>
      <c r="G21" s="483">
        <v>3.1</v>
      </c>
      <c r="H21" s="22">
        <v>0</v>
      </c>
      <c r="I21" s="22">
        <v>0</v>
      </c>
      <c r="J21" s="22">
        <v>0</v>
      </c>
      <c r="K21" s="22">
        <v>0</v>
      </c>
      <c r="L21" s="483">
        <v>0</v>
      </c>
      <c r="M21" s="484">
        <v>3.1</v>
      </c>
      <c r="N21" s="22">
        <v>3.1</v>
      </c>
    </row>
    <row r="22" spans="1:14" ht="16.5" x14ac:dyDescent="0.25">
      <c r="A22" s="504" t="s">
        <v>42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483">
        <v>0</v>
      </c>
      <c r="H22" s="22">
        <v>0</v>
      </c>
      <c r="I22" s="22">
        <v>0</v>
      </c>
      <c r="J22" s="22">
        <v>0</v>
      </c>
      <c r="K22" s="22">
        <v>0</v>
      </c>
      <c r="L22" s="483">
        <v>0</v>
      </c>
      <c r="M22" s="484">
        <v>0</v>
      </c>
      <c r="N22" s="22">
        <v>0</v>
      </c>
    </row>
    <row r="23" spans="1:14" ht="16.5" x14ac:dyDescent="0.25">
      <c r="A23" s="504" t="s">
        <v>43</v>
      </c>
      <c r="B23" s="22">
        <v>1</v>
      </c>
      <c r="C23" s="22">
        <v>0</v>
      </c>
      <c r="D23" s="22">
        <v>29.968</v>
      </c>
      <c r="E23" s="22">
        <v>1</v>
      </c>
      <c r="F23" s="22">
        <v>1</v>
      </c>
      <c r="G23" s="483">
        <v>32.968000000000004</v>
      </c>
      <c r="H23" s="22">
        <v>0</v>
      </c>
      <c r="I23" s="22">
        <v>0</v>
      </c>
      <c r="J23" s="22">
        <v>0</v>
      </c>
      <c r="K23" s="22">
        <v>1</v>
      </c>
      <c r="L23" s="483">
        <v>1</v>
      </c>
      <c r="M23" s="484">
        <v>33.968000000000004</v>
      </c>
      <c r="N23" s="22">
        <v>3</v>
      </c>
    </row>
    <row r="24" spans="1:14" ht="16.5" x14ac:dyDescent="0.25">
      <c r="A24" s="504" t="s">
        <v>44</v>
      </c>
      <c r="B24" s="22">
        <v>0</v>
      </c>
      <c r="C24" s="22">
        <v>0</v>
      </c>
      <c r="D24" s="22">
        <v>0</v>
      </c>
      <c r="E24" s="22">
        <v>0</v>
      </c>
      <c r="F24" s="22">
        <v>0</v>
      </c>
      <c r="G24" s="483">
        <v>0</v>
      </c>
      <c r="H24" s="22">
        <v>0</v>
      </c>
      <c r="I24" s="22">
        <v>0</v>
      </c>
      <c r="J24" s="22">
        <v>0</v>
      </c>
      <c r="K24" s="22">
        <v>0</v>
      </c>
      <c r="L24" s="483">
        <v>0</v>
      </c>
      <c r="M24" s="484">
        <v>0</v>
      </c>
      <c r="N24" s="22">
        <v>0</v>
      </c>
    </row>
    <row r="25" spans="1:14" ht="16.5" x14ac:dyDescent="0.25">
      <c r="A25" s="504" t="s">
        <v>45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483">
        <v>0</v>
      </c>
      <c r="H25" s="22">
        <v>0</v>
      </c>
      <c r="I25" s="22">
        <v>0</v>
      </c>
      <c r="J25" s="22">
        <v>0</v>
      </c>
      <c r="K25" s="22">
        <v>0</v>
      </c>
      <c r="L25" s="483">
        <v>0</v>
      </c>
      <c r="M25" s="484">
        <v>0</v>
      </c>
      <c r="N25" s="22">
        <v>0</v>
      </c>
    </row>
    <row r="26" spans="1:14" ht="16.5" x14ac:dyDescent="0.25">
      <c r="A26" s="504" t="s">
        <v>46</v>
      </c>
      <c r="B26" s="22">
        <v>0</v>
      </c>
      <c r="C26" s="22">
        <v>0</v>
      </c>
      <c r="D26" s="22">
        <v>0</v>
      </c>
      <c r="E26" s="22">
        <v>0</v>
      </c>
      <c r="F26" s="22">
        <v>0</v>
      </c>
      <c r="G26" s="483">
        <v>0</v>
      </c>
      <c r="H26" s="22">
        <v>0</v>
      </c>
      <c r="I26" s="22">
        <v>0</v>
      </c>
      <c r="J26" s="22">
        <v>0</v>
      </c>
      <c r="K26" s="22">
        <v>0</v>
      </c>
      <c r="L26" s="483">
        <v>0</v>
      </c>
      <c r="M26" s="484">
        <v>0</v>
      </c>
      <c r="N26" s="22">
        <v>0</v>
      </c>
    </row>
    <row r="27" spans="1:14" ht="17.25" thickBot="1" x14ac:dyDescent="0.3">
      <c r="A27" s="504" t="s">
        <v>47</v>
      </c>
      <c r="B27" s="22">
        <v>0</v>
      </c>
      <c r="C27" s="22">
        <v>15</v>
      </c>
      <c r="D27" s="22">
        <v>0</v>
      </c>
      <c r="E27" s="22">
        <v>0</v>
      </c>
      <c r="F27" s="22">
        <v>0</v>
      </c>
      <c r="G27" s="483">
        <v>15</v>
      </c>
      <c r="H27" s="22">
        <v>0</v>
      </c>
      <c r="I27" s="22">
        <v>0</v>
      </c>
      <c r="J27" s="22">
        <v>0</v>
      </c>
      <c r="K27" s="22">
        <v>0</v>
      </c>
      <c r="L27" s="483">
        <v>0</v>
      </c>
      <c r="M27" s="484">
        <v>15</v>
      </c>
      <c r="N27" s="22">
        <v>0</v>
      </c>
    </row>
    <row r="28" spans="1:14" ht="17.25" thickBot="1" x14ac:dyDescent="0.3">
      <c r="A28" s="502" t="s">
        <v>25</v>
      </c>
      <c r="B28" s="29">
        <v>19.242000000000001</v>
      </c>
      <c r="C28" s="29">
        <v>30</v>
      </c>
      <c r="D28" s="29">
        <v>65.953000000000003</v>
      </c>
      <c r="E28" s="29">
        <v>20.230879999999999</v>
      </c>
      <c r="F28" s="29">
        <v>13.384</v>
      </c>
      <c r="G28" s="485">
        <v>148.80988000000002</v>
      </c>
      <c r="H28" s="29">
        <v>0</v>
      </c>
      <c r="I28" s="29">
        <v>0</v>
      </c>
      <c r="J28" s="29">
        <v>0</v>
      </c>
      <c r="K28" s="29">
        <v>3</v>
      </c>
      <c r="L28" s="485">
        <v>3</v>
      </c>
      <c r="M28" s="486">
        <v>151.80988000000002</v>
      </c>
      <c r="N28" s="29">
        <v>32.1</v>
      </c>
    </row>
    <row r="29" spans="1:14" ht="17.25" thickBot="1" x14ac:dyDescent="0.3">
      <c r="A29" s="502" t="s">
        <v>26</v>
      </c>
      <c r="B29" s="29">
        <v>2364.7950000000001</v>
      </c>
      <c r="C29" s="29">
        <v>2041.4751780000001</v>
      </c>
      <c r="D29" s="29">
        <v>2811.8359309999996</v>
      </c>
      <c r="E29" s="29">
        <v>385.53288000000003</v>
      </c>
      <c r="F29" s="23">
        <v>1589.8432280000002</v>
      </c>
      <c r="G29" s="23">
        <v>9193.4822169999989</v>
      </c>
      <c r="H29" s="29">
        <v>2</v>
      </c>
      <c r="I29" s="29">
        <v>0</v>
      </c>
      <c r="J29" s="29">
        <v>4</v>
      </c>
      <c r="K29" s="29">
        <v>32</v>
      </c>
      <c r="L29" s="485">
        <v>38</v>
      </c>
      <c r="M29" s="23">
        <v>9231.4822169999989</v>
      </c>
      <c r="N29" s="23">
        <v>4799.1434759999993</v>
      </c>
    </row>
    <row r="30" spans="1:14" ht="17.25" thickBot="1" x14ac:dyDescent="0.3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</row>
    <row r="31" spans="1:14" ht="17.25" thickBot="1" x14ac:dyDescent="0.3">
      <c r="A31" s="3062" t="s">
        <v>30</v>
      </c>
      <c r="B31" s="3063"/>
      <c r="C31" s="3063"/>
      <c r="D31" s="3063"/>
      <c r="E31" s="3063"/>
      <c r="F31" s="3063"/>
      <c r="G31" s="3063"/>
      <c r="H31" s="3063"/>
      <c r="I31" s="3063"/>
      <c r="J31" s="3063"/>
      <c r="K31" s="3063"/>
      <c r="L31" s="3063"/>
      <c r="M31" s="3063"/>
      <c r="N31" s="3064"/>
    </row>
    <row r="32" spans="1:14" ht="17.25" customHeight="1" thickBot="1" x14ac:dyDescent="0.3">
      <c r="A32" s="3032" t="s">
        <v>0</v>
      </c>
      <c r="B32" s="3035" t="s">
        <v>1</v>
      </c>
      <c r="C32" s="3036"/>
      <c r="D32" s="3036"/>
      <c r="E32" s="3036"/>
      <c r="F32" s="3036"/>
      <c r="G32" s="3037"/>
      <c r="H32" s="3038" t="s">
        <v>2</v>
      </c>
      <c r="I32" s="3039"/>
      <c r="J32" s="3039"/>
      <c r="K32" s="3039"/>
      <c r="L32" s="3040"/>
      <c r="M32" s="2954" t="s">
        <v>3</v>
      </c>
      <c r="N32" s="3067" t="s">
        <v>31</v>
      </c>
    </row>
    <row r="33" spans="1:19" ht="16.5" customHeight="1" x14ac:dyDescent="0.25">
      <c r="A33" s="3033"/>
      <c r="B33" s="3044" t="s">
        <v>8</v>
      </c>
      <c r="C33" s="3045"/>
      <c r="D33" s="3046" t="s">
        <v>9</v>
      </c>
      <c r="E33" s="3047"/>
      <c r="F33" s="3058" t="s">
        <v>32</v>
      </c>
      <c r="G33" s="3065" t="s">
        <v>10</v>
      </c>
      <c r="H33" s="3044" t="s">
        <v>11</v>
      </c>
      <c r="I33" s="3045"/>
      <c r="J33" s="3052" t="s">
        <v>12</v>
      </c>
      <c r="K33" s="3048" t="s">
        <v>33</v>
      </c>
      <c r="L33" s="3050" t="s">
        <v>13</v>
      </c>
      <c r="M33" s="2964"/>
      <c r="N33" s="3068"/>
    </row>
    <row r="34" spans="1:19" ht="66.75" thickBot="1" x14ac:dyDescent="0.3">
      <c r="A34" s="3034"/>
      <c r="B34" s="26" t="s">
        <v>14</v>
      </c>
      <c r="C34" s="8" t="s">
        <v>15</v>
      </c>
      <c r="D34" s="8" t="s">
        <v>16</v>
      </c>
      <c r="E34" s="8" t="s">
        <v>34</v>
      </c>
      <c r="F34" s="3059"/>
      <c r="G34" s="3066"/>
      <c r="H34" s="7" t="s">
        <v>14</v>
      </c>
      <c r="I34" s="8" t="s">
        <v>15</v>
      </c>
      <c r="J34" s="3053"/>
      <c r="K34" s="3049"/>
      <c r="L34" s="3051"/>
      <c r="M34" s="2955"/>
      <c r="N34" s="3069"/>
    </row>
    <row r="35" spans="1:19" ht="16.5" x14ac:dyDescent="0.25">
      <c r="A35" s="21" t="s">
        <v>27</v>
      </c>
      <c r="B35" s="505">
        <v>769.78300000000002</v>
      </c>
      <c r="C35" s="505">
        <v>852.16898800000001</v>
      </c>
      <c r="D35" s="505">
        <v>1393.264774</v>
      </c>
      <c r="E35" s="505">
        <v>144.31399999999999</v>
      </c>
      <c r="F35" s="506">
        <v>778.88617099999999</v>
      </c>
      <c r="G35" s="506">
        <v>3938.416933</v>
      </c>
      <c r="H35" s="505">
        <v>1</v>
      </c>
      <c r="I35" s="505">
        <v>0</v>
      </c>
      <c r="J35" s="505">
        <v>0</v>
      </c>
      <c r="K35" s="505">
        <v>17</v>
      </c>
      <c r="L35" s="507">
        <v>18</v>
      </c>
      <c r="M35" s="506">
        <v>3956.416933</v>
      </c>
      <c r="N35" s="533">
        <v>2121.6107119999997</v>
      </c>
    </row>
    <row r="36" spans="1:19" ht="17.25" thickBot="1" x14ac:dyDescent="0.3">
      <c r="A36" s="27" t="s">
        <v>28</v>
      </c>
      <c r="B36" s="505">
        <v>1575.77</v>
      </c>
      <c r="C36" s="505">
        <v>1159.30619</v>
      </c>
      <c r="D36" s="505">
        <v>1352.6181569999999</v>
      </c>
      <c r="E36" s="505">
        <v>220.988</v>
      </c>
      <c r="F36" s="505">
        <v>797.57305700000006</v>
      </c>
      <c r="G36" s="507">
        <v>5106.2554039999995</v>
      </c>
      <c r="H36" s="505">
        <v>1</v>
      </c>
      <c r="I36" s="505">
        <v>0</v>
      </c>
      <c r="J36" s="505">
        <v>4</v>
      </c>
      <c r="K36" s="505">
        <v>12</v>
      </c>
      <c r="L36" s="507">
        <v>17</v>
      </c>
      <c r="M36" s="508">
        <v>5123.2554039999995</v>
      </c>
      <c r="N36" s="534">
        <v>2645.4327640000001</v>
      </c>
    </row>
    <row r="37" spans="1:19" ht="17.25" thickBot="1" x14ac:dyDescent="0.3">
      <c r="A37" s="502" t="s">
        <v>24</v>
      </c>
      <c r="B37" s="509">
        <v>2345.5529999999999</v>
      </c>
      <c r="C37" s="509">
        <v>2011.4751780000001</v>
      </c>
      <c r="D37" s="509">
        <v>2745.8829310000001</v>
      </c>
      <c r="E37" s="509">
        <v>365.30200000000002</v>
      </c>
      <c r="F37" s="510">
        <v>1576.4592279999999</v>
      </c>
      <c r="G37" s="510">
        <v>9044.672337</v>
      </c>
      <c r="H37" s="509">
        <v>2</v>
      </c>
      <c r="I37" s="509">
        <v>0</v>
      </c>
      <c r="J37" s="509">
        <v>4</v>
      </c>
      <c r="K37" s="509">
        <v>29</v>
      </c>
      <c r="L37" s="511">
        <v>35</v>
      </c>
      <c r="M37" s="510">
        <v>9079.672337</v>
      </c>
      <c r="N37" s="535">
        <v>4767.0434759999998</v>
      </c>
    </row>
    <row r="38" spans="1:19" ht="17.25" thickBot="1" x14ac:dyDescent="0.3">
      <c r="A38" s="502" t="s">
        <v>25</v>
      </c>
      <c r="B38" s="509">
        <v>19.242000000000001</v>
      </c>
      <c r="C38" s="509">
        <v>30</v>
      </c>
      <c r="D38" s="509">
        <v>65.953000000000003</v>
      </c>
      <c r="E38" s="509">
        <v>20.230879999999999</v>
      </c>
      <c r="F38" s="509">
        <v>13.384</v>
      </c>
      <c r="G38" s="511">
        <v>148.80988000000002</v>
      </c>
      <c r="H38" s="509">
        <v>0</v>
      </c>
      <c r="I38" s="509">
        <v>0</v>
      </c>
      <c r="J38" s="509">
        <v>0</v>
      </c>
      <c r="K38" s="509">
        <v>3</v>
      </c>
      <c r="L38" s="511">
        <v>3</v>
      </c>
      <c r="M38" s="512">
        <v>151.80988000000002</v>
      </c>
      <c r="N38" s="509">
        <v>32.1</v>
      </c>
    </row>
    <row r="39" spans="1:19" ht="17.25" thickBot="1" x14ac:dyDescent="0.3">
      <c r="A39" s="502" t="s">
        <v>26</v>
      </c>
      <c r="B39" s="509">
        <v>2364.7950000000001</v>
      </c>
      <c r="C39" s="509">
        <v>2041.4751780000001</v>
      </c>
      <c r="D39" s="509">
        <v>2811.8359310000001</v>
      </c>
      <c r="E39" s="509">
        <v>385.53288000000003</v>
      </c>
      <c r="F39" s="510">
        <v>1589.843228</v>
      </c>
      <c r="G39" s="510">
        <v>9193.4822169999989</v>
      </c>
      <c r="H39" s="509">
        <v>2</v>
      </c>
      <c r="I39" s="509">
        <v>0</v>
      </c>
      <c r="J39" s="509">
        <v>4</v>
      </c>
      <c r="K39" s="509">
        <v>32</v>
      </c>
      <c r="L39" s="511">
        <v>38</v>
      </c>
      <c r="M39" s="510">
        <v>9231.4822169999989</v>
      </c>
      <c r="N39" s="510">
        <v>4799.1434759999993</v>
      </c>
      <c r="S39" s="1"/>
    </row>
    <row r="40" spans="1:19" ht="16.5" x14ac:dyDescent="0.25">
      <c r="A40" s="165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</row>
    <row r="41" spans="1:19" ht="18" thickBot="1" x14ac:dyDescent="0.35">
      <c r="A41" s="165"/>
      <c r="B41" s="104"/>
      <c r="C41" s="165"/>
      <c r="D41" s="165"/>
      <c r="E41" s="165"/>
      <c r="F41" s="165"/>
      <c r="G41" s="166"/>
      <c r="H41" s="165"/>
      <c r="I41" s="165"/>
      <c r="J41" s="165"/>
      <c r="K41" s="165"/>
      <c r="L41" s="166"/>
      <c r="M41" s="513"/>
      <c r="N41" s="140"/>
    </row>
    <row r="42" spans="1:19" ht="17.25" thickBot="1" x14ac:dyDescent="0.3">
      <c r="A42" s="3029" t="s">
        <v>48</v>
      </c>
      <c r="B42" s="3030"/>
      <c r="C42" s="3030"/>
      <c r="D42" s="3030"/>
      <c r="E42" s="3030"/>
      <c r="F42" s="3030"/>
      <c r="G42" s="3030"/>
      <c r="H42" s="3030"/>
      <c r="I42" s="3030"/>
      <c r="J42" s="3030"/>
      <c r="K42" s="3030"/>
      <c r="L42" s="3030"/>
      <c r="M42" s="3030"/>
      <c r="N42" s="3031"/>
      <c r="Q42" s="1">
        <f>B38+H38+B67+H67</f>
        <v>4422.8846404200003</v>
      </c>
    </row>
    <row r="43" spans="1:19" ht="17.25" customHeight="1" thickBot="1" x14ac:dyDescent="0.3">
      <c r="A43" s="3032" t="s">
        <v>0</v>
      </c>
      <c r="B43" s="3035" t="s">
        <v>1</v>
      </c>
      <c r="C43" s="3036"/>
      <c r="D43" s="3036"/>
      <c r="E43" s="3036"/>
      <c r="F43" s="3036"/>
      <c r="G43" s="3037"/>
      <c r="H43" s="3038" t="s">
        <v>2</v>
      </c>
      <c r="I43" s="3039"/>
      <c r="J43" s="3039"/>
      <c r="K43" s="3039"/>
      <c r="L43" s="3040"/>
      <c r="M43" s="2994" t="s">
        <v>3</v>
      </c>
      <c r="N43" s="3041" t="s">
        <v>31</v>
      </c>
    </row>
    <row r="44" spans="1:19" ht="16.5" customHeight="1" x14ac:dyDescent="0.25">
      <c r="A44" s="3033"/>
      <c r="B44" s="3044" t="s">
        <v>8</v>
      </c>
      <c r="C44" s="3045"/>
      <c r="D44" s="3046" t="s">
        <v>9</v>
      </c>
      <c r="E44" s="3047"/>
      <c r="F44" s="3048" t="s">
        <v>32</v>
      </c>
      <c r="G44" s="3050" t="s">
        <v>10</v>
      </c>
      <c r="H44" s="3044" t="s">
        <v>11</v>
      </c>
      <c r="I44" s="3045"/>
      <c r="J44" s="3052" t="s">
        <v>12</v>
      </c>
      <c r="K44" s="3048" t="s">
        <v>33</v>
      </c>
      <c r="L44" s="3050" t="s">
        <v>13</v>
      </c>
      <c r="M44" s="2995"/>
      <c r="N44" s="3042"/>
    </row>
    <row r="45" spans="1:19" ht="66.75" thickBot="1" x14ac:dyDescent="0.3">
      <c r="A45" s="3034"/>
      <c r="B45" s="105" t="s">
        <v>14</v>
      </c>
      <c r="C45" s="128" t="s">
        <v>15</v>
      </c>
      <c r="D45" s="8" t="s">
        <v>16</v>
      </c>
      <c r="E45" s="8" t="s">
        <v>34</v>
      </c>
      <c r="F45" s="3049"/>
      <c r="G45" s="3051"/>
      <c r="H45" s="7" t="s">
        <v>14</v>
      </c>
      <c r="I45" s="8" t="s">
        <v>15</v>
      </c>
      <c r="J45" s="3053"/>
      <c r="K45" s="3049"/>
      <c r="L45" s="3051"/>
      <c r="M45" s="2996"/>
      <c r="N45" s="3043"/>
    </row>
    <row r="46" spans="1:19" ht="16.5" x14ac:dyDescent="0.25">
      <c r="A46" s="497" t="s">
        <v>17</v>
      </c>
      <c r="B46" s="22">
        <v>1672.076</v>
      </c>
      <c r="C46" s="22">
        <v>1611.8654710000001</v>
      </c>
      <c r="D46" s="22">
        <v>2020.7750000000001</v>
      </c>
      <c r="E46" s="22">
        <v>3042.6742359999998</v>
      </c>
      <c r="F46" s="22">
        <v>983.72844400000008</v>
      </c>
      <c r="G46" s="483">
        <v>9331.1191510000008</v>
      </c>
      <c r="H46" s="22">
        <v>174</v>
      </c>
      <c r="I46" s="22">
        <v>3</v>
      </c>
      <c r="J46" s="22">
        <v>25.002000000000002</v>
      </c>
      <c r="K46" s="22">
        <v>10</v>
      </c>
      <c r="L46" s="483">
        <v>212.00200000000001</v>
      </c>
      <c r="M46" s="484">
        <v>9543.1211509999994</v>
      </c>
      <c r="N46" s="22">
        <v>6968.5265239999999</v>
      </c>
    </row>
    <row r="47" spans="1:19" ht="16.5" x14ac:dyDescent="0.25">
      <c r="A47" s="498" t="s">
        <v>18</v>
      </c>
      <c r="B47" s="22">
        <v>851.18799999999999</v>
      </c>
      <c r="C47" s="22">
        <v>1719.3860000000002</v>
      </c>
      <c r="D47" s="22">
        <v>748.29499999999996</v>
      </c>
      <c r="E47" s="22">
        <v>2706</v>
      </c>
      <c r="F47" s="22">
        <v>954.41000000000008</v>
      </c>
      <c r="G47" s="483">
        <v>6979.2790000000005</v>
      </c>
      <c r="H47" s="22">
        <v>31</v>
      </c>
      <c r="I47" s="22">
        <v>15</v>
      </c>
      <c r="J47" s="22">
        <v>296.24</v>
      </c>
      <c r="K47" s="22">
        <v>3</v>
      </c>
      <c r="L47" s="483">
        <v>345.24</v>
      </c>
      <c r="M47" s="484">
        <v>7324.5190000000002</v>
      </c>
      <c r="N47" s="22">
        <v>5056.0380000000005</v>
      </c>
    </row>
    <row r="48" spans="1:19" ht="16.5" x14ac:dyDescent="0.25">
      <c r="A48" s="499" t="s">
        <v>19</v>
      </c>
      <c r="B48" s="22">
        <v>239.9</v>
      </c>
      <c r="C48" s="22">
        <v>188</v>
      </c>
      <c r="D48" s="22">
        <v>279.73099999999999</v>
      </c>
      <c r="E48" s="22">
        <v>779</v>
      </c>
      <c r="F48" s="22">
        <v>346</v>
      </c>
      <c r="G48" s="483">
        <v>1832.6310000000001</v>
      </c>
      <c r="H48" s="22">
        <v>0</v>
      </c>
      <c r="I48" s="22">
        <v>0</v>
      </c>
      <c r="J48" s="22">
        <v>75.239999999999995</v>
      </c>
      <c r="K48" s="22">
        <v>0</v>
      </c>
      <c r="L48" s="483">
        <v>75.239999999999995</v>
      </c>
      <c r="M48" s="484">
        <v>1907.8710000000001</v>
      </c>
      <c r="N48" s="22">
        <v>1591.6480000000001</v>
      </c>
    </row>
    <row r="49" spans="1:15" ht="16.5" x14ac:dyDescent="0.25">
      <c r="A49" s="27" t="s">
        <v>20</v>
      </c>
      <c r="B49" s="22">
        <v>338.39800000000002</v>
      </c>
      <c r="C49" s="22">
        <v>429.95</v>
      </c>
      <c r="D49" s="22">
        <v>193</v>
      </c>
      <c r="E49" s="22">
        <v>589</v>
      </c>
      <c r="F49" s="22">
        <v>493</v>
      </c>
      <c r="G49" s="483">
        <v>2043.348</v>
      </c>
      <c r="H49" s="22">
        <v>31</v>
      </c>
      <c r="I49" s="22">
        <v>15</v>
      </c>
      <c r="J49" s="22">
        <v>206</v>
      </c>
      <c r="K49" s="22">
        <v>0</v>
      </c>
      <c r="L49" s="483">
        <v>252</v>
      </c>
      <c r="M49" s="484">
        <v>2295.348</v>
      </c>
      <c r="N49" s="22">
        <v>1211</v>
      </c>
    </row>
    <row r="50" spans="1:15" ht="16.5" x14ac:dyDescent="0.25">
      <c r="A50" s="27" t="s">
        <v>21</v>
      </c>
      <c r="B50" s="22">
        <v>251.89</v>
      </c>
      <c r="C50" s="22">
        <v>711.96600000000001</v>
      </c>
      <c r="D50" s="22">
        <v>227</v>
      </c>
      <c r="E50" s="22">
        <v>1337</v>
      </c>
      <c r="F50" s="22">
        <v>75.41</v>
      </c>
      <c r="G50" s="483">
        <v>2603.2660000000001</v>
      </c>
      <c r="H50" s="22">
        <v>0</v>
      </c>
      <c r="I50" s="22">
        <v>0</v>
      </c>
      <c r="J50" s="22">
        <v>13</v>
      </c>
      <c r="K50" s="22">
        <v>2</v>
      </c>
      <c r="L50" s="483">
        <v>15</v>
      </c>
      <c r="M50" s="484">
        <v>2618.2660000000001</v>
      </c>
      <c r="N50" s="22">
        <v>1973.3899999999999</v>
      </c>
    </row>
    <row r="51" spans="1:15" ht="16.5" x14ac:dyDescent="0.25">
      <c r="A51" s="497" t="s">
        <v>22</v>
      </c>
      <c r="B51" s="22">
        <v>6.3</v>
      </c>
      <c r="C51" s="22">
        <v>154</v>
      </c>
      <c r="D51" s="22">
        <v>83</v>
      </c>
      <c r="E51" s="22">
        <v>68</v>
      </c>
      <c r="F51" s="22">
        <v>2</v>
      </c>
      <c r="G51" s="483">
        <v>313.3</v>
      </c>
      <c r="H51" s="22">
        <v>0</v>
      </c>
      <c r="I51" s="22">
        <v>0</v>
      </c>
      <c r="J51" s="22">
        <v>0</v>
      </c>
      <c r="K51" s="22">
        <v>0</v>
      </c>
      <c r="L51" s="483">
        <v>0</v>
      </c>
      <c r="M51" s="484">
        <v>313.3</v>
      </c>
      <c r="N51" s="22">
        <v>192.441</v>
      </c>
    </row>
    <row r="52" spans="1:15" ht="17.25" thickBot="1" x14ac:dyDescent="0.3">
      <c r="A52" s="498" t="s">
        <v>23</v>
      </c>
      <c r="B52" s="22">
        <v>122.07</v>
      </c>
      <c r="C52" s="22">
        <v>364.99</v>
      </c>
      <c r="D52" s="22">
        <v>231.197</v>
      </c>
      <c r="E52" s="22">
        <v>562</v>
      </c>
      <c r="F52" s="22">
        <v>292.73</v>
      </c>
      <c r="G52" s="483">
        <v>1572.9870000000001</v>
      </c>
      <c r="H52" s="22">
        <v>0</v>
      </c>
      <c r="I52" s="22">
        <v>0</v>
      </c>
      <c r="J52" s="22">
        <v>2</v>
      </c>
      <c r="K52" s="22">
        <v>6</v>
      </c>
      <c r="L52" s="483">
        <v>8</v>
      </c>
      <c r="M52" s="484">
        <v>1580.9870000000001</v>
      </c>
      <c r="N52" s="22">
        <v>1038.07</v>
      </c>
    </row>
    <row r="53" spans="1:15" ht="17.25" thickBot="1" x14ac:dyDescent="0.3">
      <c r="A53" s="514" t="s">
        <v>24</v>
      </c>
      <c r="B53" s="29">
        <v>2651.6340000000005</v>
      </c>
      <c r="C53" s="29">
        <v>3850.2414709999998</v>
      </c>
      <c r="D53" s="29">
        <v>3083.2669999999998</v>
      </c>
      <c r="E53" s="29">
        <v>6378.6742359999998</v>
      </c>
      <c r="F53" s="29">
        <v>2232.8684439999997</v>
      </c>
      <c r="G53" s="485">
        <v>18196.685150999998</v>
      </c>
      <c r="H53" s="29">
        <v>205</v>
      </c>
      <c r="I53" s="29">
        <v>18</v>
      </c>
      <c r="J53" s="29">
        <v>323.24199999999996</v>
      </c>
      <c r="K53" s="29">
        <v>19</v>
      </c>
      <c r="L53" s="485">
        <v>565.24199999999996</v>
      </c>
      <c r="M53" s="486">
        <v>18761.927151</v>
      </c>
      <c r="N53" s="29">
        <v>13255.075524</v>
      </c>
    </row>
    <row r="54" spans="1:15" ht="16.5" x14ac:dyDescent="0.25">
      <c r="A54" s="515" t="s">
        <v>35</v>
      </c>
      <c r="B54" s="22">
        <v>93.403000000000006</v>
      </c>
      <c r="C54" s="22">
        <v>181</v>
      </c>
      <c r="D54" s="22">
        <v>106.983</v>
      </c>
      <c r="E54" s="22">
        <v>2241</v>
      </c>
      <c r="F54" s="22">
        <v>8</v>
      </c>
      <c r="G54" s="483">
        <v>2630.386</v>
      </c>
      <c r="H54" s="22">
        <v>77</v>
      </c>
      <c r="I54" s="22">
        <v>2</v>
      </c>
      <c r="J54" s="22">
        <v>3</v>
      </c>
      <c r="K54" s="22">
        <v>0</v>
      </c>
      <c r="L54" s="483">
        <v>82</v>
      </c>
      <c r="M54" s="484">
        <v>2712.386</v>
      </c>
      <c r="N54" s="22">
        <v>2405</v>
      </c>
      <c r="O54" s="1">
        <f>SUM(M15:M27)</f>
        <v>75.298879999999997</v>
      </c>
    </row>
    <row r="55" spans="1:15" ht="16.5" x14ac:dyDescent="0.25">
      <c r="A55" s="504" t="s">
        <v>36</v>
      </c>
      <c r="B55" s="22">
        <v>214</v>
      </c>
      <c r="C55" s="22">
        <v>10</v>
      </c>
      <c r="D55" s="22">
        <v>6</v>
      </c>
      <c r="E55" s="22">
        <v>360.15999999999997</v>
      </c>
      <c r="F55" s="22">
        <v>48.067999999999998</v>
      </c>
      <c r="G55" s="483">
        <v>638.22799999999995</v>
      </c>
      <c r="H55" s="22">
        <v>663.00599999999997</v>
      </c>
      <c r="I55" s="22">
        <v>3</v>
      </c>
      <c r="J55" s="22">
        <v>20</v>
      </c>
      <c r="K55" s="22">
        <v>0</v>
      </c>
      <c r="L55" s="483">
        <v>686.00599999999997</v>
      </c>
      <c r="M55" s="484">
        <v>1324.2339999999999</v>
      </c>
      <c r="N55" s="22">
        <v>1065.278</v>
      </c>
      <c r="O55" s="1">
        <f>SUM(M54:M66)</f>
        <v>19721.082046</v>
      </c>
    </row>
    <row r="56" spans="1:15" ht="16.5" x14ac:dyDescent="0.25">
      <c r="A56" s="504" t="s">
        <v>37</v>
      </c>
      <c r="B56" s="22">
        <v>0</v>
      </c>
      <c r="C56" s="22">
        <v>0</v>
      </c>
      <c r="D56" s="22">
        <v>8</v>
      </c>
      <c r="E56" s="22">
        <v>92</v>
      </c>
      <c r="F56" s="22">
        <v>15</v>
      </c>
      <c r="G56" s="483">
        <v>115</v>
      </c>
      <c r="H56" s="22">
        <v>95</v>
      </c>
      <c r="I56" s="22">
        <v>0</v>
      </c>
      <c r="J56" s="22">
        <v>1</v>
      </c>
      <c r="K56" s="22">
        <v>0</v>
      </c>
      <c r="L56" s="483">
        <v>96</v>
      </c>
      <c r="M56" s="484">
        <v>211</v>
      </c>
      <c r="N56" s="22">
        <v>112</v>
      </c>
      <c r="O56" s="1">
        <f>SUM(O54:O55)</f>
        <v>19796.380925999998</v>
      </c>
    </row>
    <row r="57" spans="1:15" ht="16.5" x14ac:dyDescent="0.25">
      <c r="A57" s="504" t="s">
        <v>38</v>
      </c>
      <c r="B57" s="22">
        <v>6.1609999999999996</v>
      </c>
      <c r="C57" s="22">
        <v>0</v>
      </c>
      <c r="D57" s="22">
        <v>10</v>
      </c>
      <c r="E57" s="22">
        <v>1532</v>
      </c>
      <c r="F57" s="22">
        <v>5</v>
      </c>
      <c r="G57" s="483">
        <v>1553.1610000000001</v>
      </c>
      <c r="H57" s="22">
        <v>0</v>
      </c>
      <c r="I57" s="22">
        <v>0</v>
      </c>
      <c r="J57" s="22">
        <v>1</v>
      </c>
      <c r="K57" s="22">
        <v>0</v>
      </c>
      <c r="L57" s="483">
        <v>1</v>
      </c>
      <c r="M57" s="484">
        <v>1554.1610000000001</v>
      </c>
      <c r="N57" s="22">
        <v>1548.1610000000001</v>
      </c>
      <c r="O57" s="1">
        <f>+M28+M67</f>
        <v>34352.325823419997</v>
      </c>
    </row>
    <row r="58" spans="1:15" ht="16.5" x14ac:dyDescent="0.25">
      <c r="A58" s="504" t="s">
        <v>39</v>
      </c>
      <c r="B58" s="22">
        <v>122.76</v>
      </c>
      <c r="C58" s="22">
        <v>87</v>
      </c>
      <c r="D58" s="22">
        <v>29</v>
      </c>
      <c r="E58" s="22">
        <v>2</v>
      </c>
      <c r="F58" s="22">
        <v>573</v>
      </c>
      <c r="G58" s="483">
        <v>813.76</v>
      </c>
      <c r="H58" s="22">
        <v>316</v>
      </c>
      <c r="I58" s="22">
        <v>3.1</v>
      </c>
      <c r="J58" s="22">
        <v>1176</v>
      </c>
      <c r="K58" s="22">
        <v>0</v>
      </c>
      <c r="L58" s="483">
        <v>1495.1</v>
      </c>
      <c r="M58" s="484">
        <v>2308.86</v>
      </c>
      <c r="N58" s="22">
        <v>1211.0999999999999</v>
      </c>
      <c r="O58" s="1">
        <f>+O57-O56</f>
        <v>14555.944897419999</v>
      </c>
    </row>
    <row r="59" spans="1:15" ht="16.5" x14ac:dyDescent="0.25">
      <c r="A59" s="504" t="s">
        <v>40</v>
      </c>
      <c r="B59" s="22">
        <v>0</v>
      </c>
      <c r="C59" s="22">
        <v>0</v>
      </c>
      <c r="D59" s="22">
        <v>2</v>
      </c>
      <c r="E59" s="22">
        <v>2739.42</v>
      </c>
      <c r="F59" s="22">
        <v>0</v>
      </c>
      <c r="G59" s="483">
        <v>2741.42</v>
      </c>
      <c r="H59" s="22">
        <v>0</v>
      </c>
      <c r="I59" s="22">
        <v>0</v>
      </c>
      <c r="J59" s="22">
        <v>0</v>
      </c>
      <c r="K59" s="22">
        <v>0</v>
      </c>
      <c r="L59" s="483">
        <v>0</v>
      </c>
      <c r="M59" s="484">
        <v>2741.42</v>
      </c>
      <c r="N59" s="22">
        <v>2741.42</v>
      </c>
    </row>
    <row r="60" spans="1:15" ht="16.5" x14ac:dyDescent="0.25">
      <c r="A60" s="504" t="s">
        <v>41</v>
      </c>
      <c r="B60" s="22">
        <v>28</v>
      </c>
      <c r="C60" s="22">
        <v>28</v>
      </c>
      <c r="D60" s="22">
        <v>56</v>
      </c>
      <c r="E60" s="22">
        <v>485</v>
      </c>
      <c r="F60" s="22">
        <v>2</v>
      </c>
      <c r="G60" s="483">
        <v>599</v>
      </c>
      <c r="H60" s="22">
        <v>0</v>
      </c>
      <c r="I60" s="22">
        <v>1</v>
      </c>
      <c r="J60" s="22">
        <v>10</v>
      </c>
      <c r="K60" s="22">
        <v>0</v>
      </c>
      <c r="L60" s="483">
        <v>11</v>
      </c>
      <c r="M60" s="484">
        <v>610</v>
      </c>
      <c r="N60" s="22">
        <v>526</v>
      </c>
    </row>
    <row r="61" spans="1:15" ht="16.5" x14ac:dyDescent="0.25">
      <c r="A61" s="504" t="s">
        <v>42</v>
      </c>
      <c r="B61" s="22">
        <v>104.1</v>
      </c>
      <c r="C61" s="22">
        <v>59</v>
      </c>
      <c r="D61" s="22">
        <v>406</v>
      </c>
      <c r="E61" s="22">
        <v>683</v>
      </c>
      <c r="F61" s="22">
        <v>1023</v>
      </c>
      <c r="G61" s="483">
        <v>2275.1</v>
      </c>
      <c r="H61" s="22">
        <v>0</v>
      </c>
      <c r="I61" s="22">
        <v>0</v>
      </c>
      <c r="J61" s="22">
        <v>1</v>
      </c>
      <c r="K61" s="22">
        <v>0</v>
      </c>
      <c r="L61" s="483">
        <v>1</v>
      </c>
      <c r="M61" s="484">
        <v>2276.1</v>
      </c>
      <c r="N61" s="22">
        <v>2209.1</v>
      </c>
    </row>
    <row r="62" spans="1:15" ht="16.5" x14ac:dyDescent="0.25">
      <c r="A62" s="504" t="s">
        <v>43</v>
      </c>
      <c r="B62" s="22">
        <v>96</v>
      </c>
      <c r="C62" s="22">
        <v>80.673000000000002</v>
      </c>
      <c r="D62" s="22">
        <v>179.518</v>
      </c>
      <c r="E62" s="22">
        <v>32</v>
      </c>
      <c r="F62" s="22">
        <v>45.64</v>
      </c>
      <c r="G62" s="483">
        <v>433.83100000000002</v>
      </c>
      <c r="H62" s="22">
        <v>330.74753600000003</v>
      </c>
      <c r="I62" s="22">
        <v>0</v>
      </c>
      <c r="J62" s="22">
        <v>49.212510000000002</v>
      </c>
      <c r="K62" s="22">
        <v>3</v>
      </c>
      <c r="L62" s="483">
        <v>382.96004600000003</v>
      </c>
      <c r="M62" s="484">
        <v>816.79104600000005</v>
      </c>
      <c r="N62" s="22">
        <v>156.02000000000001</v>
      </c>
    </row>
    <row r="63" spans="1:15" ht="16.5" x14ac:dyDescent="0.25">
      <c r="A63" s="504" t="s">
        <v>44</v>
      </c>
      <c r="B63" s="22">
        <v>693.12</v>
      </c>
      <c r="C63" s="22">
        <v>0</v>
      </c>
      <c r="D63" s="22">
        <v>3</v>
      </c>
      <c r="E63" s="22">
        <v>19</v>
      </c>
      <c r="F63" s="22">
        <v>2</v>
      </c>
      <c r="G63" s="483">
        <v>717.12</v>
      </c>
      <c r="H63" s="22">
        <v>0</v>
      </c>
      <c r="I63" s="22">
        <v>0</v>
      </c>
      <c r="J63" s="22">
        <v>0</v>
      </c>
      <c r="K63" s="22">
        <v>0</v>
      </c>
      <c r="L63" s="483">
        <v>0</v>
      </c>
      <c r="M63" s="484">
        <v>717.12</v>
      </c>
      <c r="N63" s="22">
        <v>714.12</v>
      </c>
    </row>
    <row r="64" spans="1:15" ht="16.5" x14ac:dyDescent="0.25">
      <c r="A64" s="504" t="s">
        <v>45</v>
      </c>
      <c r="B64" s="22">
        <v>20</v>
      </c>
      <c r="C64" s="22">
        <v>0</v>
      </c>
      <c r="D64" s="22">
        <v>0</v>
      </c>
      <c r="E64" s="22">
        <v>13</v>
      </c>
      <c r="F64" s="22">
        <v>0</v>
      </c>
      <c r="G64" s="483">
        <v>33</v>
      </c>
      <c r="H64" s="22">
        <v>0</v>
      </c>
      <c r="I64" s="22">
        <v>0</v>
      </c>
      <c r="J64" s="22">
        <v>0</v>
      </c>
      <c r="K64" s="22">
        <v>0</v>
      </c>
      <c r="L64" s="483">
        <v>0</v>
      </c>
      <c r="M64" s="484">
        <v>33</v>
      </c>
      <c r="N64" s="22">
        <v>5</v>
      </c>
    </row>
    <row r="65" spans="1:15" ht="16.5" x14ac:dyDescent="0.25">
      <c r="A65" s="504" t="s">
        <v>46</v>
      </c>
      <c r="B65" s="22">
        <v>1</v>
      </c>
      <c r="C65" s="22">
        <v>82</v>
      </c>
      <c r="D65" s="22">
        <v>2</v>
      </c>
      <c r="E65" s="22">
        <v>2290</v>
      </c>
      <c r="F65" s="22">
        <v>0</v>
      </c>
      <c r="G65" s="483">
        <v>2375</v>
      </c>
      <c r="H65" s="22">
        <v>133</v>
      </c>
      <c r="I65" s="22">
        <v>0</v>
      </c>
      <c r="J65" s="22">
        <v>117</v>
      </c>
      <c r="K65" s="22">
        <v>0</v>
      </c>
      <c r="L65" s="483">
        <v>250</v>
      </c>
      <c r="M65" s="484">
        <v>2625</v>
      </c>
      <c r="N65" s="22">
        <v>2599</v>
      </c>
    </row>
    <row r="66" spans="1:15" ht="17.25" thickBot="1" x14ac:dyDescent="0.3">
      <c r="A66" s="504" t="s">
        <v>47</v>
      </c>
      <c r="B66" s="22">
        <v>0</v>
      </c>
      <c r="C66" s="22">
        <v>0</v>
      </c>
      <c r="D66" s="22">
        <v>7</v>
      </c>
      <c r="E66" s="22">
        <v>134</v>
      </c>
      <c r="F66" s="22">
        <v>0</v>
      </c>
      <c r="G66" s="483">
        <v>141</v>
      </c>
      <c r="H66" s="22">
        <v>0</v>
      </c>
      <c r="I66" s="22">
        <v>0</v>
      </c>
      <c r="J66" s="22">
        <v>1650</v>
      </c>
      <c r="K66" s="22">
        <v>0.01</v>
      </c>
      <c r="L66" s="483">
        <v>1650.01</v>
      </c>
      <c r="M66" s="484">
        <v>1791.01</v>
      </c>
      <c r="N66" s="22">
        <v>1791.01</v>
      </c>
    </row>
    <row r="67" spans="1:15" ht="17.25" thickBot="1" x14ac:dyDescent="0.3">
      <c r="A67" s="514" t="s">
        <v>25</v>
      </c>
      <c r="B67" s="29">
        <v>1884.1332010000001</v>
      </c>
      <c r="C67" s="29">
        <v>844.46384499999999</v>
      </c>
      <c r="D67" s="29">
        <v>1322.644</v>
      </c>
      <c r="E67" s="29">
        <v>21296.154947999999</v>
      </c>
      <c r="F67" s="29">
        <v>2308.0379999999996</v>
      </c>
      <c r="G67" s="485">
        <v>27655.433993999995</v>
      </c>
      <c r="H67" s="29">
        <v>2519.50943942</v>
      </c>
      <c r="I67" s="29">
        <v>10.1</v>
      </c>
      <c r="J67" s="29">
        <v>3667.4625099999998</v>
      </c>
      <c r="K67" s="29">
        <v>348.01</v>
      </c>
      <c r="L67" s="485">
        <v>6545.0819494200005</v>
      </c>
      <c r="M67" s="486">
        <v>34200.515943419996</v>
      </c>
      <c r="N67" s="29">
        <v>29506.904200999998</v>
      </c>
    </row>
    <row r="68" spans="1:15" ht="17.25" thickBot="1" x14ac:dyDescent="0.3">
      <c r="A68" s="514" t="s">
        <v>26</v>
      </c>
      <c r="B68" s="29">
        <v>4535.7672010000006</v>
      </c>
      <c r="C68" s="29">
        <v>4694.7053159999996</v>
      </c>
      <c r="D68" s="29">
        <v>4405.9110000000001</v>
      </c>
      <c r="E68" s="29">
        <v>27674.829183999998</v>
      </c>
      <c r="F68" s="29">
        <v>4540.9064440000002</v>
      </c>
      <c r="G68" s="485">
        <v>45852.119144999997</v>
      </c>
      <c r="H68" s="29">
        <v>2724.50943942</v>
      </c>
      <c r="I68" s="29">
        <v>28.1</v>
      </c>
      <c r="J68" s="29">
        <v>3990.70451</v>
      </c>
      <c r="K68" s="29">
        <v>367.01</v>
      </c>
      <c r="L68" s="485">
        <v>7110.3239494200006</v>
      </c>
      <c r="M68" s="486">
        <v>52962.443094419999</v>
      </c>
      <c r="N68" s="29">
        <v>42761.979724999997</v>
      </c>
    </row>
    <row r="69" spans="1:15" ht="16.5" x14ac:dyDescent="0.25">
      <c r="A69" s="165"/>
      <c r="B69" s="104"/>
      <c r="C69" s="104"/>
      <c r="D69" s="104"/>
      <c r="E69" s="104"/>
      <c r="F69" s="104"/>
      <c r="G69" s="134"/>
      <c r="H69" s="104"/>
      <c r="I69" s="104"/>
      <c r="J69" s="104"/>
      <c r="K69" s="104"/>
      <c r="L69" s="134"/>
      <c r="M69" s="536"/>
      <c r="N69" s="104"/>
    </row>
    <row r="70" spans="1:15" ht="17.25" thickBot="1" x14ac:dyDescent="0.3">
      <c r="A70" s="165"/>
      <c r="B70" s="104"/>
      <c r="C70" s="136"/>
      <c r="D70" s="136"/>
      <c r="E70" s="136"/>
      <c r="F70" s="136"/>
      <c r="G70" s="137"/>
      <c r="H70" s="136"/>
      <c r="I70" s="136"/>
      <c r="J70" s="136"/>
      <c r="K70" s="136"/>
      <c r="L70" s="137"/>
      <c r="M70" s="516"/>
      <c r="N70" s="136"/>
    </row>
    <row r="71" spans="1:15" ht="17.25" thickBot="1" x14ac:dyDescent="0.3">
      <c r="A71" s="3000" t="s">
        <v>48</v>
      </c>
      <c r="B71" s="3001"/>
      <c r="C71" s="3001"/>
      <c r="D71" s="3001"/>
      <c r="E71" s="3001"/>
      <c r="F71" s="3001"/>
      <c r="G71" s="3001"/>
      <c r="H71" s="3001"/>
      <c r="I71" s="3001"/>
      <c r="J71" s="3001"/>
      <c r="K71" s="3001"/>
      <c r="L71" s="3001"/>
      <c r="M71" s="3001"/>
      <c r="N71" s="3002"/>
    </row>
    <row r="72" spans="1:15" ht="17.25" customHeight="1" thickBot="1" x14ac:dyDescent="0.3">
      <c r="A72" s="3003" t="s">
        <v>0</v>
      </c>
      <c r="B72" s="3006" t="s">
        <v>1</v>
      </c>
      <c r="C72" s="3007"/>
      <c r="D72" s="3007"/>
      <c r="E72" s="3007"/>
      <c r="F72" s="3007"/>
      <c r="G72" s="3008"/>
      <c r="H72" s="3009" t="s">
        <v>2</v>
      </c>
      <c r="I72" s="3010"/>
      <c r="J72" s="3010"/>
      <c r="K72" s="3010"/>
      <c r="L72" s="3011"/>
      <c r="M72" s="3012" t="s">
        <v>3</v>
      </c>
      <c r="N72" s="3014" t="s">
        <v>31</v>
      </c>
    </row>
    <row r="73" spans="1:15" ht="16.5" customHeight="1" x14ac:dyDescent="0.25">
      <c r="A73" s="3004"/>
      <c r="B73" s="3016" t="s">
        <v>8</v>
      </c>
      <c r="C73" s="3017"/>
      <c r="D73" s="3018" t="s">
        <v>9</v>
      </c>
      <c r="E73" s="3019"/>
      <c r="F73" s="3020" t="s">
        <v>32</v>
      </c>
      <c r="G73" s="3022" t="s">
        <v>10</v>
      </c>
      <c r="H73" s="3024" t="s">
        <v>11</v>
      </c>
      <c r="I73" s="3017"/>
      <c r="J73" s="3025" t="s">
        <v>12</v>
      </c>
      <c r="K73" s="3027" t="s">
        <v>33</v>
      </c>
      <c r="L73" s="3022" t="s">
        <v>13</v>
      </c>
      <c r="M73" s="3013"/>
      <c r="N73" s="3015"/>
    </row>
    <row r="74" spans="1:15" ht="66.75" thickBot="1" x14ac:dyDescent="0.3">
      <c r="A74" s="3005"/>
      <c r="B74" s="537" t="s">
        <v>14</v>
      </c>
      <c r="C74" s="517" t="s">
        <v>15</v>
      </c>
      <c r="D74" s="518" t="s">
        <v>16</v>
      </c>
      <c r="E74" s="518" t="s">
        <v>34</v>
      </c>
      <c r="F74" s="3021"/>
      <c r="G74" s="3023"/>
      <c r="H74" s="519" t="s">
        <v>14</v>
      </c>
      <c r="I74" s="518" t="s">
        <v>15</v>
      </c>
      <c r="J74" s="3026"/>
      <c r="K74" s="3028"/>
      <c r="L74" s="3023"/>
      <c r="M74" s="3013"/>
      <c r="N74" s="3015"/>
    </row>
    <row r="75" spans="1:15" ht="17.25" thickBot="1" x14ac:dyDescent="0.3">
      <c r="A75" s="496" t="s">
        <v>24</v>
      </c>
      <c r="B75" s="520">
        <v>2651.634</v>
      </c>
      <c r="C75" s="520">
        <v>3850.2414709999998</v>
      </c>
      <c r="D75" s="520">
        <v>3083.2669999999998</v>
      </c>
      <c r="E75" s="520">
        <v>6378.6742359999998</v>
      </c>
      <c r="F75" s="520">
        <v>2232.8684439999997</v>
      </c>
      <c r="G75" s="521">
        <v>18196.685150999998</v>
      </c>
      <c r="H75" s="520">
        <v>205</v>
      </c>
      <c r="I75" s="520">
        <v>18</v>
      </c>
      <c r="J75" s="520">
        <v>323.24199999999996</v>
      </c>
      <c r="K75" s="520">
        <v>19</v>
      </c>
      <c r="L75" s="521">
        <v>565.24199999999996</v>
      </c>
      <c r="M75" s="522">
        <v>18761.927151</v>
      </c>
      <c r="N75" s="520">
        <v>13255.075524</v>
      </c>
    </row>
    <row r="76" spans="1:15" ht="17.25" thickBot="1" x14ac:dyDescent="0.3">
      <c r="A76" s="523" t="s">
        <v>54</v>
      </c>
      <c r="B76" s="524">
        <v>1036.7750000000001</v>
      </c>
      <c r="C76" s="524">
        <v>2851.7954709999999</v>
      </c>
      <c r="D76" s="524">
        <v>2123.395</v>
      </c>
      <c r="E76" s="524">
        <v>3422.1632359999999</v>
      </c>
      <c r="F76" s="524">
        <v>1493.2954440000001</v>
      </c>
      <c r="G76" s="525">
        <v>10927.424150999999</v>
      </c>
      <c r="H76" s="524">
        <v>205</v>
      </c>
      <c r="I76" s="524">
        <v>16</v>
      </c>
      <c r="J76" s="524">
        <v>315.24200000000002</v>
      </c>
      <c r="K76" s="524">
        <v>10</v>
      </c>
      <c r="L76" s="525">
        <v>546.24199999999996</v>
      </c>
      <c r="M76" s="526">
        <v>11473.666150999998</v>
      </c>
      <c r="N76" s="524">
        <v>8555.0915239999995</v>
      </c>
      <c r="O76" s="1">
        <f>SUM(M76:M80)</f>
        <v>18725.927150999996</v>
      </c>
    </row>
    <row r="77" spans="1:15" ht="17.25" thickBot="1" x14ac:dyDescent="0.3">
      <c r="A77" s="527" t="s">
        <v>50</v>
      </c>
      <c r="B77" s="524">
        <v>0</v>
      </c>
      <c r="C77" s="524">
        <v>0</v>
      </c>
      <c r="D77" s="524">
        <v>3</v>
      </c>
      <c r="E77" s="524">
        <v>5.5910000000000002</v>
      </c>
      <c r="F77" s="524">
        <v>18</v>
      </c>
      <c r="G77" s="525">
        <v>26.591000000000001</v>
      </c>
      <c r="H77" s="524">
        <v>0</v>
      </c>
      <c r="I77" s="524">
        <v>0</v>
      </c>
      <c r="J77" s="524">
        <v>0</v>
      </c>
      <c r="K77" s="524">
        <v>0</v>
      </c>
      <c r="L77" s="525">
        <v>0</v>
      </c>
      <c r="M77" s="526">
        <v>26.591000000000001</v>
      </c>
      <c r="N77" s="524">
        <v>6.5910000000000002</v>
      </c>
      <c r="O77" s="1">
        <f>+M75-O76</f>
        <v>36.000000000003638</v>
      </c>
    </row>
    <row r="78" spans="1:15" ht="17.25" thickBot="1" x14ac:dyDescent="0.3">
      <c r="A78" s="527" t="s">
        <v>51</v>
      </c>
      <c r="B78" s="524">
        <v>1252.3409999999999</v>
      </c>
      <c r="C78" s="524">
        <v>864.35599999999999</v>
      </c>
      <c r="D78" s="524">
        <v>783</v>
      </c>
      <c r="E78" s="524">
        <v>2541.92</v>
      </c>
      <c r="F78" s="524">
        <v>173</v>
      </c>
      <c r="G78" s="525">
        <v>5614.6169999999993</v>
      </c>
      <c r="H78" s="524">
        <v>0</v>
      </c>
      <c r="I78" s="524">
        <v>0</v>
      </c>
      <c r="J78" s="524">
        <v>4</v>
      </c>
      <c r="K78" s="524">
        <v>5</v>
      </c>
      <c r="L78" s="525">
        <v>9</v>
      </c>
      <c r="M78" s="526">
        <v>5623.6169999999993</v>
      </c>
      <c r="N78" s="524">
        <v>4127.6509999999998</v>
      </c>
    </row>
    <row r="79" spans="1:15" ht="17.25" thickBot="1" x14ac:dyDescent="0.3">
      <c r="A79" s="528" t="s">
        <v>52</v>
      </c>
      <c r="B79" s="524">
        <v>218.518</v>
      </c>
      <c r="C79" s="524">
        <v>102.7</v>
      </c>
      <c r="D79" s="524">
        <v>81.573000000000008</v>
      </c>
      <c r="E79" s="524">
        <v>2</v>
      </c>
      <c r="F79" s="524">
        <v>187.6</v>
      </c>
      <c r="G79" s="525">
        <v>592.39099999999996</v>
      </c>
      <c r="H79" s="524">
        <v>0</v>
      </c>
      <c r="I79" s="524">
        <v>2</v>
      </c>
      <c r="J79" s="524">
        <v>2</v>
      </c>
      <c r="K79" s="524">
        <v>4</v>
      </c>
      <c r="L79" s="525">
        <v>8</v>
      </c>
      <c r="M79" s="526">
        <v>600.39099999999996</v>
      </c>
      <c r="N79" s="524">
        <v>146.81</v>
      </c>
    </row>
    <row r="80" spans="1:15" ht="17.25" thickBot="1" x14ac:dyDescent="0.3">
      <c r="A80" s="529" t="s">
        <v>53</v>
      </c>
      <c r="B80" s="524">
        <v>144</v>
      </c>
      <c r="C80" s="524">
        <v>31.39</v>
      </c>
      <c r="D80" s="524">
        <v>92.299000000000007</v>
      </c>
      <c r="E80" s="524">
        <v>371</v>
      </c>
      <c r="F80" s="524">
        <v>360.97300000000001</v>
      </c>
      <c r="G80" s="525">
        <v>999.66200000000003</v>
      </c>
      <c r="H80" s="524">
        <v>0</v>
      </c>
      <c r="I80" s="524">
        <v>0</v>
      </c>
      <c r="J80" s="524">
        <v>2</v>
      </c>
      <c r="K80" s="524">
        <v>0</v>
      </c>
      <c r="L80" s="525">
        <v>2</v>
      </c>
      <c r="M80" s="526">
        <v>1001.662</v>
      </c>
      <c r="N80" s="524">
        <v>384.93200000000002</v>
      </c>
    </row>
    <row r="81" spans="1:15" ht="17.25" thickBot="1" x14ac:dyDescent="0.3">
      <c r="A81" s="496" t="s">
        <v>25</v>
      </c>
      <c r="B81" s="520">
        <v>1884.1332010000001</v>
      </c>
      <c r="C81" s="520">
        <v>844.46384499999999</v>
      </c>
      <c r="D81" s="520">
        <v>1322.644</v>
      </c>
      <c r="E81" s="520">
        <v>21296.154947999999</v>
      </c>
      <c r="F81" s="520">
        <v>2308.0379999999996</v>
      </c>
      <c r="G81" s="521">
        <v>27655.433993999995</v>
      </c>
      <c r="H81" s="520">
        <v>2519.50943942</v>
      </c>
      <c r="I81" s="520">
        <v>10.1</v>
      </c>
      <c r="J81" s="520">
        <v>3667.4625099999998</v>
      </c>
      <c r="K81" s="520">
        <v>348.01</v>
      </c>
      <c r="L81" s="521">
        <v>6545.0819494200005</v>
      </c>
      <c r="M81" s="522">
        <v>34200.515943419996</v>
      </c>
      <c r="N81" s="520">
        <v>29506.904200999998</v>
      </c>
    </row>
    <row r="82" spans="1:15" ht="17.25" thickBot="1" x14ac:dyDescent="0.3">
      <c r="A82" s="523" t="s">
        <v>49</v>
      </c>
      <c r="B82" s="524">
        <v>884.25320099999999</v>
      </c>
      <c r="C82" s="524">
        <v>702.46384499999999</v>
      </c>
      <c r="D82" s="524">
        <v>1216.634</v>
      </c>
      <c r="E82" s="524">
        <v>16931.580000000002</v>
      </c>
      <c r="F82" s="524">
        <v>1347.288</v>
      </c>
      <c r="G82" s="525">
        <v>21082.219045999998</v>
      </c>
      <c r="H82" s="524">
        <v>2518.50943942</v>
      </c>
      <c r="I82" s="524">
        <v>5</v>
      </c>
      <c r="J82" s="524">
        <v>3647.4625099999998</v>
      </c>
      <c r="K82" s="524">
        <v>347.01</v>
      </c>
      <c r="L82" s="525">
        <v>6517.9819494200001</v>
      </c>
      <c r="M82" s="526">
        <v>27600.200995419997</v>
      </c>
      <c r="N82" s="524">
        <v>23972.634201000001</v>
      </c>
      <c r="O82" s="1">
        <f>SUM(M82:M86)</f>
        <v>34100.510943419991</v>
      </c>
    </row>
    <row r="83" spans="1:15" ht="17.25" thickBot="1" x14ac:dyDescent="0.3">
      <c r="A83" s="527" t="s">
        <v>50</v>
      </c>
      <c r="B83" s="524">
        <v>0</v>
      </c>
      <c r="C83" s="524">
        <v>0</v>
      </c>
      <c r="D83" s="524">
        <v>1</v>
      </c>
      <c r="E83" s="524">
        <v>0</v>
      </c>
      <c r="F83" s="524">
        <v>1</v>
      </c>
      <c r="G83" s="525">
        <v>2</v>
      </c>
      <c r="H83" s="524">
        <v>0</v>
      </c>
      <c r="I83" s="524">
        <v>0</v>
      </c>
      <c r="J83" s="524">
        <v>0</v>
      </c>
      <c r="K83" s="524">
        <v>1</v>
      </c>
      <c r="L83" s="525">
        <v>1</v>
      </c>
      <c r="M83" s="526">
        <v>3</v>
      </c>
      <c r="N83" s="524">
        <v>1</v>
      </c>
      <c r="O83" s="1">
        <f>+M81-O82</f>
        <v>100.00500000000466</v>
      </c>
    </row>
    <row r="84" spans="1:15" ht="17.25" thickBot="1" x14ac:dyDescent="0.3">
      <c r="A84" s="527" t="s">
        <v>51</v>
      </c>
      <c r="B84" s="524">
        <v>898.88</v>
      </c>
      <c r="C84" s="524">
        <v>139</v>
      </c>
      <c r="D84" s="524">
        <v>85</v>
      </c>
      <c r="E84" s="524">
        <v>4360.5749480000004</v>
      </c>
      <c r="F84" s="524">
        <v>942</v>
      </c>
      <c r="G84" s="525">
        <v>6425.4549480000005</v>
      </c>
      <c r="H84" s="524">
        <v>1</v>
      </c>
      <c r="I84" s="524">
        <v>5.0999999999999996</v>
      </c>
      <c r="J84" s="524">
        <v>20</v>
      </c>
      <c r="K84" s="524">
        <v>0</v>
      </c>
      <c r="L84" s="525">
        <v>26.1</v>
      </c>
      <c r="M84" s="526">
        <v>6451.554948</v>
      </c>
      <c r="N84" s="524">
        <v>5509.52</v>
      </c>
    </row>
    <row r="85" spans="1:15" ht="17.25" thickBot="1" x14ac:dyDescent="0.3">
      <c r="A85" s="528" t="s">
        <v>52</v>
      </c>
      <c r="B85" s="524">
        <v>0</v>
      </c>
      <c r="C85" s="524">
        <v>2</v>
      </c>
      <c r="D85" s="524">
        <v>14</v>
      </c>
      <c r="E85" s="524">
        <v>1</v>
      </c>
      <c r="F85" s="524">
        <v>17.75</v>
      </c>
      <c r="G85" s="525">
        <v>34.75</v>
      </c>
      <c r="H85" s="524">
        <v>0</v>
      </c>
      <c r="I85" s="524">
        <v>0</v>
      </c>
      <c r="J85" s="524">
        <v>0</v>
      </c>
      <c r="K85" s="524">
        <v>0</v>
      </c>
      <c r="L85" s="525">
        <v>0</v>
      </c>
      <c r="M85" s="526">
        <v>34.75</v>
      </c>
      <c r="N85" s="524">
        <v>16.75</v>
      </c>
    </row>
    <row r="86" spans="1:15" ht="17.25" thickBot="1" x14ac:dyDescent="0.3">
      <c r="A86" s="529" t="s">
        <v>53</v>
      </c>
      <c r="B86" s="524">
        <v>1</v>
      </c>
      <c r="C86" s="524">
        <v>1</v>
      </c>
      <c r="D86" s="524">
        <v>6.0049999999999999</v>
      </c>
      <c r="E86" s="524">
        <v>3</v>
      </c>
      <c r="F86" s="524">
        <v>0</v>
      </c>
      <c r="G86" s="525">
        <v>11.005000000000001</v>
      </c>
      <c r="H86" s="524">
        <v>0</v>
      </c>
      <c r="I86" s="524">
        <v>0</v>
      </c>
      <c r="J86" s="524">
        <v>0</v>
      </c>
      <c r="K86" s="524">
        <v>0</v>
      </c>
      <c r="L86" s="525">
        <v>0</v>
      </c>
      <c r="M86" s="526">
        <v>11.005000000000001</v>
      </c>
      <c r="N86" s="524">
        <v>7</v>
      </c>
    </row>
    <row r="87" spans="1:15" ht="17.25" thickBot="1" x14ac:dyDescent="0.3">
      <c r="A87" s="496" t="s">
        <v>26</v>
      </c>
      <c r="B87" s="520">
        <v>4535.7672010000006</v>
      </c>
      <c r="C87" s="520">
        <v>4694.7053159999996</v>
      </c>
      <c r="D87" s="520">
        <v>4405.9110000000001</v>
      </c>
      <c r="E87" s="520">
        <v>27674.829183999998</v>
      </c>
      <c r="F87" s="520">
        <v>4540.9064440000002</v>
      </c>
      <c r="G87" s="521">
        <v>45852.119144999997</v>
      </c>
      <c r="H87" s="520">
        <v>2724.50943942</v>
      </c>
      <c r="I87" s="520">
        <v>28.1</v>
      </c>
      <c r="J87" s="520">
        <v>3990.70451</v>
      </c>
      <c r="K87" s="520">
        <v>367.01</v>
      </c>
      <c r="L87" s="521">
        <v>7110.3239494200006</v>
      </c>
      <c r="M87" s="522">
        <v>52962.443094419999</v>
      </c>
      <c r="N87" s="520">
        <v>42761.979724999997</v>
      </c>
    </row>
    <row r="89" spans="1:15" ht="18.75" x14ac:dyDescent="0.25">
      <c r="A89" s="2832" t="s">
        <v>334</v>
      </c>
      <c r="B89" s="2832"/>
      <c r="C89" s="2832"/>
      <c r="D89" s="2832"/>
      <c r="E89" s="2832"/>
      <c r="F89" s="2832"/>
      <c r="G89" s="2832"/>
    </row>
    <row r="91" spans="1:15" ht="17.25" x14ac:dyDescent="0.3">
      <c r="A91" s="135" t="s">
        <v>56</v>
      </c>
      <c r="B91" s="173"/>
      <c r="C91" s="136"/>
    </row>
    <row r="92" spans="1:15" ht="17.25" x14ac:dyDescent="0.3">
      <c r="A92" s="143" t="s">
        <v>57</v>
      </c>
      <c r="B92" s="143" t="s">
        <v>165</v>
      </c>
      <c r="C92" s="145"/>
    </row>
    <row r="93" spans="1:15" ht="17.25" x14ac:dyDescent="0.3">
      <c r="A93" s="140"/>
      <c r="B93" s="143" t="s">
        <v>59</v>
      </c>
      <c r="C93" s="145"/>
    </row>
    <row r="94" spans="1:15" ht="17.25" x14ac:dyDescent="0.3">
      <c r="A94" s="140"/>
      <c r="B94" s="143" t="s">
        <v>167</v>
      </c>
      <c r="C94" s="145"/>
    </row>
    <row r="95" spans="1:15" ht="17.25" x14ac:dyDescent="0.3">
      <c r="A95" s="140"/>
      <c r="B95" s="143" t="s">
        <v>169</v>
      </c>
      <c r="C95" s="145"/>
    </row>
    <row r="96" spans="1:15" ht="17.25" x14ac:dyDescent="0.3">
      <c r="A96" s="140"/>
      <c r="B96" s="143" t="s">
        <v>170</v>
      </c>
      <c r="C96" s="145"/>
    </row>
    <row r="97" spans="1:3" ht="17.25" x14ac:dyDescent="0.3">
      <c r="A97" s="140"/>
      <c r="B97" s="174" t="s">
        <v>64</v>
      </c>
      <c r="C97" s="145"/>
    </row>
    <row r="98" spans="1:3" ht="17.25" x14ac:dyDescent="0.3">
      <c r="A98" s="143"/>
      <c r="B98" s="175" t="s">
        <v>317</v>
      </c>
      <c r="C98" s="145"/>
    </row>
    <row r="99" spans="1:3" ht="17.25" x14ac:dyDescent="0.3">
      <c r="A99" s="140"/>
      <c r="B99" s="143" t="s">
        <v>171</v>
      </c>
      <c r="C99" s="145"/>
    </row>
    <row r="100" spans="1:3" ht="17.25" x14ac:dyDescent="0.3">
      <c r="A100" s="140"/>
      <c r="B100" s="143" t="s">
        <v>175</v>
      </c>
      <c r="C100" s="145"/>
    </row>
    <row r="101" spans="1:3" ht="17.25" x14ac:dyDescent="0.3">
      <c r="A101" s="140"/>
      <c r="B101" s="143" t="s">
        <v>177</v>
      </c>
      <c r="C101" s="145"/>
    </row>
    <row r="102" spans="1:3" ht="17.25" x14ac:dyDescent="0.3">
      <c r="A102" s="140"/>
      <c r="B102" s="143" t="s">
        <v>178</v>
      </c>
      <c r="C102" s="145"/>
    </row>
    <row r="103" spans="1:3" ht="17.25" x14ac:dyDescent="0.3">
      <c r="A103" s="140"/>
      <c r="B103" s="143" t="s">
        <v>179</v>
      </c>
      <c r="C103" s="145"/>
    </row>
    <row r="104" spans="1:3" ht="17.25" x14ac:dyDescent="0.3">
      <c r="A104" s="145"/>
      <c r="B104" s="143" t="s">
        <v>74</v>
      </c>
      <c r="C104" s="145"/>
    </row>
    <row r="105" spans="1:3" ht="17.25" x14ac:dyDescent="0.3">
      <c r="A105" s="140"/>
      <c r="B105" s="176" t="s">
        <v>181</v>
      </c>
      <c r="C105" s="145"/>
    </row>
    <row r="106" spans="1:3" ht="17.25" x14ac:dyDescent="0.3">
      <c r="A106" s="140"/>
      <c r="B106" s="143" t="s">
        <v>183</v>
      </c>
      <c r="C106" s="145"/>
    </row>
    <row r="107" spans="1:3" ht="17.25" x14ac:dyDescent="0.3">
      <c r="A107" s="140"/>
      <c r="B107" s="143" t="s">
        <v>186</v>
      </c>
      <c r="C107" s="145"/>
    </row>
    <row r="108" spans="1:3" ht="17.25" x14ac:dyDescent="0.3">
      <c r="A108" s="140"/>
      <c r="B108" s="143" t="s">
        <v>188</v>
      </c>
      <c r="C108" s="145"/>
    </row>
    <row r="109" spans="1:3" ht="17.25" x14ac:dyDescent="0.3">
      <c r="A109" s="140"/>
      <c r="B109" s="174" t="s">
        <v>78</v>
      </c>
      <c r="C109" s="145"/>
    </row>
    <row r="110" spans="1:3" ht="17.25" x14ac:dyDescent="0.3">
      <c r="A110" s="140"/>
      <c r="B110" s="145" t="s">
        <v>82</v>
      </c>
      <c r="C110" s="145"/>
    </row>
    <row r="111" spans="1:3" ht="17.25" x14ac:dyDescent="0.3">
      <c r="A111" s="140"/>
      <c r="B111" s="143" t="s">
        <v>83</v>
      </c>
      <c r="C111" s="145"/>
    </row>
    <row r="112" spans="1:3" ht="17.25" x14ac:dyDescent="0.3">
      <c r="A112" s="140"/>
      <c r="B112" s="174" t="s">
        <v>122</v>
      </c>
      <c r="C112" s="145"/>
    </row>
    <row r="113" spans="1:3" ht="17.25" x14ac:dyDescent="0.3">
      <c r="A113" s="140"/>
      <c r="B113" s="142" t="s">
        <v>84</v>
      </c>
      <c r="C113" s="145"/>
    </row>
    <row r="114" spans="1:3" ht="17.25" x14ac:dyDescent="0.3">
      <c r="A114" s="140"/>
      <c r="B114" s="143" t="s">
        <v>191</v>
      </c>
      <c r="C114" s="145"/>
    </row>
    <row r="115" spans="1:3" ht="17.25" x14ac:dyDescent="0.3">
      <c r="A115" s="140"/>
      <c r="B115" s="143" t="s">
        <v>192</v>
      </c>
      <c r="C115" s="145"/>
    </row>
    <row r="116" spans="1:3" ht="17.25" x14ac:dyDescent="0.3">
      <c r="A116" s="140"/>
      <c r="B116" s="143" t="s">
        <v>193</v>
      </c>
      <c r="C116" s="145"/>
    </row>
    <row r="117" spans="1:3" ht="17.25" x14ac:dyDescent="0.3">
      <c r="A117" s="140"/>
      <c r="B117" s="145" t="s">
        <v>194</v>
      </c>
      <c r="C117" s="145"/>
    </row>
    <row r="118" spans="1:3" ht="17.25" x14ac:dyDescent="0.3">
      <c r="A118" s="140"/>
      <c r="B118" s="143" t="s">
        <v>89</v>
      </c>
      <c r="C118" s="145"/>
    </row>
    <row r="119" spans="1:3" ht="17.25" x14ac:dyDescent="0.3">
      <c r="A119" s="143"/>
      <c r="B119" s="168" t="s">
        <v>195</v>
      </c>
      <c r="C119" s="145"/>
    </row>
    <row r="120" spans="1:3" ht="17.25" x14ac:dyDescent="0.3">
      <c r="A120" s="140"/>
      <c r="B120" s="143" t="s">
        <v>197</v>
      </c>
      <c r="C120" s="145"/>
    </row>
    <row r="121" spans="1:3" ht="17.25" x14ac:dyDescent="0.3">
      <c r="A121" s="140"/>
      <c r="B121" s="143" t="s">
        <v>198</v>
      </c>
      <c r="C121" s="145"/>
    </row>
    <row r="122" spans="1:3" ht="17.25" x14ac:dyDescent="0.3">
      <c r="A122" s="140"/>
      <c r="B122" s="143" t="s">
        <v>199</v>
      </c>
      <c r="C122" s="145"/>
    </row>
    <row r="123" spans="1:3" ht="17.25" x14ac:dyDescent="0.3">
      <c r="A123" s="140"/>
      <c r="B123" s="143" t="s">
        <v>202</v>
      </c>
      <c r="C123" s="140"/>
    </row>
    <row r="124" spans="1:3" ht="17.25" x14ac:dyDescent="0.3">
      <c r="A124" s="140"/>
      <c r="B124" s="143" t="s">
        <v>311</v>
      </c>
      <c r="C124" s="140"/>
    </row>
    <row r="125" spans="1:3" ht="17.25" x14ac:dyDescent="0.3">
      <c r="A125" s="140"/>
      <c r="B125" s="143" t="s">
        <v>310</v>
      </c>
      <c r="C125" s="140"/>
    </row>
    <row r="126" spans="1:3" ht="17.25" x14ac:dyDescent="0.3">
      <c r="A126" s="140"/>
      <c r="B126" s="143" t="s">
        <v>309</v>
      </c>
      <c r="C126" s="140"/>
    </row>
    <row r="127" spans="1:3" ht="17.25" x14ac:dyDescent="0.3">
      <c r="A127" s="140"/>
      <c r="B127" s="143" t="s">
        <v>314</v>
      </c>
      <c r="C127" s="140"/>
    </row>
    <row r="128" spans="1:3" ht="18" thickBot="1" x14ac:dyDescent="0.35">
      <c r="A128" s="140"/>
      <c r="B128" s="143"/>
      <c r="C128" s="140"/>
    </row>
    <row r="129" spans="1:3" ht="18" thickBot="1" x14ac:dyDescent="0.35">
      <c r="A129" s="154" t="s">
        <v>101</v>
      </c>
      <c r="B129" s="177" t="s">
        <v>317</v>
      </c>
      <c r="C129" s="178"/>
    </row>
    <row r="130" spans="1:3" ht="17.25" x14ac:dyDescent="0.3">
      <c r="A130" s="140"/>
      <c r="B130" s="179" t="s">
        <v>74</v>
      </c>
      <c r="C130" s="178"/>
    </row>
    <row r="131" spans="1:3" ht="17.25" x14ac:dyDescent="0.3">
      <c r="A131" s="140"/>
      <c r="B131" s="180" t="s">
        <v>64</v>
      </c>
      <c r="C131" s="178"/>
    </row>
    <row r="132" spans="1:3" ht="17.25" x14ac:dyDescent="0.3">
      <c r="A132" s="140"/>
      <c r="B132" s="181" t="s">
        <v>178</v>
      </c>
      <c r="C132" s="178"/>
    </row>
    <row r="133" spans="1:3" ht="17.25" x14ac:dyDescent="0.3">
      <c r="A133" s="140"/>
      <c r="B133" s="182" t="s">
        <v>104</v>
      </c>
      <c r="C133" s="178"/>
    </row>
    <row r="134" spans="1:3" ht="17.25" x14ac:dyDescent="0.3">
      <c r="A134" s="140"/>
      <c r="B134" s="177" t="s">
        <v>207</v>
      </c>
      <c r="C134" s="178"/>
    </row>
    <row r="135" spans="1:3" ht="17.25" x14ac:dyDescent="0.3">
      <c r="A135" s="140"/>
      <c r="B135" s="181" t="s">
        <v>183</v>
      </c>
      <c r="C135" s="178"/>
    </row>
    <row r="136" spans="1:3" ht="17.25" x14ac:dyDescent="0.3">
      <c r="A136" s="140"/>
      <c r="B136" s="181" t="s">
        <v>186</v>
      </c>
      <c r="C136" s="178"/>
    </row>
    <row r="137" spans="1:3" ht="17.25" x14ac:dyDescent="0.3">
      <c r="A137" s="140"/>
      <c r="B137" s="181" t="s">
        <v>209</v>
      </c>
      <c r="C137" s="178"/>
    </row>
    <row r="138" spans="1:3" ht="17.25" x14ac:dyDescent="0.3">
      <c r="A138" s="140"/>
      <c r="B138" s="182" t="s">
        <v>83</v>
      </c>
      <c r="C138" s="178"/>
    </row>
    <row r="139" spans="1:3" ht="17.25" x14ac:dyDescent="0.3">
      <c r="A139" s="140"/>
      <c r="B139" s="182" t="s">
        <v>122</v>
      </c>
      <c r="C139" s="178"/>
    </row>
    <row r="140" spans="1:3" ht="17.25" x14ac:dyDescent="0.3">
      <c r="A140" s="140"/>
      <c r="B140" s="183" t="s">
        <v>206</v>
      </c>
      <c r="C140" s="178"/>
    </row>
    <row r="141" spans="1:3" ht="17.25" x14ac:dyDescent="0.3">
      <c r="A141" s="140"/>
      <c r="B141" s="182" t="s">
        <v>192</v>
      </c>
      <c r="C141" s="178"/>
    </row>
    <row r="142" spans="1:3" ht="17.25" x14ac:dyDescent="0.3">
      <c r="A142" s="140"/>
      <c r="B142" s="182" t="s">
        <v>204</v>
      </c>
      <c r="C142" s="178"/>
    </row>
    <row r="143" spans="1:3" ht="17.25" x14ac:dyDescent="0.3">
      <c r="A143" s="140"/>
      <c r="B143" s="182" t="s">
        <v>194</v>
      </c>
      <c r="C143" s="178"/>
    </row>
    <row r="144" spans="1:3" ht="17.25" x14ac:dyDescent="0.3">
      <c r="A144" s="140"/>
      <c r="B144" s="182" t="s">
        <v>89</v>
      </c>
      <c r="C144" s="178"/>
    </row>
    <row r="145" spans="1:3" ht="17.25" x14ac:dyDescent="0.3">
      <c r="A145" s="140"/>
      <c r="B145" s="177" t="s">
        <v>205</v>
      </c>
      <c r="C145" s="140"/>
    </row>
    <row r="146" spans="1:3" ht="18" thickBot="1" x14ac:dyDescent="0.35">
      <c r="A146" s="140"/>
      <c r="B146" s="180"/>
      <c r="C146" s="140"/>
    </row>
    <row r="147" spans="1:3" ht="18" thickBot="1" x14ac:dyDescent="0.35">
      <c r="A147" s="154" t="s">
        <v>118</v>
      </c>
      <c r="B147" s="176" t="s">
        <v>317</v>
      </c>
      <c r="C147" s="140"/>
    </row>
    <row r="148" spans="1:3" ht="17.25" x14ac:dyDescent="0.3">
      <c r="A148" s="145"/>
      <c r="B148" s="142" t="s">
        <v>84</v>
      </c>
      <c r="C148" s="140"/>
    </row>
    <row r="149" spans="1:3" ht="17.25" x14ac:dyDescent="0.3">
      <c r="A149" s="145"/>
      <c r="B149" s="176" t="s">
        <v>77</v>
      </c>
      <c r="C149" s="140"/>
    </row>
    <row r="150" spans="1:3" ht="17.25" x14ac:dyDescent="0.3">
      <c r="A150" s="145"/>
      <c r="B150" s="174" t="s">
        <v>64</v>
      </c>
      <c r="C150" s="140"/>
    </row>
    <row r="151" spans="1:3" ht="17.25" x14ac:dyDescent="0.3">
      <c r="A151" s="145"/>
      <c r="B151" s="174" t="s">
        <v>74</v>
      </c>
      <c r="C151" s="140"/>
    </row>
    <row r="152" spans="1:3" ht="17.25" x14ac:dyDescent="0.3">
      <c r="A152" s="140"/>
      <c r="B152" s="174" t="s">
        <v>83</v>
      </c>
      <c r="C152" s="140"/>
    </row>
    <row r="153" spans="1:3" ht="18" thickBot="1" x14ac:dyDescent="0.35">
      <c r="A153" s="140"/>
      <c r="B153" s="174"/>
      <c r="C153" s="140"/>
    </row>
    <row r="154" spans="1:3" ht="18" thickBot="1" x14ac:dyDescent="0.35">
      <c r="A154" s="154" t="s">
        <v>121</v>
      </c>
      <c r="B154" s="176" t="s">
        <v>317</v>
      </c>
      <c r="C154" s="140"/>
    </row>
    <row r="155" spans="1:3" ht="17.25" x14ac:dyDescent="0.3">
      <c r="A155" s="140"/>
      <c r="B155" s="184" t="s">
        <v>211</v>
      </c>
      <c r="C155" s="140"/>
    </row>
    <row r="156" spans="1:3" ht="17.25" x14ac:dyDescent="0.3">
      <c r="A156" s="140"/>
      <c r="B156" s="184" t="s">
        <v>104</v>
      </c>
      <c r="C156" s="140"/>
    </row>
    <row r="157" spans="1:3" ht="17.25" x14ac:dyDescent="0.3">
      <c r="A157" s="140"/>
      <c r="B157" s="142" t="s">
        <v>212</v>
      </c>
      <c r="C157" s="140"/>
    </row>
    <row r="158" spans="1:3" ht="17.25" x14ac:dyDescent="0.3">
      <c r="A158" s="140"/>
      <c r="B158" s="176" t="s">
        <v>120</v>
      </c>
      <c r="C158" s="140"/>
    </row>
    <row r="159" spans="1:3" ht="17.25" x14ac:dyDescent="0.3">
      <c r="A159" s="140"/>
      <c r="B159" s="185" t="s">
        <v>74</v>
      </c>
      <c r="C159" s="140"/>
    </row>
  </sheetData>
  <mergeCells count="58">
    <mergeCell ref="A1:N1"/>
    <mergeCell ref="A31:N31"/>
    <mergeCell ref="K33:K34"/>
    <mergeCell ref="L33:L34"/>
    <mergeCell ref="B33:C33"/>
    <mergeCell ref="D33:E33"/>
    <mergeCell ref="F33:F34"/>
    <mergeCell ref="G33:G34"/>
    <mergeCell ref="H33:I33"/>
    <mergeCell ref="J33:J34"/>
    <mergeCell ref="A32:A34"/>
    <mergeCell ref="B32:G32"/>
    <mergeCell ref="H32:L32"/>
    <mergeCell ref="M32:M34"/>
    <mergeCell ref="N32:N34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42:N42"/>
    <mergeCell ref="A43:A45"/>
    <mergeCell ref="B43:G43"/>
    <mergeCell ref="H43:L43"/>
    <mergeCell ref="M43:M45"/>
    <mergeCell ref="N43:N45"/>
    <mergeCell ref="B44:C44"/>
    <mergeCell ref="D44:E44"/>
    <mergeCell ref="F44:F45"/>
    <mergeCell ref="G44:G45"/>
    <mergeCell ref="H44:I44"/>
    <mergeCell ref="J44:J45"/>
    <mergeCell ref="K44:K45"/>
    <mergeCell ref="L44:L45"/>
    <mergeCell ref="A89:G89"/>
    <mergeCell ref="A71:N71"/>
    <mergeCell ref="A72:A74"/>
    <mergeCell ref="B72:G72"/>
    <mergeCell ref="H72:L72"/>
    <mergeCell ref="M72:M74"/>
    <mergeCell ref="N72:N74"/>
    <mergeCell ref="B73:C73"/>
    <mergeCell ref="D73:E73"/>
    <mergeCell ref="F73:F74"/>
    <mergeCell ref="G73:G74"/>
    <mergeCell ref="H73:I73"/>
    <mergeCell ref="J73:J74"/>
    <mergeCell ref="K73:K74"/>
    <mergeCell ref="L73:L74"/>
  </mergeCells>
  <conditionalFormatting sqref="O14:XFD14 O28:XFD29 O37:XFD39">
    <cfRule type="duplicateValues" dxfId="12" priority="12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251"/>
  <sheetViews>
    <sheetView topLeftCell="A34" zoomScale="85" zoomScaleNormal="85" workbookViewId="0">
      <selection activeCell="M67" sqref="M67"/>
    </sheetView>
  </sheetViews>
  <sheetFormatPr defaultColWidth="9.140625" defaultRowHeight="15" x14ac:dyDescent="0.25"/>
  <cols>
    <col min="1" max="1" width="46.28515625" style="4" bestFit="1" customWidth="1"/>
    <col min="2" max="2" width="16.5703125" style="4" customWidth="1"/>
    <col min="3" max="3" width="13.28515625" style="4" customWidth="1"/>
    <col min="4" max="4" width="14.28515625" style="4" customWidth="1"/>
    <col min="5" max="5" width="12.85546875" style="4" customWidth="1"/>
    <col min="6" max="6" width="13" style="4" customWidth="1"/>
    <col min="7" max="7" width="15.42578125" style="119" customWidth="1"/>
    <col min="8" max="9" width="12" style="4" customWidth="1"/>
    <col min="10" max="10" width="13.140625" style="4" customWidth="1"/>
    <col min="11" max="11" width="12.5703125" style="4" customWidth="1"/>
    <col min="12" max="12" width="28.85546875" style="119" bestFit="1" customWidth="1"/>
    <col min="13" max="13" width="20.7109375" style="125" customWidth="1"/>
    <col min="14" max="14" width="17.140625" style="4" customWidth="1"/>
    <col min="15" max="15" width="9.140625" style="4"/>
    <col min="16" max="16" width="11.7109375" style="4" bestFit="1" customWidth="1"/>
    <col min="17" max="16384" width="9.140625" style="4"/>
  </cols>
  <sheetData>
    <row r="1" spans="1:14" ht="18.75" x14ac:dyDescent="0.3">
      <c r="A1" s="2971" t="s">
        <v>344</v>
      </c>
      <c r="B1" s="2971"/>
      <c r="C1" s="2971"/>
      <c r="D1" s="2971"/>
      <c r="E1" s="2971"/>
      <c r="F1" s="2971"/>
      <c r="G1" s="2971"/>
      <c r="H1" s="2971"/>
      <c r="I1" s="2971"/>
      <c r="J1" s="2971"/>
      <c r="K1" s="2971"/>
      <c r="L1" s="2971"/>
      <c r="M1" s="2971"/>
      <c r="N1" s="2971"/>
    </row>
    <row r="2" spans="1:14" ht="15.75" thickBot="1" x14ac:dyDescent="0.3"/>
    <row r="3" spans="1:14" ht="17.25" thickBot="1" x14ac:dyDescent="0.3">
      <c r="A3" s="3073" t="s">
        <v>30</v>
      </c>
      <c r="B3" s="3074"/>
      <c r="C3" s="3074"/>
      <c r="D3" s="3074"/>
      <c r="E3" s="3074"/>
      <c r="F3" s="3074"/>
      <c r="G3" s="3074"/>
      <c r="H3" s="3074"/>
      <c r="I3" s="3074"/>
      <c r="J3" s="3074"/>
      <c r="K3" s="3074"/>
      <c r="L3" s="3074"/>
      <c r="M3" s="3074"/>
      <c r="N3" s="3075"/>
    </row>
    <row r="4" spans="1:14" ht="17.25" customHeight="1" thickBot="1" x14ac:dyDescent="0.3">
      <c r="A4" s="3076" t="s">
        <v>0</v>
      </c>
      <c r="B4" s="3079" t="s">
        <v>1</v>
      </c>
      <c r="C4" s="3080"/>
      <c r="D4" s="3080"/>
      <c r="E4" s="3080"/>
      <c r="F4" s="3080"/>
      <c r="G4" s="3008"/>
      <c r="H4" s="3009" t="s">
        <v>2</v>
      </c>
      <c r="I4" s="3010"/>
      <c r="J4" s="3010"/>
      <c r="K4" s="3010"/>
      <c r="L4" s="3011"/>
      <c r="M4" s="3081" t="s">
        <v>3</v>
      </c>
      <c r="N4" s="3084" t="s">
        <v>31</v>
      </c>
    </row>
    <row r="5" spans="1:14" ht="16.5" customHeight="1" x14ac:dyDescent="0.25">
      <c r="A5" s="3077"/>
      <c r="B5" s="3087" t="s">
        <v>8</v>
      </c>
      <c r="C5" s="3088"/>
      <c r="D5" s="3089" t="s">
        <v>9</v>
      </c>
      <c r="E5" s="3090"/>
      <c r="F5" s="3091" t="s">
        <v>32</v>
      </c>
      <c r="G5" s="3093" t="s">
        <v>10</v>
      </c>
      <c r="H5" s="3016" t="s">
        <v>11</v>
      </c>
      <c r="I5" s="3017"/>
      <c r="J5" s="3025" t="s">
        <v>12</v>
      </c>
      <c r="K5" s="3027" t="s">
        <v>33</v>
      </c>
      <c r="L5" s="3022" t="s">
        <v>13</v>
      </c>
      <c r="M5" s="3082"/>
      <c r="N5" s="3085"/>
    </row>
    <row r="6" spans="1:14" ht="66.75" customHeight="1" thickBot="1" x14ac:dyDescent="0.3">
      <c r="A6" s="3078"/>
      <c r="B6" s="538" t="s">
        <v>14</v>
      </c>
      <c r="C6" s="539" t="s">
        <v>15</v>
      </c>
      <c r="D6" s="539" t="s">
        <v>16</v>
      </c>
      <c r="E6" s="539" t="s">
        <v>34</v>
      </c>
      <c r="F6" s="3092"/>
      <c r="G6" s="3094"/>
      <c r="H6" s="538" t="s">
        <v>14</v>
      </c>
      <c r="I6" s="539" t="s">
        <v>15</v>
      </c>
      <c r="J6" s="3095"/>
      <c r="K6" s="3096"/>
      <c r="L6" s="3097"/>
      <c r="M6" s="3083"/>
      <c r="N6" s="3086"/>
    </row>
    <row r="7" spans="1:14" ht="16.5" x14ac:dyDescent="0.25">
      <c r="A7" s="540" t="s">
        <v>17</v>
      </c>
      <c r="B7" s="10">
        <v>37976.062115000001</v>
      </c>
      <c r="C7" s="10">
        <v>20193.752371000002</v>
      </c>
      <c r="D7" s="10">
        <v>10909.090365</v>
      </c>
      <c r="E7" s="10">
        <v>2018.160991</v>
      </c>
      <c r="F7" s="471">
        <v>9475.4422999999988</v>
      </c>
      <c r="G7" s="471">
        <v>80572.508141999991</v>
      </c>
      <c r="H7" s="10">
        <v>762.718569</v>
      </c>
      <c r="I7" s="10">
        <v>168.03800000000001</v>
      </c>
      <c r="J7" s="10">
        <v>0.82201100000000005</v>
      </c>
      <c r="K7" s="10">
        <v>114.21456499999999</v>
      </c>
      <c r="L7" s="467">
        <v>1045.7931450000001</v>
      </c>
      <c r="M7" s="471">
        <v>81618.301286999995</v>
      </c>
      <c r="N7" s="471">
        <v>38160.514216000003</v>
      </c>
    </row>
    <row r="8" spans="1:14" ht="16.5" x14ac:dyDescent="0.25">
      <c r="A8" s="541" t="s">
        <v>18</v>
      </c>
      <c r="B8" s="10">
        <v>7805.6947290000007</v>
      </c>
      <c r="C8" s="10">
        <v>4320.1088280000004</v>
      </c>
      <c r="D8" s="10">
        <v>2831.7137910000001</v>
      </c>
      <c r="E8" s="10">
        <v>620.30659700000001</v>
      </c>
      <c r="F8" s="471">
        <v>1571.952595</v>
      </c>
      <c r="G8" s="471">
        <v>17149.776539999999</v>
      </c>
      <c r="H8" s="10">
        <v>71.009</v>
      </c>
      <c r="I8" s="10">
        <v>26.312000000000001</v>
      </c>
      <c r="J8" s="10">
        <v>0</v>
      </c>
      <c r="K8" s="10">
        <v>28.851959999999998</v>
      </c>
      <c r="L8" s="467">
        <v>126.17295999999999</v>
      </c>
      <c r="M8" s="471">
        <v>17275.949499999999</v>
      </c>
      <c r="N8" s="471">
        <v>8120.8503920000003</v>
      </c>
    </row>
    <row r="9" spans="1:14" ht="16.5" x14ac:dyDescent="0.25">
      <c r="A9" s="542" t="s">
        <v>19</v>
      </c>
      <c r="B9" s="10">
        <v>1829.995455</v>
      </c>
      <c r="C9" s="10">
        <v>1412.466451</v>
      </c>
      <c r="D9" s="10">
        <v>1045.141605</v>
      </c>
      <c r="E9" s="10">
        <v>167.62366900000001</v>
      </c>
      <c r="F9" s="10">
        <v>447.26820700000002</v>
      </c>
      <c r="G9" s="467">
        <v>4902.4953870000008</v>
      </c>
      <c r="H9" s="10">
        <v>38.697000000000003</v>
      </c>
      <c r="I9" s="10">
        <v>5.3119999999999994</v>
      </c>
      <c r="J9" s="10">
        <v>0</v>
      </c>
      <c r="K9" s="10">
        <v>2</v>
      </c>
      <c r="L9" s="467">
        <v>46.009</v>
      </c>
      <c r="M9" s="468">
        <v>4948.5043870000009</v>
      </c>
      <c r="N9" s="471">
        <v>2452.3827120000001</v>
      </c>
    </row>
    <row r="10" spans="1:14" ht="16.5" x14ac:dyDescent="0.25">
      <c r="A10" s="543" t="s">
        <v>20</v>
      </c>
      <c r="B10" s="10">
        <v>1671.20587</v>
      </c>
      <c r="C10" s="10">
        <v>757.69215799999995</v>
      </c>
      <c r="D10" s="10">
        <v>512.66080299999999</v>
      </c>
      <c r="E10" s="10">
        <v>86.631383</v>
      </c>
      <c r="F10" s="10">
        <v>254.55370099999999</v>
      </c>
      <c r="G10" s="467">
        <v>3282.743915</v>
      </c>
      <c r="H10" s="10">
        <v>32.311999999999998</v>
      </c>
      <c r="I10" s="10">
        <v>21</v>
      </c>
      <c r="J10" s="10">
        <v>0</v>
      </c>
      <c r="K10" s="10">
        <v>2</v>
      </c>
      <c r="L10" s="467">
        <v>55.311999999999998</v>
      </c>
      <c r="M10" s="468">
        <v>3338.0559149999999</v>
      </c>
      <c r="N10" s="10">
        <v>1604.704154</v>
      </c>
    </row>
    <row r="11" spans="1:14" ht="16.5" x14ac:dyDescent="0.25">
      <c r="A11" s="543" t="s">
        <v>21</v>
      </c>
      <c r="B11" s="10">
        <v>2638.4355220000002</v>
      </c>
      <c r="C11" s="10">
        <v>1505.9001069999999</v>
      </c>
      <c r="D11" s="10">
        <v>719.72810099999992</v>
      </c>
      <c r="E11" s="10">
        <v>233.82186099999998</v>
      </c>
      <c r="F11" s="471">
        <v>517.85313500000007</v>
      </c>
      <c r="G11" s="471">
        <v>5615.7387260000005</v>
      </c>
      <c r="H11" s="10">
        <v>0</v>
      </c>
      <c r="I11" s="10">
        <v>0</v>
      </c>
      <c r="J11" s="10">
        <v>0</v>
      </c>
      <c r="K11" s="10">
        <v>18.851959999999998</v>
      </c>
      <c r="L11" s="467">
        <v>18.851959999999998</v>
      </c>
      <c r="M11" s="471">
        <v>5634.5906860000005</v>
      </c>
      <c r="N11" s="471">
        <v>2422.1529499999997</v>
      </c>
    </row>
    <row r="12" spans="1:14" ht="16.5" x14ac:dyDescent="0.25">
      <c r="A12" s="541" t="s">
        <v>22</v>
      </c>
      <c r="B12" s="10">
        <v>3947.3687110000001</v>
      </c>
      <c r="C12" s="10">
        <v>1855.99936</v>
      </c>
      <c r="D12" s="10">
        <v>1269.1532910000001</v>
      </c>
      <c r="E12" s="10">
        <v>223.583068</v>
      </c>
      <c r="F12" s="471">
        <v>1027.3324729999999</v>
      </c>
      <c r="G12" s="471">
        <v>8323.4369029999998</v>
      </c>
      <c r="H12" s="10">
        <v>24.745000000000001</v>
      </c>
      <c r="I12" s="10">
        <v>18</v>
      </c>
      <c r="J12" s="10">
        <v>0</v>
      </c>
      <c r="K12" s="10">
        <v>4.3819780000000002</v>
      </c>
      <c r="L12" s="467">
        <v>47.126978000000001</v>
      </c>
      <c r="M12" s="471">
        <v>8370.563881</v>
      </c>
      <c r="N12" s="471">
        <v>3843.1108009999998</v>
      </c>
    </row>
    <row r="13" spans="1:14" ht="18" customHeight="1" thickBot="1" x14ac:dyDescent="0.3">
      <c r="A13" s="544" t="s">
        <v>23</v>
      </c>
      <c r="B13" s="10">
        <v>5532.7140639999998</v>
      </c>
      <c r="C13" s="10">
        <v>2741.4080210000002</v>
      </c>
      <c r="D13" s="10">
        <v>2122.53541</v>
      </c>
      <c r="E13" s="10">
        <v>312.80324400000001</v>
      </c>
      <c r="F13" s="471">
        <v>3113.134853</v>
      </c>
      <c r="G13" s="471">
        <v>13822.595592</v>
      </c>
      <c r="H13" s="10">
        <v>441.54320000000001</v>
      </c>
      <c r="I13" s="10">
        <v>128.28899999999999</v>
      </c>
      <c r="J13" s="10">
        <v>474</v>
      </c>
      <c r="K13" s="10">
        <v>135</v>
      </c>
      <c r="L13" s="467">
        <v>1178.8322000000001</v>
      </c>
      <c r="M13" s="471">
        <v>15001.427792</v>
      </c>
      <c r="N13" s="471">
        <v>8324.9165099999991</v>
      </c>
    </row>
    <row r="14" spans="1:14" s="65" customFormat="1" ht="17.25" thickBot="1" x14ac:dyDescent="0.3">
      <c r="A14" s="545" t="s">
        <v>24</v>
      </c>
      <c r="B14" s="473">
        <v>55261.839618999991</v>
      </c>
      <c r="C14" s="473">
        <v>29111.26858</v>
      </c>
      <c r="D14" s="473">
        <v>17132.492857000001</v>
      </c>
      <c r="E14" s="473">
        <v>3174.8538999999996</v>
      </c>
      <c r="F14" s="15">
        <v>15187.862220999999</v>
      </c>
      <c r="G14" s="15">
        <v>119868.317177</v>
      </c>
      <c r="H14" s="473">
        <v>1300.0157690000001</v>
      </c>
      <c r="I14" s="473">
        <v>340.63900000000001</v>
      </c>
      <c r="J14" s="473">
        <v>474.82201099999997</v>
      </c>
      <c r="K14" s="473">
        <v>282.44850300000002</v>
      </c>
      <c r="L14" s="474">
        <v>2397.925283</v>
      </c>
      <c r="M14" s="15">
        <v>122266.24246000001</v>
      </c>
      <c r="N14" s="15">
        <v>58449.391919000002</v>
      </c>
    </row>
    <row r="15" spans="1:14" ht="16.5" x14ac:dyDescent="0.25">
      <c r="A15" s="546" t="s">
        <v>35</v>
      </c>
      <c r="B15" s="10">
        <v>168.619</v>
      </c>
      <c r="C15" s="10">
        <v>13.478</v>
      </c>
      <c r="D15" s="10">
        <v>46.956000000000003</v>
      </c>
      <c r="E15" s="10">
        <v>38.031999999999996</v>
      </c>
      <c r="F15" s="10">
        <v>27.525689</v>
      </c>
      <c r="G15" s="467">
        <v>294.61068899999998</v>
      </c>
      <c r="H15" s="10">
        <v>0</v>
      </c>
      <c r="I15" s="10">
        <v>0</v>
      </c>
      <c r="J15" s="10">
        <v>0</v>
      </c>
      <c r="K15" s="10">
        <v>5.38</v>
      </c>
      <c r="L15" s="467">
        <v>5.38</v>
      </c>
      <c r="M15" s="468">
        <v>299.99068899999997</v>
      </c>
      <c r="N15" s="10">
        <v>97.177689000000001</v>
      </c>
    </row>
    <row r="16" spans="1:14" ht="16.5" x14ac:dyDescent="0.25">
      <c r="A16" s="547" t="s">
        <v>36</v>
      </c>
      <c r="B16" s="10">
        <v>72</v>
      </c>
      <c r="C16" s="10">
        <v>0</v>
      </c>
      <c r="D16" s="10">
        <v>12.925622000000001</v>
      </c>
      <c r="E16" s="10">
        <v>0</v>
      </c>
      <c r="F16" s="10">
        <v>1</v>
      </c>
      <c r="G16" s="467">
        <v>85.925622000000004</v>
      </c>
      <c r="H16" s="10">
        <v>0</v>
      </c>
      <c r="I16" s="10">
        <v>0</v>
      </c>
      <c r="J16" s="10">
        <v>0</v>
      </c>
      <c r="K16" s="10">
        <v>0</v>
      </c>
      <c r="L16" s="467">
        <v>0</v>
      </c>
      <c r="M16" s="468">
        <v>85.925622000000004</v>
      </c>
      <c r="N16" s="10">
        <v>12.925622000000001</v>
      </c>
    </row>
    <row r="17" spans="1:17" ht="16.5" x14ac:dyDescent="0.25">
      <c r="A17" s="547" t="s">
        <v>37</v>
      </c>
      <c r="B17" s="10">
        <v>0</v>
      </c>
      <c r="C17" s="10">
        <v>6</v>
      </c>
      <c r="D17" s="10">
        <v>10.135</v>
      </c>
      <c r="E17" s="10">
        <v>0.65400000000000003</v>
      </c>
      <c r="F17" s="10">
        <v>4</v>
      </c>
      <c r="G17" s="467">
        <v>20.789000000000001</v>
      </c>
      <c r="H17" s="10">
        <v>0</v>
      </c>
      <c r="I17" s="10">
        <v>0</v>
      </c>
      <c r="J17" s="10">
        <v>0</v>
      </c>
      <c r="K17" s="10">
        <v>0</v>
      </c>
      <c r="L17" s="467">
        <v>0</v>
      </c>
      <c r="M17" s="468">
        <v>20.789000000000001</v>
      </c>
      <c r="N17" s="10">
        <v>10</v>
      </c>
    </row>
    <row r="18" spans="1:17" ht="16.5" x14ac:dyDescent="0.25">
      <c r="A18" s="547" t="s">
        <v>38</v>
      </c>
      <c r="B18" s="10">
        <v>19.39</v>
      </c>
      <c r="C18" s="10">
        <v>0</v>
      </c>
      <c r="D18" s="10">
        <v>7.8913419999999999</v>
      </c>
      <c r="E18" s="10">
        <v>0</v>
      </c>
      <c r="F18" s="10">
        <v>0</v>
      </c>
      <c r="G18" s="467">
        <v>27.281342000000002</v>
      </c>
      <c r="H18" s="10">
        <v>0</v>
      </c>
      <c r="I18" s="10">
        <v>0</v>
      </c>
      <c r="J18" s="10">
        <v>0</v>
      </c>
      <c r="K18" s="10">
        <v>0</v>
      </c>
      <c r="L18" s="467">
        <v>0</v>
      </c>
      <c r="M18" s="468">
        <v>27.281342000000002</v>
      </c>
      <c r="N18" s="10">
        <v>9</v>
      </c>
    </row>
    <row r="19" spans="1:17" ht="16.5" x14ac:dyDescent="0.25">
      <c r="A19" s="547" t="s">
        <v>39</v>
      </c>
      <c r="B19" s="10">
        <v>80.691306999999995</v>
      </c>
      <c r="C19" s="10">
        <v>43.356999999999999</v>
      </c>
      <c r="D19" s="10">
        <v>66.696466000000001</v>
      </c>
      <c r="E19" s="10">
        <v>0</v>
      </c>
      <c r="F19" s="10">
        <v>6</v>
      </c>
      <c r="G19" s="467">
        <v>196.74477300000001</v>
      </c>
      <c r="H19" s="10">
        <v>0</v>
      </c>
      <c r="I19" s="10">
        <v>0</v>
      </c>
      <c r="J19" s="10">
        <v>0</v>
      </c>
      <c r="K19" s="10">
        <v>9.4039999999999999</v>
      </c>
      <c r="L19" s="467">
        <v>9.4039999999999999</v>
      </c>
      <c r="M19" s="468">
        <v>206.14877300000001</v>
      </c>
      <c r="N19" s="10">
        <v>126.659773</v>
      </c>
    </row>
    <row r="20" spans="1:17" ht="16.5" x14ac:dyDescent="0.25">
      <c r="A20" s="547" t="s">
        <v>40</v>
      </c>
      <c r="B20" s="10">
        <v>8.7647759999999995</v>
      </c>
      <c r="C20" s="10">
        <v>0</v>
      </c>
      <c r="D20" s="10">
        <v>91</v>
      </c>
      <c r="E20" s="10">
        <v>0</v>
      </c>
      <c r="F20" s="10">
        <v>0</v>
      </c>
      <c r="G20" s="467">
        <v>99.764775999999998</v>
      </c>
      <c r="H20" s="10">
        <v>0</v>
      </c>
      <c r="I20" s="10">
        <v>0</v>
      </c>
      <c r="J20" s="10">
        <v>0</v>
      </c>
      <c r="K20" s="10">
        <v>0</v>
      </c>
      <c r="L20" s="467">
        <v>0</v>
      </c>
      <c r="M20" s="468">
        <v>99.764775999999998</v>
      </c>
      <c r="N20" s="10">
        <v>98.764775999999998</v>
      </c>
    </row>
    <row r="21" spans="1:17" ht="16.5" x14ac:dyDescent="0.25">
      <c r="A21" s="547" t="s">
        <v>41</v>
      </c>
      <c r="B21" s="10">
        <v>9.1999999999999993</v>
      </c>
      <c r="C21" s="10">
        <v>58.857999999999997</v>
      </c>
      <c r="D21" s="10">
        <v>2.1078610000000002</v>
      </c>
      <c r="E21" s="10">
        <v>0</v>
      </c>
      <c r="F21" s="10">
        <v>11.478</v>
      </c>
      <c r="G21" s="467">
        <v>81.643861000000001</v>
      </c>
      <c r="H21" s="10">
        <v>0</v>
      </c>
      <c r="I21" s="10">
        <v>0</v>
      </c>
      <c r="J21" s="10">
        <v>0</v>
      </c>
      <c r="K21" s="10">
        <v>0</v>
      </c>
      <c r="L21" s="467">
        <v>0</v>
      </c>
      <c r="M21" s="468">
        <v>81.643861000000001</v>
      </c>
      <c r="N21" s="10">
        <v>18.585861000000001</v>
      </c>
    </row>
    <row r="22" spans="1:17" ht="16.5" x14ac:dyDescent="0.25">
      <c r="A22" s="547" t="s">
        <v>42</v>
      </c>
      <c r="B22" s="10">
        <v>13.042</v>
      </c>
      <c r="C22" s="10">
        <v>4</v>
      </c>
      <c r="D22" s="10">
        <v>6</v>
      </c>
      <c r="E22" s="10">
        <v>0</v>
      </c>
      <c r="F22" s="10">
        <v>0</v>
      </c>
      <c r="G22" s="467">
        <v>23.042000000000002</v>
      </c>
      <c r="H22" s="10">
        <v>0</v>
      </c>
      <c r="I22" s="10">
        <v>0</v>
      </c>
      <c r="J22" s="10">
        <v>0</v>
      </c>
      <c r="K22" s="10">
        <v>0</v>
      </c>
      <c r="L22" s="467">
        <v>0</v>
      </c>
      <c r="M22" s="468">
        <v>23.042000000000002</v>
      </c>
      <c r="N22" s="10">
        <v>17.042000000000002</v>
      </c>
    </row>
    <row r="23" spans="1:17" ht="16.5" x14ac:dyDescent="0.25">
      <c r="A23" s="547" t="s">
        <v>43</v>
      </c>
      <c r="B23" s="10">
        <v>247.75200000000001</v>
      </c>
      <c r="C23" s="10">
        <v>119.72499999999999</v>
      </c>
      <c r="D23" s="10">
        <v>246.41406899999998</v>
      </c>
      <c r="E23" s="10">
        <v>29.982291</v>
      </c>
      <c r="F23" s="10">
        <v>83.65100000000001</v>
      </c>
      <c r="G23" s="467">
        <v>727.52436</v>
      </c>
      <c r="H23" s="10">
        <v>25</v>
      </c>
      <c r="I23" s="10">
        <v>43</v>
      </c>
      <c r="J23" s="10">
        <v>0</v>
      </c>
      <c r="K23" s="10">
        <v>17.212</v>
      </c>
      <c r="L23" s="467">
        <v>85.212000000000003</v>
      </c>
      <c r="M23" s="468">
        <v>812.7363600000001</v>
      </c>
      <c r="N23" s="10">
        <v>326.02729099999999</v>
      </c>
    </row>
    <row r="24" spans="1:17" ht="16.5" x14ac:dyDescent="0.25">
      <c r="A24" s="547" t="s">
        <v>44</v>
      </c>
      <c r="B24" s="10">
        <v>67.478999999999999</v>
      </c>
      <c r="C24" s="10">
        <v>18</v>
      </c>
      <c r="D24" s="10">
        <v>43.873035000000002</v>
      </c>
      <c r="E24" s="10">
        <v>0</v>
      </c>
      <c r="F24" s="10">
        <v>0</v>
      </c>
      <c r="G24" s="467">
        <v>129.352035</v>
      </c>
      <c r="H24" s="10">
        <v>0</v>
      </c>
      <c r="I24" s="10">
        <v>9</v>
      </c>
      <c r="J24" s="10">
        <v>0</v>
      </c>
      <c r="K24" s="10">
        <v>0</v>
      </c>
      <c r="L24" s="467">
        <v>9</v>
      </c>
      <c r="M24" s="468">
        <v>138.352035</v>
      </c>
      <c r="N24" s="10">
        <v>29.855</v>
      </c>
    </row>
    <row r="25" spans="1:17" ht="16.5" x14ac:dyDescent="0.25">
      <c r="A25" s="547" t="s">
        <v>45</v>
      </c>
      <c r="B25" s="10">
        <v>0</v>
      </c>
      <c r="C25" s="10">
        <v>111</v>
      </c>
      <c r="D25" s="10">
        <v>9</v>
      </c>
      <c r="E25" s="10">
        <v>0</v>
      </c>
      <c r="F25" s="10">
        <v>5</v>
      </c>
      <c r="G25" s="467">
        <v>125</v>
      </c>
      <c r="H25" s="10">
        <v>0</v>
      </c>
      <c r="I25" s="10">
        <v>0</v>
      </c>
      <c r="J25" s="10">
        <v>0</v>
      </c>
      <c r="K25" s="10">
        <v>17</v>
      </c>
      <c r="L25" s="467">
        <v>17</v>
      </c>
      <c r="M25" s="468">
        <v>142</v>
      </c>
      <c r="N25" s="10">
        <v>141</v>
      </c>
    </row>
    <row r="26" spans="1:17" ht="16.5" x14ac:dyDescent="0.25">
      <c r="A26" s="547" t="s">
        <v>46</v>
      </c>
      <c r="B26" s="10">
        <v>72</v>
      </c>
      <c r="C26" s="10">
        <v>88</v>
      </c>
      <c r="D26" s="10">
        <v>50</v>
      </c>
      <c r="E26" s="10">
        <v>69</v>
      </c>
      <c r="F26" s="10">
        <v>0</v>
      </c>
      <c r="G26" s="467">
        <v>279</v>
      </c>
      <c r="H26" s="10">
        <v>0</v>
      </c>
      <c r="I26" s="10">
        <v>0</v>
      </c>
      <c r="J26" s="10">
        <v>0</v>
      </c>
      <c r="K26" s="10">
        <v>0</v>
      </c>
      <c r="L26" s="467">
        <v>0</v>
      </c>
      <c r="M26" s="468">
        <v>279</v>
      </c>
      <c r="N26" s="10">
        <v>74</v>
      </c>
    </row>
    <row r="27" spans="1:17" ht="17.25" thickBot="1" x14ac:dyDescent="0.3">
      <c r="A27" s="548" t="s">
        <v>47</v>
      </c>
      <c r="B27" s="10">
        <v>0</v>
      </c>
      <c r="C27" s="10">
        <v>17.812000000000001</v>
      </c>
      <c r="D27" s="10">
        <v>0</v>
      </c>
      <c r="E27" s="10">
        <v>0</v>
      </c>
      <c r="F27" s="10">
        <v>0</v>
      </c>
      <c r="G27" s="467">
        <v>17.812000000000001</v>
      </c>
      <c r="H27" s="10">
        <v>0</v>
      </c>
      <c r="I27" s="10">
        <v>0</v>
      </c>
      <c r="J27" s="10">
        <v>0</v>
      </c>
      <c r="K27" s="10">
        <v>0</v>
      </c>
      <c r="L27" s="467">
        <v>0</v>
      </c>
      <c r="M27" s="468">
        <v>17.812000000000001</v>
      </c>
      <c r="N27" s="10">
        <v>0</v>
      </c>
    </row>
    <row r="28" spans="1:17" s="65" customFormat="1" ht="17.25" thickBot="1" x14ac:dyDescent="0.3">
      <c r="A28" s="545" t="s">
        <v>25</v>
      </c>
      <c r="B28" s="473">
        <v>1091.6825140000001</v>
      </c>
      <c r="C28" s="473">
        <v>574.62395900000001</v>
      </c>
      <c r="D28" s="473">
        <v>691.37029499999994</v>
      </c>
      <c r="E28" s="473">
        <v>179.683491</v>
      </c>
      <c r="F28" s="473">
        <v>311.69072700000004</v>
      </c>
      <c r="G28" s="474">
        <v>2849.0509860000002</v>
      </c>
      <c r="H28" s="473">
        <v>25</v>
      </c>
      <c r="I28" s="473">
        <v>52</v>
      </c>
      <c r="J28" s="473">
        <v>0</v>
      </c>
      <c r="K28" s="473">
        <v>51.995999999999995</v>
      </c>
      <c r="L28" s="474">
        <v>128.99600000000001</v>
      </c>
      <c r="M28" s="476">
        <v>2978.0469860000003</v>
      </c>
      <c r="N28" s="473">
        <v>1276.8316150000001</v>
      </c>
    </row>
    <row r="29" spans="1:17" s="65" customFormat="1" ht="17.25" thickBot="1" x14ac:dyDescent="0.3">
      <c r="A29" s="545" t="s">
        <v>26</v>
      </c>
      <c r="B29" s="473">
        <v>56353.522132999991</v>
      </c>
      <c r="C29" s="473">
        <v>29685.892539</v>
      </c>
      <c r="D29" s="473">
        <v>17823.863152000002</v>
      </c>
      <c r="E29" s="473">
        <v>3354.5373909999994</v>
      </c>
      <c r="F29" s="15">
        <v>15499.552948</v>
      </c>
      <c r="G29" s="15">
        <v>122717.36816300001</v>
      </c>
      <c r="H29" s="473">
        <v>1325.0157690000001</v>
      </c>
      <c r="I29" s="473">
        <v>392.63900000000001</v>
      </c>
      <c r="J29" s="473">
        <v>474.82201099999997</v>
      </c>
      <c r="K29" s="473">
        <v>334.444503</v>
      </c>
      <c r="L29" s="474">
        <v>2526.9212830000001</v>
      </c>
      <c r="M29" s="15">
        <v>125244.28944600001</v>
      </c>
      <c r="N29" s="15">
        <v>59726.223534000004</v>
      </c>
      <c r="Q29" s="566"/>
    </row>
    <row r="30" spans="1:17" ht="17.25" thickBot="1" x14ac:dyDescent="0.3">
      <c r="A30" s="549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</row>
    <row r="31" spans="1:17" ht="17.25" thickBot="1" x14ac:dyDescent="0.3">
      <c r="A31" s="3070" t="s">
        <v>30</v>
      </c>
      <c r="B31" s="3071"/>
      <c r="C31" s="3071"/>
      <c r="D31" s="3071"/>
      <c r="E31" s="3071"/>
      <c r="F31" s="3071"/>
      <c r="G31" s="3071"/>
      <c r="H31" s="3071"/>
      <c r="I31" s="3071"/>
      <c r="J31" s="3071"/>
      <c r="K31" s="3071"/>
      <c r="L31" s="3071"/>
      <c r="M31" s="3071"/>
      <c r="N31" s="3072"/>
    </row>
    <row r="32" spans="1:17" ht="17.25" customHeight="1" thickBot="1" x14ac:dyDescent="0.3">
      <c r="A32" s="3102" t="s">
        <v>0</v>
      </c>
      <c r="B32" s="3105" t="s">
        <v>1</v>
      </c>
      <c r="C32" s="3106"/>
      <c r="D32" s="3106"/>
      <c r="E32" s="3106"/>
      <c r="F32" s="3106"/>
      <c r="G32" s="3107"/>
      <c r="H32" s="3108" t="s">
        <v>2</v>
      </c>
      <c r="I32" s="3109"/>
      <c r="J32" s="3109"/>
      <c r="K32" s="3109"/>
      <c r="L32" s="3110"/>
      <c r="M32" s="3111" t="s">
        <v>3</v>
      </c>
      <c r="N32" s="3114" t="s">
        <v>31</v>
      </c>
    </row>
    <row r="33" spans="1:14" ht="16.5" customHeight="1" x14ac:dyDescent="0.25">
      <c r="A33" s="3103"/>
      <c r="B33" s="3117" t="s">
        <v>8</v>
      </c>
      <c r="C33" s="3118"/>
      <c r="D33" s="3119" t="s">
        <v>9</v>
      </c>
      <c r="E33" s="3120"/>
      <c r="F33" s="3121" t="s">
        <v>32</v>
      </c>
      <c r="G33" s="3123" t="s">
        <v>10</v>
      </c>
      <c r="H33" s="3117" t="s">
        <v>11</v>
      </c>
      <c r="I33" s="3118"/>
      <c r="J33" s="3125" t="s">
        <v>12</v>
      </c>
      <c r="K33" s="3127" t="s">
        <v>33</v>
      </c>
      <c r="L33" s="3098" t="s">
        <v>13</v>
      </c>
      <c r="M33" s="3112"/>
      <c r="N33" s="3115"/>
    </row>
    <row r="34" spans="1:14" ht="66.75" customHeight="1" thickBot="1" x14ac:dyDescent="0.3">
      <c r="A34" s="3104"/>
      <c r="B34" s="550" t="s">
        <v>14</v>
      </c>
      <c r="C34" s="551" t="s">
        <v>15</v>
      </c>
      <c r="D34" s="551" t="s">
        <v>16</v>
      </c>
      <c r="E34" s="551" t="s">
        <v>34</v>
      </c>
      <c r="F34" s="3122"/>
      <c r="G34" s="3124"/>
      <c r="H34" s="550" t="s">
        <v>14</v>
      </c>
      <c r="I34" s="551" t="s">
        <v>15</v>
      </c>
      <c r="J34" s="3126"/>
      <c r="K34" s="3128"/>
      <c r="L34" s="3099"/>
      <c r="M34" s="3113"/>
      <c r="N34" s="3116"/>
    </row>
    <row r="35" spans="1:14" ht="16.5" x14ac:dyDescent="0.25">
      <c r="A35" s="552" t="s">
        <v>27</v>
      </c>
      <c r="B35" s="10">
        <v>19123.083987999998</v>
      </c>
      <c r="C35" s="10">
        <v>9204.4045189999997</v>
      </c>
      <c r="D35" s="10">
        <v>6873.8543399999999</v>
      </c>
      <c r="E35" s="10">
        <v>1433.2968680000001</v>
      </c>
      <c r="F35" s="471">
        <v>7161.0552939999998</v>
      </c>
      <c r="G35" s="471">
        <v>43795.695009000003</v>
      </c>
      <c r="H35" s="10">
        <v>186.434</v>
      </c>
      <c r="I35" s="10">
        <v>141.15299999999999</v>
      </c>
      <c r="J35" s="10">
        <v>0</v>
      </c>
      <c r="K35" s="10">
        <v>140.79150300000001</v>
      </c>
      <c r="L35" s="467">
        <v>468.37850300000002</v>
      </c>
      <c r="M35" s="471">
        <v>44264.073512000003</v>
      </c>
      <c r="N35" s="471">
        <v>23493.164203</v>
      </c>
    </row>
    <row r="36" spans="1:14" ht="17.25" thickBot="1" x14ac:dyDescent="0.3">
      <c r="A36" s="553" t="s">
        <v>28</v>
      </c>
      <c r="B36" s="10">
        <v>36138.755631</v>
      </c>
      <c r="C36" s="10">
        <v>19906.864061</v>
      </c>
      <c r="D36" s="10">
        <v>10258.638516999999</v>
      </c>
      <c r="E36" s="10">
        <v>1741.5570319999999</v>
      </c>
      <c r="F36" s="10">
        <v>8026.8069269999996</v>
      </c>
      <c r="G36" s="467">
        <v>76072.622167999987</v>
      </c>
      <c r="H36" s="10">
        <v>1113.5817690000001</v>
      </c>
      <c r="I36" s="10">
        <v>199.48599999999999</v>
      </c>
      <c r="J36" s="10">
        <v>474.82201099999997</v>
      </c>
      <c r="K36" s="10">
        <v>141.65700000000001</v>
      </c>
      <c r="L36" s="467">
        <v>1929.5467800000001</v>
      </c>
      <c r="M36" s="468">
        <v>78002.168947999991</v>
      </c>
      <c r="N36" s="10">
        <v>34956.227716000001</v>
      </c>
    </row>
    <row r="37" spans="1:14" s="65" customFormat="1" ht="17.25" thickBot="1" x14ac:dyDescent="0.3">
      <c r="A37" s="545" t="s">
        <v>24</v>
      </c>
      <c r="B37" s="473">
        <v>55261.839618999991</v>
      </c>
      <c r="C37" s="473">
        <v>29111.26858</v>
      </c>
      <c r="D37" s="473">
        <v>17132.492857000001</v>
      </c>
      <c r="E37" s="473">
        <v>3174.8538999999996</v>
      </c>
      <c r="F37" s="15">
        <v>15187.862220999999</v>
      </c>
      <c r="G37" s="15">
        <v>119868.317177</v>
      </c>
      <c r="H37" s="473">
        <v>1300.0157690000001</v>
      </c>
      <c r="I37" s="473">
        <v>340.63900000000001</v>
      </c>
      <c r="J37" s="473">
        <v>474.82201099999997</v>
      </c>
      <c r="K37" s="473">
        <v>282.44850300000002</v>
      </c>
      <c r="L37" s="474">
        <v>2397.925283</v>
      </c>
      <c r="M37" s="15">
        <v>122266.24246000001</v>
      </c>
      <c r="N37" s="15">
        <v>58449.391919000002</v>
      </c>
    </row>
    <row r="38" spans="1:14" s="65" customFormat="1" ht="17.25" thickBot="1" x14ac:dyDescent="0.3">
      <c r="A38" s="545" t="s">
        <v>25</v>
      </c>
      <c r="B38" s="473">
        <v>1091.6825140000001</v>
      </c>
      <c r="C38" s="473">
        <v>574.62395900000001</v>
      </c>
      <c r="D38" s="473">
        <v>691.37029499999994</v>
      </c>
      <c r="E38" s="473">
        <v>179.683491</v>
      </c>
      <c r="F38" s="473">
        <v>311.69072700000004</v>
      </c>
      <c r="G38" s="474">
        <v>2849.0509860000002</v>
      </c>
      <c r="H38" s="473">
        <v>25</v>
      </c>
      <c r="I38" s="473">
        <v>52</v>
      </c>
      <c r="J38" s="473">
        <v>0</v>
      </c>
      <c r="K38" s="473">
        <v>51.995999999999995</v>
      </c>
      <c r="L38" s="474">
        <v>128.99600000000001</v>
      </c>
      <c r="M38" s="476">
        <v>2978.0469860000003</v>
      </c>
      <c r="N38" s="473">
        <v>1276.8316150000001</v>
      </c>
    </row>
    <row r="39" spans="1:14" s="65" customFormat="1" ht="17.25" thickBot="1" x14ac:dyDescent="0.3">
      <c r="A39" s="545" t="s">
        <v>26</v>
      </c>
      <c r="B39" s="473">
        <v>56353.522132999991</v>
      </c>
      <c r="C39" s="473">
        <v>29685.892539</v>
      </c>
      <c r="D39" s="473">
        <v>17823.863152000002</v>
      </c>
      <c r="E39" s="473">
        <v>3354.5373909999994</v>
      </c>
      <c r="F39" s="15">
        <v>15499.552948</v>
      </c>
      <c r="G39" s="15">
        <v>122717.36816300001</v>
      </c>
      <c r="H39" s="473">
        <v>1325.0157690000001</v>
      </c>
      <c r="I39" s="473">
        <v>392.63900000000001</v>
      </c>
      <c r="J39" s="473">
        <v>474.82201099999997</v>
      </c>
      <c r="K39" s="473">
        <v>334.444503</v>
      </c>
      <c r="L39" s="474">
        <v>2526.9212830000001</v>
      </c>
      <c r="M39" s="15">
        <v>125244.28944600001</v>
      </c>
      <c r="N39" s="15">
        <v>59726.223534000004</v>
      </c>
    </row>
    <row r="40" spans="1:14" ht="16.5" x14ac:dyDescent="0.25">
      <c r="A40" s="554"/>
      <c r="B40" s="555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N40" s="555"/>
    </row>
    <row r="41" spans="1:14" ht="18" thickBot="1" x14ac:dyDescent="0.35">
      <c r="A41" s="165"/>
      <c r="B41" s="556"/>
      <c r="C41" s="165"/>
      <c r="D41" s="165"/>
      <c r="E41" s="165"/>
      <c r="F41" s="165"/>
      <c r="G41" s="136"/>
      <c r="H41" s="165"/>
      <c r="I41" s="165"/>
      <c r="J41" s="165"/>
      <c r="K41" s="165"/>
      <c r="L41" s="165"/>
      <c r="M41" s="165"/>
      <c r="N41" s="140"/>
    </row>
    <row r="42" spans="1:14" ht="17.25" thickBot="1" x14ac:dyDescent="0.3">
      <c r="A42" s="3073" t="s">
        <v>48</v>
      </c>
      <c r="B42" s="3074"/>
      <c r="C42" s="3074"/>
      <c r="D42" s="3074"/>
      <c r="E42" s="3074"/>
      <c r="F42" s="3074"/>
      <c r="G42" s="3074"/>
      <c r="H42" s="3074"/>
      <c r="I42" s="3074"/>
      <c r="J42" s="3074"/>
      <c r="K42" s="3074"/>
      <c r="L42" s="3074"/>
      <c r="M42" s="3074"/>
      <c r="N42" s="3075"/>
    </row>
    <row r="43" spans="1:14" ht="17.25" customHeight="1" thickBot="1" x14ac:dyDescent="0.3">
      <c r="A43" s="3076" t="s">
        <v>0</v>
      </c>
      <c r="B43" s="3006" t="s">
        <v>1</v>
      </c>
      <c r="C43" s="3007"/>
      <c r="D43" s="3007"/>
      <c r="E43" s="3007"/>
      <c r="F43" s="3007"/>
      <c r="G43" s="3008"/>
      <c r="H43" s="3009" t="s">
        <v>2</v>
      </c>
      <c r="I43" s="3010"/>
      <c r="J43" s="3010"/>
      <c r="K43" s="3010"/>
      <c r="L43" s="3011"/>
      <c r="M43" s="3012" t="s">
        <v>3</v>
      </c>
      <c r="N43" s="3014" t="s">
        <v>31</v>
      </c>
    </row>
    <row r="44" spans="1:14" ht="16.5" customHeight="1" x14ac:dyDescent="0.25">
      <c r="A44" s="3077"/>
      <c r="B44" s="3016" t="s">
        <v>8</v>
      </c>
      <c r="C44" s="3017"/>
      <c r="D44" s="3018" t="s">
        <v>9</v>
      </c>
      <c r="E44" s="3019"/>
      <c r="F44" s="3020" t="s">
        <v>32</v>
      </c>
      <c r="G44" s="3022" t="s">
        <v>10</v>
      </c>
      <c r="H44" s="3024" t="s">
        <v>11</v>
      </c>
      <c r="I44" s="3017"/>
      <c r="J44" s="3025" t="s">
        <v>12</v>
      </c>
      <c r="K44" s="3027" t="s">
        <v>33</v>
      </c>
      <c r="L44" s="3022" t="s">
        <v>13</v>
      </c>
      <c r="M44" s="3013"/>
      <c r="N44" s="3015"/>
    </row>
    <row r="45" spans="1:14" ht="66.75" thickBot="1" x14ac:dyDescent="0.3">
      <c r="A45" s="3078"/>
      <c r="B45" s="538" t="s">
        <v>14</v>
      </c>
      <c r="C45" s="539" t="s">
        <v>15</v>
      </c>
      <c r="D45" s="539" t="s">
        <v>16</v>
      </c>
      <c r="E45" s="539" t="s">
        <v>34</v>
      </c>
      <c r="F45" s="3137"/>
      <c r="G45" s="3097"/>
      <c r="H45" s="557" t="s">
        <v>14</v>
      </c>
      <c r="I45" s="539" t="s">
        <v>15</v>
      </c>
      <c r="J45" s="3095"/>
      <c r="K45" s="3096"/>
      <c r="L45" s="3097"/>
      <c r="M45" s="3100"/>
      <c r="N45" s="3101"/>
    </row>
    <row r="46" spans="1:14" ht="16.5" x14ac:dyDescent="0.25">
      <c r="A46" s="571" t="s">
        <v>17</v>
      </c>
      <c r="B46" s="22">
        <v>46627.286692000001</v>
      </c>
      <c r="C46" s="22">
        <v>41162.776151999999</v>
      </c>
      <c r="D46" s="22">
        <v>10830.770247</v>
      </c>
      <c r="E46" s="22">
        <v>10445.591767</v>
      </c>
      <c r="F46" s="22">
        <v>15391.994226999999</v>
      </c>
      <c r="G46" s="483">
        <v>124458.419085</v>
      </c>
      <c r="H46" s="22">
        <v>3713.98</v>
      </c>
      <c r="I46" s="22">
        <v>1500.2834</v>
      </c>
      <c r="J46" s="22">
        <v>419</v>
      </c>
      <c r="K46" s="22">
        <v>796.32910700000002</v>
      </c>
      <c r="L46" s="483">
        <v>6429.5925070000003</v>
      </c>
      <c r="M46" s="484">
        <v>130888.01159200002</v>
      </c>
      <c r="N46" s="22">
        <v>52979.897916000002</v>
      </c>
    </row>
    <row r="47" spans="1:14" ht="16.5" x14ac:dyDescent="0.25">
      <c r="A47" s="543" t="s">
        <v>410</v>
      </c>
      <c r="B47" s="22">
        <v>40360.835831999997</v>
      </c>
      <c r="C47" s="22">
        <v>32522.866493999998</v>
      </c>
      <c r="D47" s="22">
        <v>7449.2521539999998</v>
      </c>
      <c r="E47" s="22">
        <v>12143.547016999999</v>
      </c>
      <c r="F47" s="22">
        <v>7377.1383640000004</v>
      </c>
      <c r="G47" s="483">
        <v>99853.639861000003</v>
      </c>
      <c r="H47" s="22">
        <v>9238.0321650000005</v>
      </c>
      <c r="I47" s="22">
        <v>4151.0458815744005</v>
      </c>
      <c r="J47" s="22">
        <v>2904</v>
      </c>
      <c r="K47" s="22">
        <v>979.77991299999996</v>
      </c>
      <c r="L47" s="483">
        <v>17272.857959574398</v>
      </c>
      <c r="M47" s="484">
        <v>117126.49782057441</v>
      </c>
      <c r="N47" s="22">
        <v>60454.990926574399</v>
      </c>
    </row>
    <row r="48" spans="1:14" ht="16.5" x14ac:dyDescent="0.25">
      <c r="A48" s="933" t="s">
        <v>411</v>
      </c>
      <c r="B48" s="22">
        <v>9831.7854299999999</v>
      </c>
      <c r="C48" s="22">
        <v>5861.2325849999997</v>
      </c>
      <c r="D48" s="22">
        <v>1997.2989379999999</v>
      </c>
      <c r="E48" s="22">
        <v>2624.6119920000001</v>
      </c>
      <c r="F48" s="22">
        <v>2540.468468</v>
      </c>
      <c r="G48" s="483">
        <v>22855.397413000002</v>
      </c>
      <c r="H48" s="22">
        <v>7321</v>
      </c>
      <c r="I48" s="22">
        <v>1678</v>
      </c>
      <c r="J48" s="22">
        <v>1979</v>
      </c>
      <c r="K48" s="22">
        <v>5</v>
      </c>
      <c r="L48" s="483">
        <v>10983</v>
      </c>
      <c r="M48" s="484">
        <v>33838.397412999999</v>
      </c>
      <c r="N48" s="22">
        <v>21541.714199000002</v>
      </c>
    </row>
    <row r="49" spans="1:16" ht="16.5" x14ac:dyDescent="0.25">
      <c r="A49" s="933" t="s">
        <v>412</v>
      </c>
      <c r="B49" s="22">
        <v>11180.243667999999</v>
      </c>
      <c r="C49" s="22">
        <v>12028.974823</v>
      </c>
      <c r="D49" s="22">
        <v>2571.7165730000002</v>
      </c>
      <c r="E49" s="22">
        <v>5152.7976639999997</v>
      </c>
      <c r="F49" s="22">
        <v>2393.9414820000002</v>
      </c>
      <c r="G49" s="483">
        <v>33327.674209999997</v>
      </c>
      <c r="H49" s="22">
        <v>1231.0321650000001</v>
      </c>
      <c r="I49" s="22">
        <v>0</v>
      </c>
      <c r="J49" s="22">
        <v>710</v>
      </c>
      <c r="K49" s="22">
        <v>380</v>
      </c>
      <c r="L49" s="483">
        <v>2321.0321650000001</v>
      </c>
      <c r="M49" s="484">
        <v>35648.706375000002</v>
      </c>
      <c r="N49" s="22">
        <v>18095.169119999999</v>
      </c>
    </row>
    <row r="50" spans="1:16" ht="16.5" x14ac:dyDescent="0.25">
      <c r="A50" s="933" t="s">
        <v>413</v>
      </c>
      <c r="B50" s="22">
        <v>16966.696999999996</v>
      </c>
      <c r="C50" s="22">
        <v>12292.517392</v>
      </c>
      <c r="D50" s="22">
        <v>2304.4265879999998</v>
      </c>
      <c r="E50" s="22">
        <v>4287.3246939999999</v>
      </c>
      <c r="F50" s="22">
        <v>2180.1690140000001</v>
      </c>
      <c r="G50" s="483">
        <v>38031.134687999998</v>
      </c>
      <c r="H50" s="22">
        <v>552</v>
      </c>
      <c r="I50" s="22">
        <v>2358.0458815744</v>
      </c>
      <c r="J50" s="22">
        <v>150</v>
      </c>
      <c r="K50" s="22">
        <v>429</v>
      </c>
      <c r="L50" s="483">
        <v>3489.0458815744</v>
      </c>
      <c r="M50" s="484">
        <v>41520.180569574397</v>
      </c>
      <c r="N50" s="22">
        <v>18178.372178574398</v>
      </c>
    </row>
    <row r="51" spans="1:16" ht="16.5" x14ac:dyDescent="0.25">
      <c r="A51" s="543" t="s">
        <v>22</v>
      </c>
      <c r="B51" s="22">
        <v>5729.8498</v>
      </c>
      <c r="C51" s="22">
        <v>2569.9493610000004</v>
      </c>
      <c r="D51" s="22">
        <v>790.70947799999999</v>
      </c>
      <c r="E51" s="22">
        <v>366.22653700000001</v>
      </c>
      <c r="F51" s="22">
        <v>1361.4362189999999</v>
      </c>
      <c r="G51" s="483">
        <v>10818.171394999999</v>
      </c>
      <c r="H51" s="22">
        <v>106</v>
      </c>
      <c r="I51" s="22">
        <v>65</v>
      </c>
      <c r="J51" s="22">
        <v>0</v>
      </c>
      <c r="K51" s="22">
        <v>0</v>
      </c>
      <c r="L51" s="483">
        <v>171</v>
      </c>
      <c r="M51" s="484">
        <v>10989.171394999999</v>
      </c>
      <c r="N51" s="22">
        <v>5532.5369570000003</v>
      </c>
    </row>
    <row r="52" spans="1:16" ht="17.25" thickBot="1" x14ac:dyDescent="0.3">
      <c r="A52" s="572" t="s">
        <v>23</v>
      </c>
      <c r="B52" s="22">
        <v>21376.887195941996</v>
      </c>
      <c r="C52" s="22">
        <v>19420.738270000002</v>
      </c>
      <c r="D52" s="22">
        <v>5270.6413629999997</v>
      </c>
      <c r="E52" s="22">
        <v>24175.490624999999</v>
      </c>
      <c r="F52" s="22">
        <v>3753.0932769999999</v>
      </c>
      <c r="G52" s="483">
        <v>73996.850730941995</v>
      </c>
      <c r="H52" s="22">
        <v>645</v>
      </c>
      <c r="I52" s="22">
        <v>887.41599999999994</v>
      </c>
      <c r="J52" s="22">
        <v>1518</v>
      </c>
      <c r="K52" s="22">
        <v>13</v>
      </c>
      <c r="L52" s="483">
        <v>3063.4160000000002</v>
      </c>
      <c r="M52" s="484">
        <v>77060.266730942007</v>
      </c>
      <c r="N52" s="22">
        <v>41887.766609941995</v>
      </c>
    </row>
    <row r="53" spans="1:16" s="65" customFormat="1" ht="17.25" thickBot="1" x14ac:dyDescent="0.3">
      <c r="A53" s="558" t="s">
        <v>24</v>
      </c>
      <c r="B53" s="29">
        <v>114094.85951994199</v>
      </c>
      <c r="C53" s="29">
        <v>95676.330277000001</v>
      </c>
      <c r="D53" s="29">
        <v>24341.373242000001</v>
      </c>
      <c r="E53" s="29">
        <v>47130.855945999996</v>
      </c>
      <c r="F53" s="29">
        <v>27883.662087000001</v>
      </c>
      <c r="G53" s="485">
        <v>309127.08107194194</v>
      </c>
      <c r="H53" s="29">
        <v>13703.012165</v>
      </c>
      <c r="I53" s="29">
        <v>6603.7452815744</v>
      </c>
      <c r="J53" s="29">
        <v>4841</v>
      </c>
      <c r="K53" s="29">
        <v>1789.1090199999999</v>
      </c>
      <c r="L53" s="485">
        <v>26936.8664665744</v>
      </c>
      <c r="M53" s="486">
        <v>336063.94753851637</v>
      </c>
      <c r="N53" s="29">
        <v>160855.1924095164</v>
      </c>
    </row>
    <row r="54" spans="1:16" ht="16.5" x14ac:dyDescent="0.25">
      <c r="A54" s="546" t="s">
        <v>35</v>
      </c>
      <c r="B54" s="22">
        <v>20989.076346000002</v>
      </c>
      <c r="C54" s="22">
        <v>6885.4990259999995</v>
      </c>
      <c r="D54" s="22">
        <v>1994.4192680000001</v>
      </c>
      <c r="E54" s="22">
        <v>5669.8010549999999</v>
      </c>
      <c r="F54" s="22">
        <v>2358.1309999999999</v>
      </c>
      <c r="G54" s="483">
        <v>37896.926695000002</v>
      </c>
      <c r="H54" s="22">
        <v>14273.441817999999</v>
      </c>
      <c r="I54" s="22">
        <v>3428</v>
      </c>
      <c r="J54" s="22">
        <v>1000</v>
      </c>
      <c r="K54" s="22">
        <v>138</v>
      </c>
      <c r="L54" s="483">
        <v>18839.441817999999</v>
      </c>
      <c r="M54" s="484">
        <v>56736.368513000001</v>
      </c>
      <c r="N54" s="22">
        <v>18795.371734</v>
      </c>
      <c r="P54" s="4">
        <f>SUM(M15:M27)</f>
        <v>2234.4864579999999</v>
      </c>
    </row>
    <row r="55" spans="1:16" ht="16.5" x14ac:dyDescent="0.25">
      <c r="A55" s="547" t="s">
        <v>36</v>
      </c>
      <c r="B55" s="22">
        <v>2439.0615399999997</v>
      </c>
      <c r="C55" s="22">
        <v>3055.7506699999999</v>
      </c>
      <c r="D55" s="22">
        <v>1555.31125</v>
      </c>
      <c r="E55" s="22">
        <v>2181.0447530000001</v>
      </c>
      <c r="F55" s="22">
        <v>1239.625</v>
      </c>
      <c r="G55" s="483">
        <v>10470.793213000001</v>
      </c>
      <c r="H55" s="22">
        <v>6988.6559999999999</v>
      </c>
      <c r="I55" s="22">
        <v>9791.6745548799991</v>
      </c>
      <c r="J55" s="22">
        <v>1567.741822</v>
      </c>
      <c r="K55" s="22">
        <v>976</v>
      </c>
      <c r="L55" s="483">
        <v>19324.072376880002</v>
      </c>
      <c r="M55" s="484">
        <v>29794.865589879999</v>
      </c>
      <c r="N55" s="22">
        <v>15466.93721</v>
      </c>
      <c r="P55" s="4">
        <f>SUM(M54:M66)</f>
        <v>283211.33593688003</v>
      </c>
    </row>
    <row r="56" spans="1:16" ht="16.5" x14ac:dyDescent="0.25">
      <c r="A56" s="547" t="s">
        <v>37</v>
      </c>
      <c r="B56" s="22">
        <v>333.13300000000004</v>
      </c>
      <c r="C56" s="22">
        <v>772.58500000000004</v>
      </c>
      <c r="D56" s="22">
        <v>673</v>
      </c>
      <c r="E56" s="22">
        <v>759.816461</v>
      </c>
      <c r="F56" s="22">
        <v>10986.522999999999</v>
      </c>
      <c r="G56" s="483">
        <v>13525.057461</v>
      </c>
      <c r="H56" s="22">
        <v>1683</v>
      </c>
      <c r="I56" s="22">
        <v>267</v>
      </c>
      <c r="J56" s="22">
        <v>0</v>
      </c>
      <c r="K56" s="22">
        <v>3878</v>
      </c>
      <c r="L56" s="483">
        <v>5828</v>
      </c>
      <c r="M56" s="484">
        <v>19353.057461</v>
      </c>
      <c r="N56" s="22">
        <v>16338.057461</v>
      </c>
      <c r="P56" s="4">
        <f>SUM(P54:P55)</f>
        <v>285445.82239488006</v>
      </c>
    </row>
    <row r="57" spans="1:16" ht="16.5" x14ac:dyDescent="0.25">
      <c r="A57" s="547" t="s">
        <v>38</v>
      </c>
      <c r="B57" s="22">
        <v>333.570266</v>
      </c>
      <c r="C57" s="22">
        <v>41.411000000000001</v>
      </c>
      <c r="D57" s="22">
        <v>259.38770199999999</v>
      </c>
      <c r="E57" s="22">
        <v>1867.2364520000001</v>
      </c>
      <c r="F57" s="22">
        <v>1036</v>
      </c>
      <c r="G57" s="483">
        <v>3537.6054199999999</v>
      </c>
      <c r="H57" s="22">
        <v>379</v>
      </c>
      <c r="I57" s="22">
        <v>34</v>
      </c>
      <c r="J57" s="22">
        <v>1</v>
      </c>
      <c r="K57" s="22">
        <v>0</v>
      </c>
      <c r="L57" s="483">
        <v>414</v>
      </c>
      <c r="M57" s="484">
        <v>3951.6054199999999</v>
      </c>
      <c r="N57" s="22">
        <v>2355.0847180000001</v>
      </c>
      <c r="P57" s="4">
        <f>+M28+M67</f>
        <v>389874.48131847038</v>
      </c>
    </row>
    <row r="58" spans="1:16" ht="16.5" x14ac:dyDescent="0.25">
      <c r="A58" s="547" t="s">
        <v>39</v>
      </c>
      <c r="B58" s="22">
        <v>4242.9606400000002</v>
      </c>
      <c r="C58" s="22">
        <v>11216.66907</v>
      </c>
      <c r="D58" s="22">
        <v>2734.7799729999997</v>
      </c>
      <c r="E58" s="22">
        <v>3587.18361</v>
      </c>
      <c r="F58" s="22">
        <v>1140.8</v>
      </c>
      <c r="G58" s="483">
        <v>22922.393292999997</v>
      </c>
      <c r="H58" s="22">
        <v>3670.7743180000002</v>
      </c>
      <c r="I58" s="22">
        <v>5198.7919999999995</v>
      </c>
      <c r="J58" s="22">
        <v>9504</v>
      </c>
      <c r="K58" s="22">
        <v>6992.8940000000002</v>
      </c>
      <c r="L58" s="483">
        <v>25366.460317999998</v>
      </c>
      <c r="M58" s="484">
        <v>48288.853610999999</v>
      </c>
      <c r="N58" s="22">
        <v>23936.913113999999</v>
      </c>
      <c r="P58" s="4">
        <f>+P57-P56</f>
        <v>104428.65892359032</v>
      </c>
    </row>
    <row r="59" spans="1:16" ht="16.5" x14ac:dyDescent="0.25">
      <c r="A59" s="547" t="s">
        <v>40</v>
      </c>
      <c r="B59" s="22">
        <v>124.476</v>
      </c>
      <c r="C59" s="22">
        <v>62.43</v>
      </c>
      <c r="D59" s="22">
        <v>5908</v>
      </c>
      <c r="E59" s="22">
        <v>1928</v>
      </c>
      <c r="F59" s="22">
        <v>54.316000000000003</v>
      </c>
      <c r="G59" s="483">
        <v>8077.2219999999998</v>
      </c>
      <c r="H59" s="22">
        <v>0</v>
      </c>
      <c r="I59" s="22">
        <v>0</v>
      </c>
      <c r="J59" s="22">
        <v>7597</v>
      </c>
      <c r="K59" s="22">
        <v>1486</v>
      </c>
      <c r="L59" s="483">
        <v>9083</v>
      </c>
      <c r="M59" s="484">
        <v>17160.222000000002</v>
      </c>
      <c r="N59" s="22">
        <v>16978.876</v>
      </c>
    </row>
    <row r="60" spans="1:16" ht="16.5" x14ac:dyDescent="0.25">
      <c r="A60" s="547" t="s">
        <v>41</v>
      </c>
      <c r="B60" s="22">
        <v>1596.819</v>
      </c>
      <c r="C60" s="22">
        <v>2257.9769999999999</v>
      </c>
      <c r="D60" s="22">
        <v>2446</v>
      </c>
      <c r="E60" s="22">
        <v>3305.3237250000002</v>
      </c>
      <c r="F60" s="22">
        <v>6180.2759999999998</v>
      </c>
      <c r="G60" s="483">
        <v>15786.395725</v>
      </c>
      <c r="H60" s="22">
        <v>3464.2792340000001</v>
      </c>
      <c r="I60" s="22">
        <v>1925</v>
      </c>
      <c r="J60" s="22">
        <v>1703</v>
      </c>
      <c r="K60" s="22">
        <v>2127</v>
      </c>
      <c r="L60" s="483">
        <v>9219.2792339999996</v>
      </c>
      <c r="M60" s="484">
        <v>25005.674959</v>
      </c>
      <c r="N60" s="22">
        <v>20058.721792</v>
      </c>
    </row>
    <row r="61" spans="1:16" ht="16.5" x14ac:dyDescent="0.25">
      <c r="A61" s="547" t="s">
        <v>42</v>
      </c>
      <c r="B61" s="22">
        <v>2846.06</v>
      </c>
      <c r="C61" s="22">
        <v>5738.1795419999999</v>
      </c>
      <c r="D61" s="22">
        <v>9811.625</v>
      </c>
      <c r="E61" s="22">
        <v>6802.8168569999998</v>
      </c>
      <c r="F61" s="22">
        <v>2105</v>
      </c>
      <c r="G61" s="483">
        <v>27303.681399000001</v>
      </c>
      <c r="H61" s="22">
        <v>29.2</v>
      </c>
      <c r="I61" s="22">
        <v>206</v>
      </c>
      <c r="J61" s="22">
        <v>1</v>
      </c>
      <c r="K61" s="22">
        <v>581</v>
      </c>
      <c r="L61" s="483">
        <v>817.2</v>
      </c>
      <c r="M61" s="484">
        <v>28120.881399000002</v>
      </c>
      <c r="N61" s="22">
        <v>11777.774542000001</v>
      </c>
    </row>
    <row r="62" spans="1:16" ht="16.5" x14ac:dyDescent="0.25">
      <c r="A62" s="547" t="s">
        <v>43</v>
      </c>
      <c r="B62" s="22">
        <v>3665.0586670000002</v>
      </c>
      <c r="C62" s="22">
        <v>2097.2125989999995</v>
      </c>
      <c r="D62" s="22">
        <v>2213.660891</v>
      </c>
      <c r="E62" s="22">
        <v>586.28268300000002</v>
      </c>
      <c r="F62" s="22">
        <v>1411.8866149999999</v>
      </c>
      <c r="G62" s="483">
        <v>9974.101455</v>
      </c>
      <c r="H62" s="22">
        <v>381</v>
      </c>
      <c r="I62" s="22">
        <v>34.33</v>
      </c>
      <c r="J62" s="22">
        <v>2058</v>
      </c>
      <c r="K62" s="22">
        <v>150</v>
      </c>
      <c r="L62" s="483">
        <v>2623.33</v>
      </c>
      <c r="M62" s="484">
        <v>12597.431455</v>
      </c>
      <c r="N62" s="22">
        <v>6030.8086290000001</v>
      </c>
    </row>
    <row r="63" spans="1:16" ht="16.5" x14ac:dyDescent="0.25">
      <c r="A63" s="547" t="s">
        <v>44</v>
      </c>
      <c r="B63" s="22">
        <v>2593.3968629999999</v>
      </c>
      <c r="C63" s="22">
        <v>334.10078499999997</v>
      </c>
      <c r="D63" s="22">
        <v>650.86118599999998</v>
      </c>
      <c r="E63" s="22">
        <v>115</v>
      </c>
      <c r="F63" s="22">
        <v>1051.96</v>
      </c>
      <c r="G63" s="483">
        <v>4745.3188339999997</v>
      </c>
      <c r="H63" s="22">
        <v>302</v>
      </c>
      <c r="I63" s="22">
        <v>0</v>
      </c>
      <c r="J63" s="22">
        <v>0</v>
      </c>
      <c r="K63" s="22">
        <v>0</v>
      </c>
      <c r="L63" s="483">
        <v>302</v>
      </c>
      <c r="M63" s="484">
        <v>5047.3188339999997</v>
      </c>
      <c r="N63" s="22">
        <v>1451.587049</v>
      </c>
    </row>
    <row r="64" spans="1:16" ht="16.5" x14ac:dyDescent="0.25">
      <c r="A64" s="547" t="s">
        <v>45</v>
      </c>
      <c r="B64" s="22">
        <v>4153.1482969999997</v>
      </c>
      <c r="C64" s="22">
        <v>571.01499999999999</v>
      </c>
      <c r="D64" s="22">
        <v>173.06</v>
      </c>
      <c r="E64" s="22">
        <v>270</v>
      </c>
      <c r="F64" s="22">
        <v>451</v>
      </c>
      <c r="G64" s="483">
        <v>5618.2232969999995</v>
      </c>
      <c r="H64" s="22">
        <v>225</v>
      </c>
      <c r="I64" s="22">
        <v>48</v>
      </c>
      <c r="J64" s="22">
        <v>0</v>
      </c>
      <c r="K64" s="22">
        <v>1</v>
      </c>
      <c r="L64" s="483">
        <v>274</v>
      </c>
      <c r="M64" s="484">
        <v>5892.2232969999995</v>
      </c>
      <c r="N64" s="22">
        <v>4534.1000000000004</v>
      </c>
    </row>
    <row r="65" spans="1:16" ht="16.5" x14ac:dyDescent="0.25">
      <c r="A65" s="547" t="s">
        <v>46</v>
      </c>
      <c r="B65" s="22">
        <v>1586.6610000000001</v>
      </c>
      <c r="C65" s="22">
        <v>5003.9994500000003</v>
      </c>
      <c r="D65" s="22">
        <v>506.12482699999998</v>
      </c>
      <c r="E65" s="22">
        <v>6141.0481209999998</v>
      </c>
      <c r="F65" s="22">
        <v>2245</v>
      </c>
      <c r="G65" s="483">
        <v>15482.833398000001</v>
      </c>
      <c r="H65" s="22">
        <v>2719</v>
      </c>
      <c r="I65" s="22">
        <v>7</v>
      </c>
      <c r="J65" s="22">
        <v>1654</v>
      </c>
      <c r="K65" s="22">
        <v>0</v>
      </c>
      <c r="L65" s="483">
        <v>4380</v>
      </c>
      <c r="M65" s="484">
        <v>19862.833397999999</v>
      </c>
      <c r="N65" s="22">
        <v>14670.704520000001</v>
      </c>
    </row>
    <row r="66" spans="1:16" ht="17.25" thickBot="1" x14ac:dyDescent="0.3">
      <c r="A66" s="548" t="s">
        <v>47</v>
      </c>
      <c r="B66" s="22">
        <v>16</v>
      </c>
      <c r="C66" s="22">
        <v>106</v>
      </c>
      <c r="D66" s="22">
        <v>46</v>
      </c>
      <c r="E66" s="22">
        <v>165</v>
      </c>
      <c r="F66" s="22">
        <v>0</v>
      </c>
      <c r="G66" s="483">
        <v>333</v>
      </c>
      <c r="H66" s="22">
        <v>3213</v>
      </c>
      <c r="I66" s="22">
        <v>288</v>
      </c>
      <c r="J66" s="22">
        <v>2010</v>
      </c>
      <c r="K66" s="22">
        <v>5556</v>
      </c>
      <c r="L66" s="483">
        <v>11067</v>
      </c>
      <c r="M66" s="484">
        <v>11400</v>
      </c>
      <c r="N66" s="22">
        <v>8638</v>
      </c>
    </row>
    <row r="67" spans="1:16" s="65" customFormat="1" ht="17.25" thickBot="1" x14ac:dyDescent="0.3">
      <c r="A67" s="558" t="s">
        <v>25</v>
      </c>
      <c r="B67" s="29">
        <v>67878.11454000001</v>
      </c>
      <c r="C67" s="29">
        <v>51123.914804</v>
      </c>
      <c r="D67" s="29">
        <v>40365.213867999999</v>
      </c>
      <c r="E67" s="29">
        <v>46065.120717000005</v>
      </c>
      <c r="F67" s="29">
        <v>37276.205665000001</v>
      </c>
      <c r="G67" s="485">
        <v>242708.569594</v>
      </c>
      <c r="H67" s="29">
        <v>49372.701008067197</v>
      </c>
      <c r="I67" s="29">
        <v>28874.226348403201</v>
      </c>
      <c r="J67" s="29">
        <v>35494.741821999996</v>
      </c>
      <c r="K67" s="29">
        <v>30446.19556</v>
      </c>
      <c r="L67" s="485">
        <v>144187.86473847041</v>
      </c>
      <c r="M67" s="486">
        <v>386896.43433247041</v>
      </c>
      <c r="N67" s="29">
        <v>217183.22616213281</v>
      </c>
    </row>
    <row r="68" spans="1:16" s="65" customFormat="1" ht="17.25" thickBot="1" x14ac:dyDescent="0.3">
      <c r="A68" s="558" t="s">
        <v>26</v>
      </c>
      <c r="B68" s="29">
        <v>181972.974059942</v>
      </c>
      <c r="C68" s="29">
        <v>146800.24508100003</v>
      </c>
      <c r="D68" s="29">
        <v>64706.58711</v>
      </c>
      <c r="E68" s="29">
        <v>93195.976662999994</v>
      </c>
      <c r="F68" s="29">
        <v>65159.867751999998</v>
      </c>
      <c r="G68" s="485">
        <v>551835.650665942</v>
      </c>
      <c r="H68" s="29">
        <v>63075.713173067204</v>
      </c>
      <c r="I68" s="29">
        <v>35477.971629977597</v>
      </c>
      <c r="J68" s="29">
        <v>40335.741821999996</v>
      </c>
      <c r="K68" s="29">
        <v>32235.30458</v>
      </c>
      <c r="L68" s="485">
        <v>171124.73120504481</v>
      </c>
      <c r="M68" s="486">
        <v>722960.38187098666</v>
      </c>
      <c r="N68" s="29">
        <v>378038.41857164918</v>
      </c>
    </row>
    <row r="69" spans="1:16" ht="17.25" thickBot="1" x14ac:dyDescent="0.3">
      <c r="A69" s="165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</row>
    <row r="70" spans="1:16" ht="17.25" thickBot="1" x14ac:dyDescent="0.3">
      <c r="A70" s="3000" t="s">
        <v>48</v>
      </c>
      <c r="B70" s="3001"/>
      <c r="C70" s="3001"/>
      <c r="D70" s="3001"/>
      <c r="E70" s="3001"/>
      <c r="F70" s="3001"/>
      <c r="G70" s="3001"/>
      <c r="H70" s="3001"/>
      <c r="I70" s="3001"/>
      <c r="J70" s="3001"/>
      <c r="K70" s="3001"/>
      <c r="L70" s="3001"/>
      <c r="M70" s="3001"/>
      <c r="N70" s="3002"/>
    </row>
    <row r="71" spans="1:16" ht="17.25" customHeight="1" thickBot="1" x14ac:dyDescent="0.3">
      <c r="A71" s="3003" t="s">
        <v>0</v>
      </c>
      <c r="B71" s="3129" t="s">
        <v>1</v>
      </c>
      <c r="C71" s="3007"/>
      <c r="D71" s="3007"/>
      <c r="E71" s="3007"/>
      <c r="F71" s="3007"/>
      <c r="G71" s="3130"/>
      <c r="H71" s="3131" t="s">
        <v>2</v>
      </c>
      <c r="I71" s="3010"/>
      <c r="J71" s="3010"/>
      <c r="K71" s="3010"/>
      <c r="L71" s="3132"/>
      <c r="M71" s="3133" t="s">
        <v>3</v>
      </c>
      <c r="N71" s="3014" t="s">
        <v>31</v>
      </c>
    </row>
    <row r="72" spans="1:16" ht="16.5" customHeight="1" x14ac:dyDescent="0.25">
      <c r="A72" s="3004"/>
      <c r="B72" s="3136" t="s">
        <v>8</v>
      </c>
      <c r="C72" s="3017"/>
      <c r="D72" s="3018" t="s">
        <v>9</v>
      </c>
      <c r="E72" s="3019"/>
      <c r="F72" s="3020" t="s">
        <v>32</v>
      </c>
      <c r="G72" s="3022" t="s">
        <v>10</v>
      </c>
      <c r="H72" s="3024" t="s">
        <v>11</v>
      </c>
      <c r="I72" s="3017"/>
      <c r="J72" s="3025" t="s">
        <v>12</v>
      </c>
      <c r="K72" s="3025" t="s">
        <v>33</v>
      </c>
      <c r="L72" s="3022" t="s">
        <v>13</v>
      </c>
      <c r="M72" s="3134"/>
      <c r="N72" s="3015"/>
    </row>
    <row r="73" spans="1:16" ht="66.75" thickBot="1" x14ac:dyDescent="0.3">
      <c r="A73" s="3005"/>
      <c r="B73" s="559" t="s">
        <v>14</v>
      </c>
      <c r="C73" s="518" t="s">
        <v>15</v>
      </c>
      <c r="D73" s="518" t="s">
        <v>16</v>
      </c>
      <c r="E73" s="518" t="s">
        <v>55</v>
      </c>
      <c r="F73" s="3137"/>
      <c r="G73" s="3097"/>
      <c r="H73" s="560" t="s">
        <v>14</v>
      </c>
      <c r="I73" s="518" t="s">
        <v>15</v>
      </c>
      <c r="J73" s="3095"/>
      <c r="K73" s="3095"/>
      <c r="L73" s="3097"/>
      <c r="M73" s="3135"/>
      <c r="N73" s="3101"/>
    </row>
    <row r="74" spans="1:16" s="65" customFormat="1" ht="17.25" thickBot="1" x14ac:dyDescent="0.3">
      <c r="A74" s="558" t="s">
        <v>24</v>
      </c>
      <c r="B74" s="29">
        <v>114094.85951994199</v>
      </c>
      <c r="C74" s="29">
        <v>95676.330277000001</v>
      </c>
      <c r="D74" s="29">
        <v>24341.373242000001</v>
      </c>
      <c r="E74" s="29">
        <v>47130.855945999996</v>
      </c>
      <c r="F74" s="29">
        <v>27883.662087000001</v>
      </c>
      <c r="G74" s="485">
        <v>309127.08107194194</v>
      </c>
      <c r="H74" s="29">
        <v>13703.012165</v>
      </c>
      <c r="I74" s="29">
        <v>6603.7452815744</v>
      </c>
      <c r="J74" s="29">
        <v>4841</v>
      </c>
      <c r="K74" s="29">
        <v>1789.1090200000001</v>
      </c>
      <c r="L74" s="485">
        <v>26936.866466574404</v>
      </c>
      <c r="M74" s="486">
        <v>336063.94753851637</v>
      </c>
      <c r="N74" s="29">
        <v>160855.1924095164</v>
      </c>
    </row>
    <row r="75" spans="1:16" ht="16.5" x14ac:dyDescent="0.25">
      <c r="A75" s="561" t="s">
        <v>49</v>
      </c>
      <c r="B75" s="22">
        <v>69141.017033940996</v>
      </c>
      <c r="C75" s="22">
        <v>58766.710728999999</v>
      </c>
      <c r="D75" s="22">
        <v>13402.448203</v>
      </c>
      <c r="E75" s="22">
        <v>18834.209394000001</v>
      </c>
      <c r="F75" s="22">
        <v>20393.341400000001</v>
      </c>
      <c r="G75" s="483">
        <v>180537.726759941</v>
      </c>
      <c r="H75" s="22">
        <v>11261.192054000001</v>
      </c>
      <c r="I75" s="22">
        <v>4824.6192815743998</v>
      </c>
      <c r="J75" s="22">
        <v>4153</v>
      </c>
      <c r="K75" s="22">
        <v>1468.329107</v>
      </c>
      <c r="L75" s="483">
        <v>21707.1404425744</v>
      </c>
      <c r="M75" s="484">
        <v>202244.86720251536</v>
      </c>
      <c r="N75" s="22">
        <v>92640.219149515397</v>
      </c>
      <c r="P75" s="4">
        <f>SUM(M75:M79)</f>
        <v>335486.34084651631</v>
      </c>
    </row>
    <row r="76" spans="1:16" ht="16.5" x14ac:dyDescent="0.25">
      <c r="A76" s="562" t="s">
        <v>50</v>
      </c>
      <c r="B76" s="22">
        <v>14</v>
      </c>
      <c r="C76" s="22">
        <v>94.212999999999994</v>
      </c>
      <c r="D76" s="22">
        <v>3956.0239999999999</v>
      </c>
      <c r="E76" s="22">
        <v>15</v>
      </c>
      <c r="F76" s="22">
        <v>17</v>
      </c>
      <c r="G76" s="483">
        <v>4096.2370000000001</v>
      </c>
      <c r="H76" s="22">
        <v>0</v>
      </c>
      <c r="I76" s="22">
        <v>0</v>
      </c>
      <c r="J76" s="22">
        <v>0</v>
      </c>
      <c r="K76" s="22">
        <v>0</v>
      </c>
      <c r="L76" s="483">
        <v>0</v>
      </c>
      <c r="M76" s="484">
        <v>4096.2370000000001</v>
      </c>
      <c r="N76" s="22">
        <v>64.024000000000001</v>
      </c>
      <c r="P76" s="4">
        <f>+M74-P75</f>
        <v>577.60669200005941</v>
      </c>
    </row>
    <row r="77" spans="1:16" ht="16.5" x14ac:dyDescent="0.25">
      <c r="A77" s="562" t="s">
        <v>51</v>
      </c>
      <c r="B77" s="22">
        <v>39389.219891000008</v>
      </c>
      <c r="C77" s="22">
        <v>29644.014999999999</v>
      </c>
      <c r="D77" s="22">
        <v>5229.0594659999997</v>
      </c>
      <c r="E77" s="22">
        <v>26800.071472</v>
      </c>
      <c r="F77" s="22">
        <v>5424.0959999999995</v>
      </c>
      <c r="G77" s="483">
        <v>106486.46182899999</v>
      </c>
      <c r="H77" s="22">
        <v>2205.6</v>
      </c>
      <c r="I77" s="22">
        <v>1653</v>
      </c>
      <c r="J77" s="22">
        <v>677</v>
      </c>
      <c r="K77" s="22">
        <v>275.77991299999996</v>
      </c>
      <c r="L77" s="483">
        <v>4811.3799129999998</v>
      </c>
      <c r="M77" s="484">
        <v>111297.841742</v>
      </c>
      <c r="N77" s="22">
        <v>58898.023415000003</v>
      </c>
    </row>
    <row r="78" spans="1:16" ht="16.5" x14ac:dyDescent="0.25">
      <c r="A78" s="563" t="s">
        <v>52</v>
      </c>
      <c r="B78" s="22">
        <v>2060.1838170010001</v>
      </c>
      <c r="C78" s="22">
        <v>1105.622779</v>
      </c>
      <c r="D78" s="22">
        <v>861.92330399999992</v>
      </c>
      <c r="E78" s="22">
        <v>149.12812500000001</v>
      </c>
      <c r="F78" s="22">
        <v>969.98168699999997</v>
      </c>
      <c r="G78" s="483">
        <v>5146.8397120010004</v>
      </c>
      <c r="H78" s="22">
        <v>21</v>
      </c>
      <c r="I78" s="22">
        <v>0</v>
      </c>
      <c r="J78" s="22">
        <v>1</v>
      </c>
      <c r="K78" s="22">
        <v>42</v>
      </c>
      <c r="L78" s="483">
        <v>64</v>
      </c>
      <c r="M78" s="484">
        <v>5210.8397120010004</v>
      </c>
      <c r="N78" s="22">
        <v>2706.7899110010003</v>
      </c>
    </row>
    <row r="79" spans="1:16" ht="17.25" thickBot="1" x14ac:dyDescent="0.3">
      <c r="A79" s="564" t="s">
        <v>53</v>
      </c>
      <c r="B79" s="22">
        <v>3154.6958479999998</v>
      </c>
      <c r="C79" s="22">
        <v>6051.9054079999996</v>
      </c>
      <c r="D79" s="22">
        <v>877.91826900000001</v>
      </c>
      <c r="E79" s="22">
        <v>1306.666665</v>
      </c>
      <c r="F79" s="22">
        <v>1066.2429999999999</v>
      </c>
      <c r="G79" s="483">
        <v>12457.429190000001</v>
      </c>
      <c r="H79" s="22">
        <v>47</v>
      </c>
      <c r="I79" s="22">
        <v>126.126</v>
      </c>
      <c r="J79" s="22">
        <v>3</v>
      </c>
      <c r="K79" s="22">
        <v>3</v>
      </c>
      <c r="L79" s="483">
        <v>179.126</v>
      </c>
      <c r="M79" s="484">
        <v>12636.555190000001</v>
      </c>
      <c r="N79" s="22">
        <v>6380.1359339999999</v>
      </c>
    </row>
    <row r="80" spans="1:16" s="65" customFormat="1" ht="17.25" thickBot="1" x14ac:dyDescent="0.3">
      <c r="A80" s="558" t="s">
        <v>25</v>
      </c>
      <c r="B80" s="29">
        <v>67878.11454000001</v>
      </c>
      <c r="C80" s="29">
        <v>51123.914804</v>
      </c>
      <c r="D80" s="29">
        <v>40365.213867999999</v>
      </c>
      <c r="E80" s="29">
        <v>46065.120717000005</v>
      </c>
      <c r="F80" s="29">
        <v>37276.205665000001</v>
      </c>
      <c r="G80" s="485">
        <v>242708.569594</v>
      </c>
      <c r="H80" s="29">
        <v>49372.701008067197</v>
      </c>
      <c r="I80" s="29">
        <v>28874.226348403201</v>
      </c>
      <c r="J80" s="29">
        <v>35494.741821999996</v>
      </c>
      <c r="K80" s="29">
        <v>30446.19556</v>
      </c>
      <c r="L80" s="485">
        <v>144187.86473847041</v>
      </c>
      <c r="M80" s="486">
        <v>386896.43433247041</v>
      </c>
      <c r="N80" s="29">
        <v>217183.22616213281</v>
      </c>
    </row>
    <row r="81" spans="1:16" ht="16.5" x14ac:dyDescent="0.25">
      <c r="A81" s="561" t="s">
        <v>49</v>
      </c>
      <c r="B81" s="22">
        <v>45622.240631999994</v>
      </c>
      <c r="C81" s="22">
        <v>38333.588781000006</v>
      </c>
      <c r="D81" s="22">
        <v>25252.017275999999</v>
      </c>
      <c r="E81" s="22">
        <v>33969.341137999996</v>
      </c>
      <c r="F81" s="22">
        <v>13569.897615</v>
      </c>
      <c r="G81" s="483">
        <v>156747.08544200001</v>
      </c>
      <c r="H81" s="22">
        <v>45722.701008067197</v>
      </c>
      <c r="I81" s="22">
        <v>22352.313711270399</v>
      </c>
      <c r="J81" s="22">
        <v>27123.741822</v>
      </c>
      <c r="K81" s="22">
        <v>15864</v>
      </c>
      <c r="L81" s="483">
        <v>111062.7565413376</v>
      </c>
      <c r="M81" s="484">
        <v>267809.8419833376</v>
      </c>
      <c r="N81" s="22">
        <v>145726.49809100002</v>
      </c>
      <c r="P81" s="4">
        <f>+M38</f>
        <v>2978.0469860000003</v>
      </c>
    </row>
    <row r="82" spans="1:16" ht="16.5" x14ac:dyDescent="0.25">
      <c r="A82" s="562" t="s">
        <v>50</v>
      </c>
      <c r="B82" s="22">
        <v>13.16</v>
      </c>
      <c r="C82" s="22">
        <v>33</v>
      </c>
      <c r="D82" s="22">
        <v>6341</v>
      </c>
      <c r="E82" s="22">
        <v>0</v>
      </c>
      <c r="F82" s="22">
        <v>17</v>
      </c>
      <c r="G82" s="483">
        <v>6404.16</v>
      </c>
      <c r="H82" s="22">
        <v>0</v>
      </c>
      <c r="I82" s="22">
        <v>0</v>
      </c>
      <c r="J82" s="22">
        <v>0</v>
      </c>
      <c r="K82" s="22">
        <v>2</v>
      </c>
      <c r="L82" s="483">
        <v>2</v>
      </c>
      <c r="M82" s="484">
        <v>6406.16</v>
      </c>
      <c r="N82" s="22">
        <v>31</v>
      </c>
      <c r="P82" s="4">
        <f>SUM(M81:M85)</f>
        <v>385967.42774647032</v>
      </c>
    </row>
    <row r="83" spans="1:16" ht="16.5" x14ac:dyDescent="0.25">
      <c r="A83" s="562" t="s">
        <v>51</v>
      </c>
      <c r="B83" s="22">
        <v>21720.853906</v>
      </c>
      <c r="C83" s="22">
        <v>12561.295023000001</v>
      </c>
      <c r="D83" s="22">
        <v>8211.2809870000001</v>
      </c>
      <c r="E83" s="22">
        <v>11669.724676000002</v>
      </c>
      <c r="F83" s="22">
        <v>23592</v>
      </c>
      <c r="G83" s="483">
        <v>77755.154592000021</v>
      </c>
      <c r="H83" s="22">
        <v>3650</v>
      </c>
      <c r="I83" s="22">
        <v>6520.9126371328002</v>
      </c>
      <c r="J83" s="22">
        <v>8313</v>
      </c>
      <c r="K83" s="22">
        <v>14112.19556</v>
      </c>
      <c r="L83" s="483">
        <v>32596.108197132802</v>
      </c>
      <c r="M83" s="484">
        <v>110351.2627891328</v>
      </c>
      <c r="N83" s="22">
        <v>69920.342281132791</v>
      </c>
      <c r="P83" s="4">
        <f>+P81+P82</f>
        <v>388945.47473247029</v>
      </c>
    </row>
    <row r="84" spans="1:16" ht="16.5" x14ac:dyDescent="0.25">
      <c r="A84" s="563" t="s">
        <v>52</v>
      </c>
      <c r="B84" s="22">
        <v>404.16446199999996</v>
      </c>
      <c r="C84" s="22">
        <v>89</v>
      </c>
      <c r="D84" s="22">
        <v>253.79960499999999</v>
      </c>
      <c r="E84" s="22">
        <v>82.502857000000006</v>
      </c>
      <c r="F84" s="22">
        <v>79.308049999999994</v>
      </c>
      <c r="G84" s="483">
        <v>908.77497399999993</v>
      </c>
      <c r="H84" s="22">
        <v>0</v>
      </c>
      <c r="I84" s="22">
        <v>0</v>
      </c>
      <c r="J84" s="22">
        <v>1</v>
      </c>
      <c r="K84" s="22">
        <v>30</v>
      </c>
      <c r="L84" s="483">
        <v>31</v>
      </c>
      <c r="M84" s="484">
        <v>939.77497399999993</v>
      </c>
      <c r="N84" s="22">
        <v>483.98978999999997</v>
      </c>
      <c r="P84" s="4">
        <f>+M80+M38</f>
        <v>389874.48131847038</v>
      </c>
    </row>
    <row r="85" spans="1:16" ht="17.25" thickBot="1" x14ac:dyDescent="0.3">
      <c r="A85" s="565" t="s">
        <v>53</v>
      </c>
      <c r="B85" s="22">
        <v>112.241</v>
      </c>
      <c r="C85" s="22">
        <v>106.03100000000001</v>
      </c>
      <c r="D85" s="22">
        <v>205.11600000000001</v>
      </c>
      <c r="E85" s="22">
        <v>22</v>
      </c>
      <c r="F85" s="22">
        <v>15</v>
      </c>
      <c r="G85" s="483">
        <v>460.38800000000003</v>
      </c>
      <c r="H85" s="22">
        <v>0</v>
      </c>
      <c r="I85" s="22">
        <v>0</v>
      </c>
      <c r="J85" s="22">
        <v>0</v>
      </c>
      <c r="K85" s="22">
        <v>0</v>
      </c>
      <c r="L85" s="483">
        <v>0</v>
      </c>
      <c r="M85" s="484">
        <v>460.38800000000003</v>
      </c>
      <c r="N85" s="22">
        <v>111.396</v>
      </c>
      <c r="P85" s="4">
        <f>+P84-P83</f>
        <v>929.00658600009046</v>
      </c>
    </row>
    <row r="86" spans="1:16" s="65" customFormat="1" ht="17.25" thickBot="1" x14ac:dyDescent="0.3">
      <c r="A86" s="558" t="s">
        <v>26</v>
      </c>
      <c r="B86" s="29">
        <v>181972.974059942</v>
      </c>
      <c r="C86" s="29">
        <v>146800.24508100003</v>
      </c>
      <c r="D86" s="29">
        <v>64706.58711</v>
      </c>
      <c r="E86" s="29">
        <v>93195.976662999994</v>
      </c>
      <c r="F86" s="29">
        <v>65159.867751999998</v>
      </c>
      <c r="G86" s="485">
        <v>551835.650665942</v>
      </c>
      <c r="H86" s="29">
        <v>63075.713173067204</v>
      </c>
      <c r="I86" s="29">
        <v>35477.971629977597</v>
      </c>
      <c r="J86" s="29">
        <v>40335.741821999996</v>
      </c>
      <c r="K86" s="29">
        <v>32235.30458</v>
      </c>
      <c r="L86" s="485">
        <v>171124.73120504478</v>
      </c>
      <c r="M86" s="486">
        <v>722960.38187098666</v>
      </c>
      <c r="N86" s="29">
        <v>378038.41857164918</v>
      </c>
    </row>
    <row r="88" spans="1:16" ht="18.75" x14ac:dyDescent="0.25">
      <c r="A88" s="2832" t="s">
        <v>334</v>
      </c>
      <c r="B88" s="2832"/>
      <c r="C88" s="2832"/>
      <c r="D88" s="2832"/>
      <c r="E88" s="2832"/>
      <c r="F88" s="2832"/>
      <c r="G88" s="2832"/>
    </row>
    <row r="90" spans="1:16" ht="17.25" thickBot="1" x14ac:dyDescent="0.3">
      <c r="A90" s="164" t="s">
        <v>56</v>
      </c>
      <c r="B90" s="165"/>
      <c r="C90" s="165"/>
      <c r="D90" s="165"/>
      <c r="E90" s="165"/>
      <c r="F90" s="165"/>
      <c r="G90" s="166"/>
      <c r="H90" s="165"/>
      <c r="I90" s="165"/>
      <c r="J90" s="165"/>
    </row>
    <row r="91" spans="1:16" ht="18" thickBot="1" x14ac:dyDescent="0.35">
      <c r="A91" s="138" t="s">
        <v>57</v>
      </c>
      <c r="B91" s="144" t="s">
        <v>195</v>
      </c>
      <c r="C91" s="142"/>
      <c r="D91" s="143"/>
      <c r="E91" s="143"/>
      <c r="F91" s="143"/>
      <c r="G91" s="167"/>
      <c r="H91" s="143"/>
      <c r="I91" s="143" t="s">
        <v>87</v>
      </c>
      <c r="J91" s="165"/>
    </row>
    <row r="92" spans="1:16" ht="17.25" x14ac:dyDescent="0.3">
      <c r="A92" s="143"/>
      <c r="B92" s="142" t="s">
        <v>66</v>
      </c>
      <c r="C92" s="142"/>
      <c r="D92" s="143"/>
      <c r="E92" s="143"/>
      <c r="F92" s="143"/>
      <c r="G92" s="167"/>
      <c r="H92" s="143"/>
      <c r="I92" s="168" t="s">
        <v>82</v>
      </c>
      <c r="J92" s="143"/>
    </row>
    <row r="93" spans="1:16" ht="16.5" x14ac:dyDescent="0.25">
      <c r="A93" s="143"/>
      <c r="B93" s="142" t="s">
        <v>166</v>
      </c>
      <c r="C93" s="142"/>
      <c r="D93" s="143"/>
      <c r="E93" s="143"/>
      <c r="F93" s="143"/>
      <c r="G93" s="167"/>
      <c r="H93" s="143"/>
      <c r="I93" s="143" t="s">
        <v>155</v>
      </c>
      <c r="J93" s="143"/>
    </row>
    <row r="94" spans="1:16" ht="16.5" x14ac:dyDescent="0.25">
      <c r="A94" s="143"/>
      <c r="B94" s="142" t="s">
        <v>224</v>
      </c>
      <c r="C94" s="142"/>
      <c r="D94" s="143"/>
      <c r="E94" s="143"/>
      <c r="F94" s="143"/>
      <c r="G94" s="167"/>
      <c r="H94" s="143"/>
      <c r="I94" s="169" t="s">
        <v>216</v>
      </c>
      <c r="J94" s="143"/>
    </row>
    <row r="95" spans="1:16" ht="16.5" x14ac:dyDescent="0.25">
      <c r="A95" s="165"/>
      <c r="B95" s="142" t="s">
        <v>64</v>
      </c>
      <c r="C95" s="142"/>
      <c r="D95" s="143"/>
      <c r="E95" s="143"/>
      <c r="F95" s="143"/>
      <c r="G95" s="167"/>
      <c r="H95" s="143"/>
      <c r="I95" s="169" t="s">
        <v>214</v>
      </c>
      <c r="J95" s="143"/>
    </row>
    <row r="96" spans="1:16" ht="16.5" x14ac:dyDescent="0.25">
      <c r="A96" s="165"/>
      <c r="B96" s="142" t="s">
        <v>65</v>
      </c>
      <c r="C96" s="142"/>
      <c r="D96" s="143"/>
      <c r="E96" s="143"/>
      <c r="F96" s="143"/>
      <c r="G96" s="167"/>
      <c r="H96" s="143"/>
      <c r="I96" s="169" t="s">
        <v>67</v>
      </c>
      <c r="J96" s="143"/>
    </row>
    <row r="97" spans="1:10" ht="16.5" x14ac:dyDescent="0.25">
      <c r="A97" s="165"/>
      <c r="B97" s="142" t="s">
        <v>244</v>
      </c>
      <c r="C97" s="142"/>
      <c r="D97" s="143"/>
      <c r="E97" s="143"/>
      <c r="F97" s="143"/>
      <c r="G97" s="167"/>
      <c r="H97" s="143"/>
      <c r="I97" s="169" t="s">
        <v>228</v>
      </c>
      <c r="J97" s="143"/>
    </row>
    <row r="98" spans="1:10" ht="16.5" x14ac:dyDescent="0.25">
      <c r="A98" s="165"/>
      <c r="B98" s="142" t="s">
        <v>246</v>
      </c>
      <c r="C98" s="142"/>
      <c r="D98" s="143"/>
      <c r="E98" s="143"/>
      <c r="F98" s="143"/>
      <c r="G98" s="167"/>
      <c r="H98" s="143"/>
      <c r="I98" s="169" t="s">
        <v>231</v>
      </c>
      <c r="J98" s="143"/>
    </row>
    <row r="99" spans="1:10" ht="16.5" x14ac:dyDescent="0.25">
      <c r="A99" s="165"/>
      <c r="B99" s="142" t="s">
        <v>74</v>
      </c>
      <c r="C99" s="142"/>
      <c r="D99" s="143"/>
      <c r="E99" s="143"/>
      <c r="F99" s="143"/>
      <c r="G99" s="167"/>
      <c r="H99" s="143"/>
      <c r="I99" s="169" t="s">
        <v>230</v>
      </c>
      <c r="J99" s="143"/>
    </row>
    <row r="100" spans="1:10" ht="16.5" x14ac:dyDescent="0.25">
      <c r="A100" s="165"/>
      <c r="B100" s="142" t="s">
        <v>83</v>
      </c>
      <c r="C100" s="142"/>
      <c r="D100" s="143"/>
      <c r="E100" s="143"/>
      <c r="F100" s="143"/>
      <c r="G100" s="167"/>
      <c r="H100" s="143"/>
      <c r="I100" s="169" t="s">
        <v>176</v>
      </c>
      <c r="J100" s="143"/>
    </row>
    <row r="101" spans="1:10" ht="16.5" x14ac:dyDescent="0.25">
      <c r="A101" s="165"/>
      <c r="B101" s="142" t="s">
        <v>261</v>
      </c>
      <c r="C101" s="142"/>
      <c r="D101" s="143"/>
      <c r="E101" s="143"/>
      <c r="F101" s="143"/>
      <c r="G101" s="167"/>
      <c r="H101" s="143"/>
      <c r="I101" s="169" t="s">
        <v>79</v>
      </c>
      <c r="J101" s="143"/>
    </row>
    <row r="102" spans="1:10" ht="16.5" x14ac:dyDescent="0.25">
      <c r="A102" s="165"/>
      <c r="B102" s="142" t="s">
        <v>122</v>
      </c>
      <c r="C102" s="142"/>
      <c r="D102" s="143"/>
      <c r="E102" s="143"/>
      <c r="F102" s="143"/>
      <c r="G102" s="167"/>
      <c r="H102" s="143"/>
      <c r="I102" s="169" t="s">
        <v>245</v>
      </c>
      <c r="J102" s="143"/>
    </row>
    <row r="103" spans="1:10" ht="16.5" x14ac:dyDescent="0.25">
      <c r="A103" s="165"/>
      <c r="B103" s="142" t="s">
        <v>192</v>
      </c>
      <c r="C103" s="142"/>
      <c r="D103" s="143"/>
      <c r="E103" s="143"/>
      <c r="F103" s="143"/>
      <c r="G103" s="167"/>
      <c r="H103" s="143"/>
      <c r="I103" s="169" t="s">
        <v>253</v>
      </c>
      <c r="J103" s="143"/>
    </row>
    <row r="104" spans="1:10" ht="16.5" x14ac:dyDescent="0.25">
      <c r="A104" s="165"/>
      <c r="B104" s="142" t="s">
        <v>194</v>
      </c>
      <c r="C104" s="142"/>
      <c r="D104" s="143"/>
      <c r="E104" s="143"/>
      <c r="F104" s="143"/>
      <c r="G104" s="167"/>
      <c r="H104" s="143"/>
      <c r="I104" s="169" t="s">
        <v>256</v>
      </c>
      <c r="J104" s="143"/>
    </row>
    <row r="105" spans="1:10" ht="16.5" x14ac:dyDescent="0.25">
      <c r="A105" s="165"/>
      <c r="B105" s="142" t="s">
        <v>89</v>
      </c>
      <c r="C105" s="142"/>
      <c r="D105" s="143"/>
      <c r="E105" s="143"/>
      <c r="F105" s="143"/>
      <c r="G105" s="167"/>
      <c r="H105" s="143"/>
      <c r="I105" s="169" t="s">
        <v>236</v>
      </c>
      <c r="J105" s="143"/>
    </row>
    <row r="106" spans="1:10" ht="16.5" x14ac:dyDescent="0.25">
      <c r="A106" s="165"/>
      <c r="B106" s="142" t="s">
        <v>114</v>
      </c>
      <c r="C106" s="142"/>
      <c r="D106" s="143"/>
      <c r="E106" s="143"/>
      <c r="F106" s="143"/>
      <c r="G106" s="167"/>
      <c r="H106" s="143"/>
      <c r="I106" s="169" t="s">
        <v>234</v>
      </c>
      <c r="J106" s="143"/>
    </row>
    <row r="107" spans="1:10" ht="16.5" x14ac:dyDescent="0.25">
      <c r="A107" s="165"/>
      <c r="B107" s="142" t="s">
        <v>78</v>
      </c>
      <c r="C107" s="142"/>
      <c r="D107" s="143"/>
      <c r="E107" s="143"/>
      <c r="F107" s="143"/>
      <c r="G107" s="167"/>
      <c r="H107" s="143"/>
      <c r="I107" s="169" t="s">
        <v>247</v>
      </c>
      <c r="J107" s="143"/>
    </row>
    <row r="108" spans="1:10" ht="16.5" x14ac:dyDescent="0.25">
      <c r="A108" s="165"/>
      <c r="B108" s="142" t="s">
        <v>217</v>
      </c>
      <c r="C108" s="142"/>
      <c r="D108" s="143"/>
      <c r="E108" s="143"/>
      <c r="F108" s="143"/>
      <c r="G108" s="167"/>
      <c r="H108" s="143"/>
      <c r="I108" s="169" t="s">
        <v>184</v>
      </c>
      <c r="J108" s="143"/>
    </row>
    <row r="109" spans="1:10" ht="16.5" x14ac:dyDescent="0.25">
      <c r="A109" s="165"/>
      <c r="B109" s="142" t="s">
        <v>181</v>
      </c>
      <c r="C109" s="142"/>
      <c r="D109" s="143"/>
      <c r="E109" s="143"/>
      <c r="F109" s="143"/>
      <c r="G109" s="167"/>
      <c r="H109" s="143"/>
      <c r="I109" s="169" t="s">
        <v>185</v>
      </c>
      <c r="J109" s="143"/>
    </row>
    <row r="110" spans="1:10" ht="16.5" x14ac:dyDescent="0.25">
      <c r="A110" s="165"/>
      <c r="B110" s="142" t="s">
        <v>213</v>
      </c>
      <c r="C110" s="142"/>
      <c r="D110" s="143"/>
      <c r="E110" s="143"/>
      <c r="F110" s="143"/>
      <c r="G110" s="167"/>
      <c r="H110" s="143"/>
      <c r="I110" s="169" t="s">
        <v>222</v>
      </c>
      <c r="J110" s="143"/>
    </row>
    <row r="111" spans="1:10" ht="16.5" x14ac:dyDescent="0.25">
      <c r="A111" s="165"/>
      <c r="B111" s="142" t="s">
        <v>227</v>
      </c>
      <c r="C111" s="142"/>
      <c r="D111" s="143"/>
      <c r="E111" s="143"/>
      <c r="F111" s="143"/>
      <c r="G111" s="167"/>
      <c r="H111" s="143"/>
      <c r="I111" s="169" t="s">
        <v>218</v>
      </c>
      <c r="J111" s="143"/>
    </row>
    <row r="112" spans="1:10" ht="16.5" x14ac:dyDescent="0.25">
      <c r="A112" s="165"/>
      <c r="B112" s="142" t="s">
        <v>223</v>
      </c>
      <c r="C112" s="142"/>
      <c r="D112" s="143"/>
      <c r="E112" s="143"/>
      <c r="F112" s="143"/>
      <c r="G112" s="167"/>
      <c r="H112" s="143"/>
      <c r="I112" s="169" t="s">
        <v>172</v>
      </c>
      <c r="J112" s="143"/>
    </row>
    <row r="113" spans="1:10" ht="16.5" x14ac:dyDescent="0.25">
      <c r="A113" s="165"/>
      <c r="B113" s="142" t="s">
        <v>220</v>
      </c>
      <c r="C113" s="142"/>
      <c r="D113" s="143"/>
      <c r="E113" s="143"/>
      <c r="F113" s="143"/>
      <c r="G113" s="167"/>
      <c r="H113" s="143"/>
      <c r="I113" s="169" t="s">
        <v>233</v>
      </c>
      <c r="J113" s="143"/>
    </row>
    <row r="114" spans="1:10" ht="16.5" x14ac:dyDescent="0.25">
      <c r="A114" s="165"/>
      <c r="B114" s="142" t="s">
        <v>240</v>
      </c>
      <c r="C114" s="142"/>
      <c r="D114" s="143"/>
      <c r="E114" s="143"/>
      <c r="F114" s="143"/>
      <c r="G114" s="167"/>
      <c r="H114" s="143"/>
      <c r="I114" s="169" t="s">
        <v>237</v>
      </c>
      <c r="J114" s="143"/>
    </row>
    <row r="115" spans="1:10" ht="16.5" x14ac:dyDescent="0.25">
      <c r="A115" s="165"/>
      <c r="B115" s="142" t="s">
        <v>257</v>
      </c>
      <c r="C115" s="142"/>
      <c r="D115" s="143"/>
      <c r="E115" s="143"/>
      <c r="F115" s="143"/>
      <c r="G115" s="167"/>
      <c r="H115" s="143"/>
      <c r="I115" s="169" t="s">
        <v>241</v>
      </c>
      <c r="J115" s="143"/>
    </row>
    <row r="116" spans="1:10" ht="16.5" x14ac:dyDescent="0.25">
      <c r="A116" s="165"/>
      <c r="B116" s="142" t="s">
        <v>183</v>
      </c>
      <c r="C116" s="142"/>
      <c r="D116" s="143"/>
      <c r="E116" s="143"/>
      <c r="F116" s="143"/>
      <c r="G116" s="167"/>
      <c r="H116" s="143"/>
      <c r="I116" s="169" t="s">
        <v>243</v>
      </c>
      <c r="J116" s="143"/>
    </row>
    <row r="117" spans="1:10" ht="16.5" x14ac:dyDescent="0.25">
      <c r="A117" s="165"/>
      <c r="B117" s="142" t="s">
        <v>131</v>
      </c>
      <c r="C117" s="142"/>
      <c r="D117" s="143"/>
      <c r="E117" s="143"/>
      <c r="F117" s="143"/>
      <c r="G117" s="167"/>
      <c r="H117" s="143"/>
      <c r="I117" s="169" t="s">
        <v>254</v>
      </c>
      <c r="J117" s="143"/>
    </row>
    <row r="118" spans="1:10" ht="16.5" x14ac:dyDescent="0.25">
      <c r="A118" s="165"/>
      <c r="B118" s="142" t="s">
        <v>186</v>
      </c>
      <c r="C118" s="142"/>
      <c r="D118" s="143"/>
      <c r="E118" s="143"/>
      <c r="F118" s="143"/>
      <c r="G118" s="167"/>
      <c r="H118" s="143"/>
      <c r="I118" s="169" t="s">
        <v>226</v>
      </c>
      <c r="J118" s="143"/>
    </row>
    <row r="119" spans="1:10" ht="16.5" x14ac:dyDescent="0.25">
      <c r="A119" s="165"/>
      <c r="B119" s="142" t="s">
        <v>268</v>
      </c>
      <c r="C119" s="142"/>
      <c r="D119" s="143"/>
      <c r="E119" s="143"/>
      <c r="F119" s="143"/>
      <c r="G119" s="167"/>
      <c r="H119" s="143"/>
      <c r="I119" s="169" t="s">
        <v>249</v>
      </c>
      <c r="J119" s="143"/>
    </row>
    <row r="120" spans="1:10" ht="16.5" x14ac:dyDescent="0.25">
      <c r="A120" s="165"/>
      <c r="B120" s="142" t="s">
        <v>262</v>
      </c>
      <c r="C120" s="142"/>
      <c r="D120" s="143"/>
      <c r="E120" s="143"/>
      <c r="F120" s="143"/>
      <c r="G120" s="167"/>
      <c r="H120" s="143"/>
      <c r="I120" s="169" t="s">
        <v>252</v>
      </c>
      <c r="J120" s="143"/>
    </row>
    <row r="121" spans="1:10" ht="17.25" x14ac:dyDescent="0.3">
      <c r="A121" s="165"/>
      <c r="B121" s="142" t="s">
        <v>264</v>
      </c>
      <c r="C121" s="142"/>
      <c r="D121" s="143"/>
      <c r="E121" s="143"/>
      <c r="F121" s="143"/>
      <c r="G121" s="167"/>
      <c r="H121" s="143"/>
      <c r="I121" s="168" t="s">
        <v>203</v>
      </c>
      <c r="J121" s="143"/>
    </row>
    <row r="122" spans="1:10" ht="17.25" x14ac:dyDescent="0.3">
      <c r="A122" s="165"/>
      <c r="B122" s="142" t="s">
        <v>197</v>
      </c>
      <c r="C122" s="142"/>
      <c r="D122" s="143"/>
      <c r="E122" s="143"/>
      <c r="F122" s="143"/>
      <c r="G122" s="167"/>
      <c r="H122" s="143"/>
      <c r="I122" s="149" t="s">
        <v>86</v>
      </c>
      <c r="J122" s="143"/>
    </row>
    <row r="123" spans="1:10" ht="17.25" x14ac:dyDescent="0.3">
      <c r="A123" s="165"/>
      <c r="B123" s="142" t="s">
        <v>275</v>
      </c>
      <c r="C123" s="142"/>
      <c r="D123" s="143"/>
      <c r="E123" s="143"/>
      <c r="F123" s="143"/>
      <c r="G123" s="167"/>
      <c r="H123" s="143"/>
      <c r="I123" s="149" t="s">
        <v>99</v>
      </c>
      <c r="J123" s="143"/>
    </row>
    <row r="124" spans="1:10" ht="17.25" x14ac:dyDescent="0.3">
      <c r="A124" s="165"/>
      <c r="B124" s="142" t="s">
        <v>96</v>
      </c>
      <c r="C124" s="142"/>
      <c r="D124" s="143"/>
      <c r="E124" s="143"/>
      <c r="F124" s="143"/>
      <c r="G124" s="167"/>
      <c r="H124" s="143"/>
      <c r="I124" s="149" t="s">
        <v>68</v>
      </c>
      <c r="J124" s="143"/>
    </row>
    <row r="125" spans="1:10" ht="16.5" x14ac:dyDescent="0.25">
      <c r="A125" s="165"/>
      <c r="B125" s="142" t="s">
        <v>232</v>
      </c>
      <c r="C125" s="142"/>
      <c r="D125" s="143"/>
      <c r="E125" s="143"/>
      <c r="F125" s="143"/>
      <c r="G125" s="167"/>
      <c r="H125" s="143"/>
      <c r="I125" s="165"/>
      <c r="J125" s="143"/>
    </row>
    <row r="126" spans="1:10" ht="16.5" x14ac:dyDescent="0.25">
      <c r="A126" s="165"/>
      <c r="B126" s="142" t="s">
        <v>248</v>
      </c>
      <c r="C126" s="142"/>
      <c r="D126" s="143"/>
      <c r="E126" s="143"/>
      <c r="F126" s="143"/>
      <c r="G126" s="167"/>
      <c r="H126" s="143"/>
      <c r="I126" s="169"/>
      <c r="J126" s="143"/>
    </row>
    <row r="127" spans="1:10" ht="16.5" x14ac:dyDescent="0.25">
      <c r="A127" s="165"/>
      <c r="B127" s="142" t="s">
        <v>258</v>
      </c>
      <c r="C127" s="142"/>
      <c r="D127" s="143"/>
      <c r="E127" s="143"/>
      <c r="F127" s="143"/>
      <c r="G127" s="167"/>
      <c r="H127" s="143"/>
      <c r="I127" s="169"/>
      <c r="J127" s="143"/>
    </row>
    <row r="128" spans="1:10" ht="16.5" x14ac:dyDescent="0.25">
      <c r="A128" s="165"/>
      <c r="B128" s="142" t="s">
        <v>180</v>
      </c>
      <c r="C128" s="142"/>
      <c r="D128" s="143"/>
      <c r="E128" s="143"/>
      <c r="F128" s="143"/>
      <c r="G128" s="167"/>
      <c r="H128" s="143"/>
      <c r="I128" s="169"/>
      <c r="J128" s="143"/>
    </row>
    <row r="129" spans="1:10" ht="16.5" x14ac:dyDescent="0.25">
      <c r="A129" s="165"/>
      <c r="B129" s="142" t="s">
        <v>259</v>
      </c>
      <c r="C129" s="142"/>
      <c r="D129" s="143"/>
      <c r="E129" s="143"/>
      <c r="F129" s="143"/>
      <c r="G129" s="167"/>
      <c r="H129" s="143"/>
      <c r="I129" s="165"/>
      <c r="J129" s="143"/>
    </row>
    <row r="130" spans="1:10" ht="16.5" x14ac:dyDescent="0.25">
      <c r="A130" s="165"/>
      <c r="B130" s="142" t="s">
        <v>276</v>
      </c>
      <c r="C130" s="142"/>
      <c r="D130" s="143"/>
      <c r="E130" s="143"/>
      <c r="F130" s="143"/>
      <c r="G130" s="167"/>
      <c r="H130" s="143"/>
      <c r="I130" s="165"/>
      <c r="J130" s="143"/>
    </row>
    <row r="131" spans="1:10" ht="16.5" x14ac:dyDescent="0.25">
      <c r="A131" s="165"/>
      <c r="B131" s="142" t="s">
        <v>277</v>
      </c>
      <c r="C131" s="142"/>
      <c r="D131" s="143"/>
      <c r="E131" s="143"/>
      <c r="F131" s="143"/>
      <c r="G131" s="167"/>
      <c r="H131" s="143"/>
      <c r="I131" s="165"/>
      <c r="J131" s="143"/>
    </row>
    <row r="132" spans="1:10" ht="16.5" x14ac:dyDescent="0.25">
      <c r="A132" s="165"/>
      <c r="B132" s="142" t="s">
        <v>270</v>
      </c>
      <c r="C132" s="142"/>
      <c r="D132" s="143"/>
      <c r="E132" s="143"/>
      <c r="F132" s="143"/>
      <c r="G132" s="167"/>
      <c r="H132" s="143"/>
      <c r="I132" s="169"/>
      <c r="J132" s="143"/>
    </row>
    <row r="133" spans="1:10" ht="16.5" x14ac:dyDescent="0.25">
      <c r="A133" s="165"/>
      <c r="B133" s="142" t="s">
        <v>202</v>
      </c>
      <c r="C133" s="142"/>
      <c r="D133" s="143"/>
      <c r="E133" s="143"/>
      <c r="F133" s="143"/>
      <c r="G133" s="167"/>
      <c r="H133" s="143"/>
      <c r="I133" s="165"/>
      <c r="J133" s="143"/>
    </row>
    <row r="134" spans="1:10" ht="16.5" x14ac:dyDescent="0.25">
      <c r="A134" s="165"/>
      <c r="B134" s="142" t="s">
        <v>271</v>
      </c>
      <c r="C134" s="142"/>
      <c r="D134" s="143"/>
      <c r="E134" s="143"/>
      <c r="F134" s="143"/>
      <c r="G134" s="167"/>
      <c r="H134" s="143"/>
      <c r="I134" s="165"/>
      <c r="J134" s="143"/>
    </row>
    <row r="135" spans="1:10" ht="16.5" x14ac:dyDescent="0.25">
      <c r="A135" s="165"/>
      <c r="B135" s="142" t="s">
        <v>273</v>
      </c>
      <c r="C135" s="142"/>
      <c r="D135" s="143"/>
      <c r="E135" s="143"/>
      <c r="F135" s="143"/>
      <c r="G135" s="167"/>
      <c r="H135" s="143"/>
      <c r="I135" s="165"/>
      <c r="J135" s="143"/>
    </row>
    <row r="136" spans="1:10" ht="16.5" x14ac:dyDescent="0.25">
      <c r="A136" s="165"/>
      <c r="B136" s="142" t="s">
        <v>235</v>
      </c>
      <c r="C136" s="142"/>
      <c r="D136" s="143"/>
      <c r="E136" s="143"/>
      <c r="F136" s="143"/>
      <c r="G136" s="167"/>
      <c r="H136" s="143"/>
      <c r="I136" s="169"/>
      <c r="J136" s="143"/>
    </row>
    <row r="137" spans="1:10" ht="16.5" x14ac:dyDescent="0.25">
      <c r="A137" s="165"/>
      <c r="B137" s="142" t="s">
        <v>177</v>
      </c>
      <c r="C137" s="142"/>
      <c r="D137" s="143"/>
      <c r="E137" s="143"/>
      <c r="F137" s="143"/>
      <c r="G137" s="167"/>
      <c r="H137" s="143"/>
      <c r="I137" s="165"/>
      <c r="J137" s="143"/>
    </row>
    <row r="138" spans="1:10" ht="16.5" x14ac:dyDescent="0.25">
      <c r="A138" s="165"/>
      <c r="B138" s="142" t="s">
        <v>173</v>
      </c>
      <c r="C138" s="142"/>
      <c r="D138" s="143"/>
      <c r="E138" s="143"/>
      <c r="F138" s="143"/>
      <c r="G138" s="167"/>
      <c r="H138" s="143"/>
      <c r="I138" s="165"/>
      <c r="J138" s="143"/>
    </row>
    <row r="139" spans="1:10" ht="16.5" x14ac:dyDescent="0.25">
      <c r="A139" s="165"/>
      <c r="B139" s="142" t="s">
        <v>215</v>
      </c>
      <c r="C139" s="142"/>
      <c r="D139" s="143"/>
      <c r="E139" s="143"/>
      <c r="F139" s="143"/>
      <c r="G139" s="167"/>
      <c r="H139" s="143"/>
      <c r="I139" s="165"/>
      <c r="J139" s="143"/>
    </row>
    <row r="140" spans="1:10" ht="16.5" x14ac:dyDescent="0.25">
      <c r="A140" s="165"/>
      <c r="B140" s="142" t="s">
        <v>229</v>
      </c>
      <c r="C140" s="142"/>
      <c r="D140" s="143"/>
      <c r="E140" s="143"/>
      <c r="F140" s="143"/>
      <c r="G140" s="167"/>
      <c r="H140" s="143"/>
      <c r="I140" s="165"/>
      <c r="J140" s="143"/>
    </row>
    <row r="141" spans="1:10" ht="16.5" x14ac:dyDescent="0.25">
      <c r="A141" s="165"/>
      <c r="B141" s="142" t="s">
        <v>219</v>
      </c>
      <c r="C141" s="142"/>
      <c r="D141" s="143"/>
      <c r="E141" s="143"/>
      <c r="F141" s="143"/>
      <c r="G141" s="167"/>
      <c r="H141" s="143"/>
      <c r="I141" s="165"/>
      <c r="J141" s="143"/>
    </row>
    <row r="142" spans="1:10" ht="16.5" x14ac:dyDescent="0.25">
      <c r="A142" s="165"/>
      <c r="B142" s="142" t="s">
        <v>221</v>
      </c>
      <c r="C142" s="142"/>
      <c r="D142" s="143"/>
      <c r="E142" s="143"/>
      <c r="F142" s="143"/>
      <c r="G142" s="167"/>
      <c r="H142" s="143"/>
      <c r="I142" s="169"/>
      <c r="J142" s="143"/>
    </row>
    <row r="143" spans="1:10" ht="16.5" x14ac:dyDescent="0.25">
      <c r="A143" s="165"/>
      <c r="B143" s="142" t="s">
        <v>242</v>
      </c>
      <c r="C143" s="142"/>
      <c r="D143" s="143"/>
      <c r="E143" s="143"/>
      <c r="F143" s="143"/>
      <c r="G143" s="167"/>
      <c r="H143" s="143"/>
      <c r="I143" s="165"/>
      <c r="J143" s="143"/>
    </row>
    <row r="144" spans="1:10" ht="16.5" x14ac:dyDescent="0.25">
      <c r="A144" s="165"/>
      <c r="B144" s="142" t="s">
        <v>107</v>
      </c>
      <c r="C144" s="142"/>
      <c r="D144" s="143"/>
      <c r="E144" s="143"/>
      <c r="F144" s="143"/>
      <c r="G144" s="167"/>
      <c r="H144" s="143"/>
      <c r="I144" s="165"/>
      <c r="J144" s="143"/>
    </row>
    <row r="145" spans="1:10" ht="16.5" x14ac:dyDescent="0.25">
      <c r="A145" s="165"/>
      <c r="B145" s="142" t="s">
        <v>225</v>
      </c>
      <c r="C145" s="142"/>
      <c r="D145" s="143"/>
      <c r="E145" s="143"/>
      <c r="F145" s="143"/>
      <c r="G145" s="167"/>
      <c r="H145" s="143"/>
      <c r="I145" s="165"/>
      <c r="J145" s="143"/>
    </row>
    <row r="146" spans="1:10" ht="17.25" x14ac:dyDescent="0.3">
      <c r="A146" s="165"/>
      <c r="B146" s="142" t="s">
        <v>260</v>
      </c>
      <c r="C146" s="142"/>
      <c r="D146" s="143"/>
      <c r="E146" s="143"/>
      <c r="F146" s="143"/>
      <c r="G146" s="167"/>
      <c r="H146" s="143"/>
      <c r="I146" s="149"/>
      <c r="J146" s="143"/>
    </row>
    <row r="147" spans="1:10" ht="16.5" x14ac:dyDescent="0.25">
      <c r="A147" s="165"/>
      <c r="B147" s="142" t="s">
        <v>267</v>
      </c>
      <c r="C147" s="142"/>
      <c r="D147" s="143"/>
      <c r="E147" s="143"/>
      <c r="F147" s="143"/>
      <c r="G147" s="167"/>
      <c r="H147" s="143"/>
      <c r="I147" s="165"/>
      <c r="J147" s="143"/>
    </row>
    <row r="148" spans="1:10" ht="16.5" x14ac:dyDescent="0.25">
      <c r="A148" s="165"/>
      <c r="B148" s="142" t="s">
        <v>263</v>
      </c>
      <c r="C148" s="142"/>
      <c r="D148" s="143"/>
      <c r="E148" s="143"/>
      <c r="F148" s="143"/>
      <c r="G148" s="167"/>
      <c r="H148" s="143"/>
      <c r="I148" s="165"/>
      <c r="J148" s="143"/>
    </row>
    <row r="149" spans="1:10" ht="16.5" x14ac:dyDescent="0.25">
      <c r="A149" s="165"/>
      <c r="B149" s="142" t="s">
        <v>269</v>
      </c>
      <c r="C149" s="142"/>
      <c r="D149" s="143"/>
      <c r="E149" s="143"/>
      <c r="F149" s="143"/>
      <c r="G149" s="167"/>
      <c r="H149" s="143"/>
      <c r="I149" s="165"/>
      <c r="J149" s="143"/>
    </row>
    <row r="150" spans="1:10" ht="16.5" x14ac:dyDescent="0.25">
      <c r="A150" s="165"/>
      <c r="B150" s="142" t="s">
        <v>274</v>
      </c>
      <c r="C150" s="142"/>
      <c r="D150" s="143"/>
      <c r="E150" s="143"/>
      <c r="F150" s="143"/>
      <c r="G150" s="167"/>
      <c r="H150" s="143"/>
      <c r="I150" s="165"/>
      <c r="J150" s="143"/>
    </row>
    <row r="151" spans="1:10" ht="16.5" x14ac:dyDescent="0.25">
      <c r="A151" s="165"/>
      <c r="B151" s="142" t="s">
        <v>272</v>
      </c>
      <c r="C151" s="142"/>
      <c r="D151" s="143"/>
      <c r="E151" s="143"/>
      <c r="F151" s="143"/>
      <c r="G151" s="167"/>
      <c r="H151" s="143"/>
      <c r="I151" s="169"/>
      <c r="J151" s="143"/>
    </row>
    <row r="152" spans="1:10" ht="16.5" x14ac:dyDescent="0.25">
      <c r="A152" s="165"/>
      <c r="B152" s="142" t="s">
        <v>251</v>
      </c>
      <c r="C152" s="142"/>
      <c r="D152" s="143"/>
      <c r="E152" s="143"/>
      <c r="F152" s="143"/>
      <c r="G152" s="167"/>
      <c r="H152" s="143"/>
      <c r="I152" s="165"/>
      <c r="J152" s="143"/>
    </row>
    <row r="153" spans="1:10" ht="16.5" x14ac:dyDescent="0.25">
      <c r="A153" s="165"/>
      <c r="B153" s="142" t="s">
        <v>238</v>
      </c>
      <c r="C153" s="142"/>
      <c r="D153" s="143"/>
      <c r="E153" s="143"/>
      <c r="F153" s="143"/>
      <c r="G153" s="167"/>
      <c r="H153" s="143"/>
      <c r="I153" s="169"/>
      <c r="J153" s="143"/>
    </row>
    <row r="154" spans="1:10" ht="16.5" x14ac:dyDescent="0.25">
      <c r="A154" s="165"/>
      <c r="B154" s="142" t="s">
        <v>255</v>
      </c>
      <c r="C154" s="142"/>
      <c r="D154" s="143"/>
      <c r="E154" s="143"/>
      <c r="F154" s="143"/>
      <c r="G154" s="167"/>
      <c r="H154" s="143"/>
      <c r="I154" s="169"/>
      <c r="J154" s="143"/>
    </row>
    <row r="155" spans="1:10" ht="16.5" x14ac:dyDescent="0.25">
      <c r="A155" s="165"/>
      <c r="B155" s="142" t="s">
        <v>178</v>
      </c>
      <c r="C155" s="142"/>
      <c r="D155" s="143"/>
      <c r="E155" s="143"/>
      <c r="F155" s="143"/>
      <c r="G155" s="167"/>
      <c r="H155" s="143"/>
      <c r="I155" s="169"/>
      <c r="J155" s="143"/>
    </row>
    <row r="156" spans="1:10" ht="16.5" x14ac:dyDescent="0.25">
      <c r="A156" s="165"/>
      <c r="B156" s="142" t="s">
        <v>265</v>
      </c>
      <c r="C156" s="142"/>
      <c r="D156" s="143"/>
      <c r="E156" s="143"/>
      <c r="F156" s="143"/>
      <c r="G156" s="167"/>
      <c r="H156" s="143"/>
      <c r="I156" s="165"/>
      <c r="J156" s="143"/>
    </row>
    <row r="157" spans="1:10" ht="16.5" x14ac:dyDescent="0.25">
      <c r="A157" s="165"/>
      <c r="B157" s="142" t="s">
        <v>266</v>
      </c>
      <c r="C157" s="142"/>
      <c r="D157" s="143"/>
      <c r="E157" s="143"/>
      <c r="F157" s="143"/>
      <c r="G157" s="167"/>
      <c r="H157" s="143"/>
      <c r="I157" s="165"/>
      <c r="J157" s="143"/>
    </row>
    <row r="158" spans="1:10" ht="16.5" x14ac:dyDescent="0.25">
      <c r="A158" s="165"/>
      <c r="B158" s="142" t="s">
        <v>80</v>
      </c>
      <c r="C158" s="142"/>
      <c r="D158" s="143"/>
      <c r="E158" s="143"/>
      <c r="F158" s="143"/>
      <c r="G158" s="167"/>
      <c r="H158" s="143"/>
      <c r="I158" s="165"/>
      <c r="J158" s="143"/>
    </row>
    <row r="159" spans="1:10" ht="16.5" x14ac:dyDescent="0.25">
      <c r="A159" s="165"/>
      <c r="B159" s="142" t="s">
        <v>239</v>
      </c>
      <c r="C159" s="142"/>
      <c r="D159" s="143"/>
      <c r="E159" s="143"/>
      <c r="F159" s="143"/>
      <c r="G159" s="167"/>
      <c r="H159" s="143"/>
      <c r="I159" s="169"/>
      <c r="J159" s="143"/>
    </row>
    <row r="160" spans="1:10" ht="16.5" x14ac:dyDescent="0.25">
      <c r="A160" s="165"/>
      <c r="B160" s="142" t="s">
        <v>250</v>
      </c>
      <c r="C160" s="142"/>
      <c r="D160" s="143"/>
      <c r="E160" s="143"/>
      <c r="F160" s="143"/>
      <c r="G160" s="167"/>
      <c r="H160" s="143"/>
      <c r="I160" s="169"/>
      <c r="J160" s="143"/>
    </row>
    <row r="161" spans="1:10" ht="16.5" x14ac:dyDescent="0.25">
      <c r="A161" s="165"/>
      <c r="B161" s="142" t="s">
        <v>109</v>
      </c>
      <c r="C161" s="142"/>
      <c r="D161" s="143"/>
      <c r="E161" s="143"/>
      <c r="F161" s="143"/>
      <c r="G161" s="167"/>
      <c r="H161" s="143"/>
      <c r="I161" s="143"/>
      <c r="J161" s="143"/>
    </row>
    <row r="162" spans="1:10" ht="17.25" thickBot="1" x14ac:dyDescent="0.3">
      <c r="A162" s="165"/>
      <c r="B162" s="165"/>
      <c r="C162" s="165"/>
      <c r="D162" s="165"/>
      <c r="E162" s="165"/>
      <c r="F162" s="165"/>
      <c r="G162" s="166"/>
      <c r="H162" s="165"/>
      <c r="I162" s="165"/>
      <c r="J162" s="165"/>
    </row>
    <row r="163" spans="1:10" ht="17.25" thickBot="1" x14ac:dyDescent="0.3">
      <c r="A163" s="138" t="s">
        <v>101</v>
      </c>
      <c r="B163" s="142" t="s">
        <v>66</v>
      </c>
      <c r="C163" s="143"/>
      <c r="D163" s="143"/>
      <c r="E163" s="143"/>
      <c r="F163" s="143"/>
      <c r="G163" s="167"/>
      <c r="H163" s="143"/>
      <c r="I163" s="143" t="s">
        <v>87</v>
      </c>
      <c r="J163" s="165"/>
    </row>
    <row r="164" spans="1:10" ht="16.5" x14ac:dyDescent="0.25">
      <c r="A164" s="165"/>
      <c r="B164" s="142" t="s">
        <v>64</v>
      </c>
      <c r="C164" s="143"/>
      <c r="D164" s="143"/>
      <c r="E164" s="143"/>
      <c r="F164" s="143"/>
      <c r="G164" s="167"/>
      <c r="H164" s="143"/>
      <c r="I164" s="169" t="s">
        <v>176</v>
      </c>
      <c r="J164" s="143"/>
    </row>
    <row r="165" spans="1:10" ht="16.5" x14ac:dyDescent="0.25">
      <c r="A165" s="165"/>
      <c r="B165" s="142" t="s">
        <v>244</v>
      </c>
      <c r="C165" s="143"/>
      <c r="D165" s="143"/>
      <c r="E165" s="143"/>
      <c r="F165" s="143"/>
      <c r="G165" s="167"/>
      <c r="H165" s="143"/>
      <c r="I165" s="169" t="s">
        <v>279</v>
      </c>
      <c r="J165" s="143"/>
    </row>
    <row r="166" spans="1:10" ht="17.25" x14ac:dyDescent="0.3">
      <c r="A166" s="165"/>
      <c r="B166" s="142" t="s">
        <v>74</v>
      </c>
      <c r="C166" s="143"/>
      <c r="D166" s="143"/>
      <c r="E166" s="143"/>
      <c r="F166" s="143"/>
      <c r="G166" s="167"/>
      <c r="H166" s="143"/>
      <c r="I166" s="168" t="s">
        <v>203</v>
      </c>
      <c r="J166" s="143"/>
    </row>
    <row r="167" spans="1:10" ht="17.25" x14ac:dyDescent="0.3">
      <c r="A167" s="165"/>
      <c r="B167" s="142" t="s">
        <v>82</v>
      </c>
      <c r="C167" s="143"/>
      <c r="D167" s="143"/>
      <c r="E167" s="143"/>
      <c r="F167" s="143"/>
      <c r="G167" s="167"/>
      <c r="H167" s="143"/>
      <c r="I167" s="168" t="s">
        <v>86</v>
      </c>
      <c r="J167" s="143"/>
    </row>
    <row r="168" spans="1:10" ht="17.25" x14ac:dyDescent="0.3">
      <c r="A168" s="165"/>
      <c r="B168" s="142" t="s">
        <v>83</v>
      </c>
      <c r="C168" s="143"/>
      <c r="D168" s="143"/>
      <c r="E168" s="143"/>
      <c r="F168" s="143"/>
      <c r="G168" s="167"/>
      <c r="H168" s="143"/>
      <c r="I168" s="149" t="s">
        <v>99</v>
      </c>
      <c r="J168" s="143"/>
    </row>
    <row r="169" spans="1:10" ht="17.25" x14ac:dyDescent="0.3">
      <c r="A169" s="165"/>
      <c r="B169" s="142" t="s">
        <v>122</v>
      </c>
      <c r="C169" s="143"/>
      <c r="D169" s="143"/>
      <c r="E169" s="143"/>
      <c r="F169" s="143"/>
      <c r="G169" s="167"/>
      <c r="H169" s="143"/>
      <c r="I169" s="149" t="s">
        <v>68</v>
      </c>
      <c r="J169" s="143"/>
    </row>
    <row r="170" spans="1:10" ht="17.25" x14ac:dyDescent="0.3">
      <c r="A170" s="165"/>
      <c r="B170" s="142" t="s">
        <v>192</v>
      </c>
      <c r="C170" s="143"/>
      <c r="D170" s="143"/>
      <c r="E170" s="143"/>
      <c r="F170" s="143"/>
      <c r="G170" s="167"/>
      <c r="H170" s="143"/>
      <c r="I170" s="170"/>
      <c r="J170" s="143"/>
    </row>
    <row r="171" spans="1:10" ht="16.5" x14ac:dyDescent="0.25">
      <c r="A171" s="165"/>
      <c r="B171" s="142" t="s">
        <v>89</v>
      </c>
      <c r="C171" s="143"/>
      <c r="D171" s="143"/>
      <c r="E171" s="143"/>
      <c r="F171" s="143"/>
      <c r="G171" s="167"/>
      <c r="H171" s="143"/>
      <c r="I171" s="143"/>
      <c r="J171" s="143"/>
    </row>
    <row r="172" spans="1:10" ht="16.5" x14ac:dyDescent="0.25">
      <c r="A172" s="165"/>
      <c r="B172" s="142" t="s">
        <v>114</v>
      </c>
      <c r="C172" s="143"/>
      <c r="D172" s="143"/>
      <c r="E172" s="143"/>
      <c r="F172" s="143"/>
      <c r="G172" s="167"/>
      <c r="H172" s="143"/>
      <c r="I172" s="142"/>
      <c r="J172" s="143"/>
    </row>
    <row r="173" spans="1:10" ht="16.5" x14ac:dyDescent="0.25">
      <c r="A173" s="165"/>
      <c r="B173" s="142" t="s">
        <v>290</v>
      </c>
      <c r="C173" s="143"/>
      <c r="D173" s="143"/>
      <c r="E173" s="143"/>
      <c r="F173" s="143"/>
      <c r="G173" s="167"/>
      <c r="H173" s="143"/>
      <c r="I173" s="143"/>
      <c r="J173" s="143"/>
    </row>
    <row r="174" spans="1:10" ht="16.5" x14ac:dyDescent="0.25">
      <c r="A174" s="165"/>
      <c r="B174" s="142" t="s">
        <v>282</v>
      </c>
      <c r="C174" s="143"/>
      <c r="D174" s="143"/>
      <c r="E174" s="143"/>
      <c r="F174" s="143"/>
      <c r="G174" s="167"/>
      <c r="H174" s="143"/>
      <c r="I174" s="143"/>
      <c r="J174" s="143"/>
    </row>
    <row r="175" spans="1:10" ht="16.5" x14ac:dyDescent="0.25">
      <c r="A175" s="165"/>
      <c r="B175" s="142" t="s">
        <v>283</v>
      </c>
      <c r="C175" s="143"/>
      <c r="D175" s="143"/>
      <c r="E175" s="143"/>
      <c r="F175" s="143"/>
      <c r="G175" s="167"/>
      <c r="H175" s="143"/>
      <c r="I175" s="169"/>
      <c r="J175" s="143"/>
    </row>
    <row r="176" spans="1:10" ht="16.5" x14ac:dyDescent="0.25">
      <c r="A176" s="165"/>
      <c r="B176" s="142" t="s">
        <v>219</v>
      </c>
      <c r="C176" s="143"/>
      <c r="D176" s="143"/>
      <c r="E176" s="143"/>
      <c r="F176" s="143"/>
      <c r="G176" s="167"/>
      <c r="H176" s="143"/>
      <c r="I176" s="169"/>
      <c r="J176" s="143"/>
    </row>
    <row r="177" spans="1:10" ht="16.5" x14ac:dyDescent="0.25">
      <c r="A177" s="165"/>
      <c r="B177" s="142" t="s">
        <v>223</v>
      </c>
      <c r="C177" s="143"/>
      <c r="D177" s="143"/>
      <c r="E177" s="143"/>
      <c r="F177" s="143"/>
      <c r="G177" s="167"/>
      <c r="H177" s="143"/>
      <c r="I177" s="169"/>
      <c r="J177" s="143"/>
    </row>
    <row r="178" spans="1:10" ht="16.5" x14ac:dyDescent="0.25">
      <c r="A178" s="165"/>
      <c r="B178" s="142" t="s">
        <v>278</v>
      </c>
      <c r="C178" s="143"/>
      <c r="D178" s="143"/>
      <c r="E178" s="143"/>
      <c r="F178" s="143"/>
      <c r="G178" s="167"/>
      <c r="H178" s="143"/>
      <c r="I178" s="165"/>
      <c r="J178" s="143"/>
    </row>
    <row r="179" spans="1:10" ht="16.5" x14ac:dyDescent="0.25">
      <c r="A179" s="165"/>
      <c r="B179" s="142" t="s">
        <v>131</v>
      </c>
      <c r="C179" s="143"/>
      <c r="D179" s="143"/>
      <c r="E179" s="143"/>
      <c r="F179" s="143"/>
      <c r="G179" s="167"/>
      <c r="H179" s="143"/>
      <c r="I179" s="169"/>
      <c r="J179" s="143"/>
    </row>
    <row r="180" spans="1:10" ht="16.5" x14ac:dyDescent="0.25">
      <c r="A180" s="165"/>
      <c r="B180" s="142" t="s">
        <v>186</v>
      </c>
      <c r="C180" s="143"/>
      <c r="D180" s="143"/>
      <c r="E180" s="143"/>
      <c r="F180" s="143"/>
      <c r="G180" s="167"/>
      <c r="H180" s="143"/>
      <c r="I180" s="165"/>
      <c r="J180" s="143"/>
    </row>
    <row r="181" spans="1:10" ht="16.5" x14ac:dyDescent="0.25">
      <c r="A181" s="165"/>
      <c r="B181" s="142" t="s">
        <v>287</v>
      </c>
      <c r="C181" s="143"/>
      <c r="D181" s="143"/>
      <c r="E181" s="143"/>
      <c r="F181" s="143"/>
      <c r="G181" s="167"/>
      <c r="H181" s="143"/>
      <c r="I181" s="169"/>
      <c r="J181" s="143"/>
    </row>
    <row r="182" spans="1:10" ht="16.5" x14ac:dyDescent="0.25">
      <c r="A182" s="165"/>
      <c r="B182" s="142" t="s">
        <v>191</v>
      </c>
      <c r="C182" s="143"/>
      <c r="D182" s="143"/>
      <c r="E182" s="143"/>
      <c r="F182" s="143"/>
      <c r="G182" s="167"/>
      <c r="H182" s="143"/>
      <c r="I182" s="165"/>
      <c r="J182" s="143"/>
    </row>
    <row r="183" spans="1:10" ht="16.5" x14ac:dyDescent="0.25">
      <c r="A183" s="165"/>
      <c r="B183" s="142" t="s">
        <v>292</v>
      </c>
      <c r="C183" s="143"/>
      <c r="D183" s="143"/>
      <c r="E183" s="143"/>
      <c r="F183" s="143"/>
      <c r="G183" s="167"/>
      <c r="H183" s="143"/>
      <c r="I183" s="165"/>
      <c r="J183" s="143"/>
    </row>
    <row r="184" spans="1:10" ht="16.5" x14ac:dyDescent="0.25">
      <c r="A184" s="165"/>
      <c r="B184" s="142" t="s">
        <v>291</v>
      </c>
      <c r="C184" s="143"/>
      <c r="D184" s="143"/>
      <c r="E184" s="143"/>
      <c r="F184" s="143"/>
      <c r="G184" s="167"/>
      <c r="H184" s="143"/>
      <c r="I184" s="169"/>
      <c r="J184" s="143"/>
    </row>
    <row r="185" spans="1:10" ht="16.5" x14ac:dyDescent="0.25">
      <c r="A185" s="165"/>
      <c r="B185" s="142" t="s">
        <v>270</v>
      </c>
      <c r="C185" s="143"/>
      <c r="D185" s="143"/>
      <c r="E185" s="143"/>
      <c r="F185" s="143"/>
      <c r="G185" s="167"/>
      <c r="H185" s="143"/>
      <c r="I185" s="165"/>
      <c r="J185" s="143"/>
    </row>
    <row r="186" spans="1:10" ht="16.5" x14ac:dyDescent="0.25">
      <c r="A186" s="165"/>
      <c r="B186" s="142" t="s">
        <v>202</v>
      </c>
      <c r="C186" s="143"/>
      <c r="D186" s="143"/>
      <c r="E186" s="143"/>
      <c r="F186" s="143"/>
      <c r="G186" s="167"/>
      <c r="H186" s="143"/>
      <c r="I186" s="169"/>
      <c r="J186" s="143"/>
    </row>
    <row r="187" spans="1:10" ht="16.5" x14ac:dyDescent="0.25">
      <c r="A187" s="165"/>
      <c r="B187" s="142" t="s">
        <v>273</v>
      </c>
      <c r="C187" s="143"/>
      <c r="D187" s="143"/>
      <c r="E187" s="143"/>
      <c r="F187" s="143"/>
      <c r="G187" s="167"/>
      <c r="H187" s="143"/>
      <c r="I187" s="165"/>
      <c r="J187" s="143"/>
    </row>
    <row r="188" spans="1:10" ht="16.5" x14ac:dyDescent="0.25">
      <c r="A188" s="165"/>
      <c r="B188" s="142" t="s">
        <v>103</v>
      </c>
      <c r="C188" s="143"/>
      <c r="D188" s="143"/>
      <c r="E188" s="143"/>
      <c r="F188" s="143"/>
      <c r="G188" s="167"/>
      <c r="H188" s="143"/>
      <c r="I188" s="165"/>
      <c r="J188" s="143"/>
    </row>
    <row r="189" spans="1:10" ht="16.5" x14ac:dyDescent="0.25">
      <c r="A189" s="165"/>
      <c r="B189" s="142" t="s">
        <v>107</v>
      </c>
      <c r="C189" s="143"/>
      <c r="D189" s="143"/>
      <c r="E189" s="143"/>
      <c r="F189" s="143"/>
      <c r="G189" s="167"/>
      <c r="H189" s="143"/>
      <c r="I189" s="165"/>
      <c r="J189" s="143"/>
    </row>
    <row r="190" spans="1:10" ht="16.5" x14ac:dyDescent="0.25">
      <c r="A190" s="165"/>
      <c r="B190" s="142" t="s">
        <v>284</v>
      </c>
      <c r="C190" s="143"/>
      <c r="D190" s="143"/>
      <c r="E190" s="143"/>
      <c r="F190" s="143"/>
      <c r="G190" s="167"/>
      <c r="H190" s="143"/>
      <c r="I190" s="165"/>
      <c r="J190" s="143"/>
    </row>
    <row r="191" spans="1:10" ht="16.5" x14ac:dyDescent="0.25">
      <c r="A191" s="165"/>
      <c r="B191" s="142" t="s">
        <v>183</v>
      </c>
      <c r="C191" s="143"/>
      <c r="D191" s="143"/>
      <c r="E191" s="143"/>
      <c r="F191" s="143"/>
      <c r="G191" s="167"/>
      <c r="H191" s="143"/>
      <c r="I191" s="165"/>
      <c r="J191" s="143"/>
    </row>
    <row r="192" spans="1:10" ht="16.5" x14ac:dyDescent="0.25">
      <c r="A192" s="165"/>
      <c r="B192" s="142" t="s">
        <v>187</v>
      </c>
      <c r="C192" s="143"/>
      <c r="D192" s="143"/>
      <c r="E192" s="143"/>
      <c r="F192" s="143"/>
      <c r="G192" s="167"/>
      <c r="H192" s="143"/>
      <c r="I192" s="169"/>
      <c r="J192" s="143"/>
    </row>
    <row r="193" spans="1:10" ht="16.5" x14ac:dyDescent="0.25">
      <c r="A193" s="165"/>
      <c r="B193" s="142" t="s">
        <v>286</v>
      </c>
      <c r="C193" s="143"/>
      <c r="D193" s="143"/>
      <c r="E193" s="143"/>
      <c r="F193" s="143"/>
      <c r="G193" s="167"/>
      <c r="H193" s="143"/>
      <c r="I193" s="169"/>
      <c r="J193" s="143"/>
    </row>
    <row r="194" spans="1:10" ht="16.5" x14ac:dyDescent="0.25">
      <c r="A194" s="165"/>
      <c r="B194" s="142" t="s">
        <v>139</v>
      </c>
      <c r="C194" s="143"/>
      <c r="D194" s="143"/>
      <c r="E194" s="143"/>
      <c r="F194" s="143"/>
      <c r="G194" s="167"/>
      <c r="H194" s="143"/>
      <c r="I194" s="165"/>
      <c r="J194" s="143"/>
    </row>
    <row r="195" spans="1:10" ht="16.5" x14ac:dyDescent="0.25">
      <c r="A195" s="165"/>
      <c r="B195" s="142" t="s">
        <v>288</v>
      </c>
      <c r="C195" s="143"/>
      <c r="D195" s="143"/>
      <c r="E195" s="143"/>
      <c r="F195" s="143"/>
      <c r="G195" s="167"/>
      <c r="H195" s="143"/>
      <c r="I195" s="165"/>
      <c r="J195" s="143"/>
    </row>
    <row r="196" spans="1:10" ht="17.25" x14ac:dyDescent="0.3">
      <c r="A196" s="165"/>
      <c r="B196" s="142" t="s">
        <v>280</v>
      </c>
      <c r="C196" s="143"/>
      <c r="D196" s="143"/>
      <c r="E196" s="143"/>
      <c r="F196" s="143"/>
      <c r="G196" s="167"/>
      <c r="H196" s="143"/>
      <c r="I196" s="149"/>
      <c r="J196" s="143"/>
    </row>
    <row r="197" spans="1:10" ht="16.5" x14ac:dyDescent="0.25">
      <c r="A197" s="165"/>
      <c r="B197" s="142" t="s">
        <v>281</v>
      </c>
      <c r="C197" s="143"/>
      <c r="D197" s="143"/>
      <c r="E197" s="143"/>
      <c r="F197" s="143"/>
      <c r="G197" s="167"/>
      <c r="H197" s="143"/>
      <c r="I197" s="143"/>
      <c r="J197" s="143"/>
    </row>
    <row r="198" spans="1:10" ht="16.5" x14ac:dyDescent="0.25">
      <c r="A198" s="165"/>
      <c r="B198" s="142" t="s">
        <v>178</v>
      </c>
      <c r="C198" s="143"/>
      <c r="D198" s="143"/>
      <c r="E198" s="143"/>
      <c r="F198" s="143"/>
      <c r="G198" s="167"/>
      <c r="H198" s="143"/>
      <c r="I198" s="143"/>
      <c r="J198" s="143"/>
    </row>
    <row r="199" spans="1:10" ht="16.5" x14ac:dyDescent="0.25">
      <c r="A199" s="165"/>
      <c r="B199" s="142" t="s">
        <v>109</v>
      </c>
      <c r="C199" s="143"/>
      <c r="D199" s="143"/>
      <c r="E199" s="143"/>
      <c r="F199" s="143"/>
      <c r="G199" s="167"/>
      <c r="H199" s="143"/>
      <c r="I199" s="143"/>
      <c r="J199" s="143"/>
    </row>
    <row r="200" spans="1:10" ht="16.5" x14ac:dyDescent="0.25">
      <c r="A200" s="165"/>
      <c r="B200" s="142" t="s">
        <v>265</v>
      </c>
      <c r="C200" s="143"/>
      <c r="D200" s="143"/>
      <c r="E200" s="143"/>
      <c r="F200" s="143"/>
      <c r="G200" s="167"/>
      <c r="H200" s="143"/>
      <c r="I200" s="143"/>
      <c r="J200" s="143"/>
    </row>
    <row r="201" spans="1:10" ht="16.5" x14ac:dyDescent="0.25">
      <c r="A201" s="165"/>
      <c r="B201" s="142" t="s">
        <v>266</v>
      </c>
      <c r="C201" s="143"/>
      <c r="D201" s="143"/>
      <c r="E201" s="143"/>
      <c r="F201" s="143"/>
      <c r="G201" s="167"/>
      <c r="H201" s="143"/>
      <c r="I201" s="143"/>
      <c r="J201" s="143"/>
    </row>
    <row r="202" spans="1:10" ht="16.5" x14ac:dyDescent="0.25">
      <c r="A202" s="165"/>
      <c r="B202" s="142" t="s">
        <v>80</v>
      </c>
      <c r="C202" s="143"/>
      <c r="D202" s="143"/>
      <c r="E202" s="143"/>
      <c r="F202" s="143"/>
      <c r="G202" s="167"/>
      <c r="H202" s="143"/>
      <c r="I202" s="143"/>
      <c r="J202" s="143"/>
    </row>
    <row r="203" spans="1:10" ht="16.5" x14ac:dyDescent="0.25">
      <c r="A203" s="165"/>
      <c r="B203" s="142" t="s">
        <v>239</v>
      </c>
      <c r="C203" s="143"/>
      <c r="D203" s="143"/>
      <c r="E203" s="143"/>
      <c r="F203" s="143"/>
      <c r="G203" s="167"/>
      <c r="H203" s="143"/>
      <c r="I203" s="143"/>
      <c r="J203" s="143"/>
    </row>
    <row r="204" spans="1:10" ht="16.5" x14ac:dyDescent="0.25">
      <c r="A204" s="165"/>
      <c r="B204" s="169" t="s">
        <v>285</v>
      </c>
      <c r="C204" s="143"/>
      <c r="D204" s="143"/>
      <c r="E204" s="143"/>
      <c r="F204" s="143"/>
      <c r="G204" s="167"/>
      <c r="H204" s="143"/>
      <c r="I204" s="143"/>
      <c r="J204" s="143"/>
    </row>
    <row r="205" spans="1:10" ht="16.5" x14ac:dyDescent="0.25">
      <c r="A205" s="165"/>
      <c r="B205" s="169" t="s">
        <v>289</v>
      </c>
      <c r="C205" s="165"/>
      <c r="D205" s="165"/>
      <c r="E205" s="165"/>
      <c r="F205" s="165"/>
      <c r="G205" s="166"/>
      <c r="H205" s="165"/>
      <c r="I205" s="165"/>
      <c r="J205" s="165"/>
    </row>
    <row r="206" spans="1:10" ht="17.25" thickBot="1" x14ac:dyDescent="0.3">
      <c r="A206" s="165"/>
      <c r="B206" s="165"/>
      <c r="C206" s="165"/>
      <c r="D206" s="165"/>
      <c r="E206" s="165"/>
      <c r="F206" s="165"/>
      <c r="G206" s="166"/>
      <c r="H206" s="165"/>
      <c r="I206" s="165"/>
      <c r="J206" s="165"/>
    </row>
    <row r="207" spans="1:10" ht="17.25" thickBot="1" x14ac:dyDescent="0.3">
      <c r="A207" s="171" t="s">
        <v>118</v>
      </c>
      <c r="B207" s="172" t="s">
        <v>66</v>
      </c>
      <c r="C207" s="165"/>
      <c r="D207" s="165"/>
      <c r="E207" s="165"/>
      <c r="F207" s="165"/>
      <c r="G207" s="166"/>
      <c r="H207" s="165"/>
      <c r="I207" s="143" t="s">
        <v>87</v>
      </c>
      <c r="J207" s="165"/>
    </row>
    <row r="208" spans="1:10" ht="17.25" x14ac:dyDescent="0.3">
      <c r="A208" s="165"/>
      <c r="B208" s="172" t="s">
        <v>64</v>
      </c>
      <c r="C208" s="165"/>
      <c r="D208" s="165"/>
      <c r="E208" s="165"/>
      <c r="F208" s="165"/>
      <c r="G208" s="166"/>
      <c r="H208" s="165"/>
      <c r="I208" s="168" t="s">
        <v>203</v>
      </c>
      <c r="J208" s="143"/>
    </row>
    <row r="209" spans="1:10" ht="17.25" x14ac:dyDescent="0.3">
      <c r="A209" s="165"/>
      <c r="B209" s="172" t="s">
        <v>65</v>
      </c>
      <c r="C209" s="165"/>
      <c r="D209" s="165"/>
      <c r="E209" s="165"/>
      <c r="F209" s="165"/>
      <c r="G209" s="166"/>
      <c r="H209" s="165"/>
      <c r="I209" s="168" t="s">
        <v>63</v>
      </c>
      <c r="J209" s="143"/>
    </row>
    <row r="210" spans="1:10" ht="17.25" x14ac:dyDescent="0.3">
      <c r="A210" s="165"/>
      <c r="B210" s="172" t="s">
        <v>104</v>
      </c>
      <c r="C210" s="165"/>
      <c r="D210" s="165"/>
      <c r="E210" s="165"/>
      <c r="F210" s="165"/>
      <c r="G210" s="166"/>
      <c r="H210" s="165"/>
      <c r="I210" s="168" t="s">
        <v>60</v>
      </c>
      <c r="J210" s="143"/>
    </row>
    <row r="211" spans="1:10" ht="17.25" x14ac:dyDescent="0.3">
      <c r="A211" s="165"/>
      <c r="B211" s="172" t="s">
        <v>244</v>
      </c>
      <c r="C211" s="165"/>
      <c r="D211" s="165"/>
      <c r="E211" s="165"/>
      <c r="F211" s="165"/>
      <c r="G211" s="166"/>
      <c r="H211" s="165"/>
      <c r="I211" s="168"/>
      <c r="J211" s="143"/>
    </row>
    <row r="212" spans="1:10" ht="17.25" x14ac:dyDescent="0.3">
      <c r="A212" s="165"/>
      <c r="B212" s="172" t="s">
        <v>74</v>
      </c>
      <c r="C212" s="165"/>
      <c r="D212" s="165"/>
      <c r="E212" s="165"/>
      <c r="F212" s="165"/>
      <c r="G212" s="166"/>
      <c r="H212" s="165"/>
      <c r="I212" s="168"/>
      <c r="J212" s="143"/>
    </row>
    <row r="213" spans="1:10" ht="17.25" x14ac:dyDescent="0.3">
      <c r="A213" s="165"/>
      <c r="B213" s="172" t="s">
        <v>82</v>
      </c>
      <c r="C213" s="165"/>
      <c r="D213" s="165"/>
      <c r="E213" s="165"/>
      <c r="F213" s="165"/>
      <c r="G213" s="166"/>
      <c r="H213" s="165"/>
      <c r="I213" s="168"/>
      <c r="J213" s="143"/>
    </row>
    <row r="214" spans="1:10" ht="16.5" x14ac:dyDescent="0.25">
      <c r="A214" s="165"/>
      <c r="B214" s="172" t="s">
        <v>83</v>
      </c>
      <c r="C214" s="165"/>
      <c r="D214" s="165"/>
      <c r="E214" s="165"/>
      <c r="F214" s="165"/>
      <c r="G214" s="166"/>
      <c r="H214" s="165"/>
      <c r="I214" s="142"/>
      <c r="J214" s="143"/>
    </row>
    <row r="215" spans="1:10" ht="16.5" x14ac:dyDescent="0.25">
      <c r="A215" s="165"/>
      <c r="B215" s="172" t="s">
        <v>211</v>
      </c>
      <c r="C215" s="165"/>
      <c r="D215" s="165"/>
      <c r="E215" s="165"/>
      <c r="F215" s="165"/>
      <c r="G215" s="166"/>
      <c r="H215" s="165"/>
      <c r="I215" s="143"/>
      <c r="J215" s="143"/>
    </row>
    <row r="216" spans="1:10" ht="16.5" x14ac:dyDescent="0.25">
      <c r="A216" s="165"/>
      <c r="B216" s="172" t="s">
        <v>194</v>
      </c>
      <c r="C216" s="165"/>
      <c r="D216" s="165"/>
      <c r="E216" s="165"/>
      <c r="F216" s="165"/>
      <c r="G216" s="166"/>
      <c r="H216" s="165"/>
      <c r="I216" s="169"/>
      <c r="J216" s="143"/>
    </row>
    <row r="217" spans="1:10" ht="16.5" x14ac:dyDescent="0.25">
      <c r="A217" s="165"/>
      <c r="B217" s="172" t="s">
        <v>293</v>
      </c>
      <c r="C217" s="165"/>
      <c r="D217" s="165"/>
      <c r="E217" s="165"/>
      <c r="F217" s="165"/>
      <c r="G217" s="166"/>
      <c r="H217" s="165"/>
      <c r="I217" s="165"/>
      <c r="J217" s="143"/>
    </row>
    <row r="218" spans="1:10" ht="16.5" x14ac:dyDescent="0.25">
      <c r="A218" s="165"/>
      <c r="B218" s="172" t="s">
        <v>120</v>
      </c>
      <c r="C218" s="165"/>
      <c r="D218" s="165"/>
      <c r="E218" s="165"/>
      <c r="F218" s="165"/>
      <c r="G218" s="166"/>
      <c r="H218" s="165"/>
      <c r="I218" s="165"/>
      <c r="J218" s="143"/>
    </row>
    <row r="219" spans="1:10" ht="16.5" x14ac:dyDescent="0.25">
      <c r="A219" s="165"/>
      <c r="B219" s="172" t="s">
        <v>183</v>
      </c>
      <c r="C219" s="165"/>
      <c r="D219" s="165"/>
      <c r="E219" s="165"/>
      <c r="F219" s="165"/>
      <c r="G219" s="166"/>
      <c r="H219" s="165"/>
      <c r="I219" s="169"/>
      <c r="J219" s="143"/>
    </row>
    <row r="220" spans="1:10" ht="16.5" x14ac:dyDescent="0.25">
      <c r="A220" s="165"/>
      <c r="B220" s="172" t="s">
        <v>131</v>
      </c>
      <c r="C220" s="165"/>
      <c r="D220" s="165"/>
      <c r="E220" s="165"/>
      <c r="F220" s="165"/>
      <c r="G220" s="166"/>
      <c r="H220" s="165"/>
      <c r="I220" s="165"/>
      <c r="J220" s="143"/>
    </row>
    <row r="221" spans="1:10" ht="16.5" x14ac:dyDescent="0.25">
      <c r="A221" s="165"/>
      <c r="B221" s="172" t="s">
        <v>191</v>
      </c>
      <c r="C221" s="165"/>
      <c r="D221" s="165"/>
      <c r="E221" s="165"/>
      <c r="F221" s="165"/>
      <c r="G221" s="166"/>
      <c r="H221" s="165"/>
      <c r="I221" s="165"/>
      <c r="J221" s="143"/>
    </row>
    <row r="222" spans="1:10" ht="16.5" x14ac:dyDescent="0.25">
      <c r="A222" s="165"/>
      <c r="B222" s="172" t="s">
        <v>292</v>
      </c>
      <c r="C222" s="165"/>
      <c r="D222" s="165"/>
      <c r="E222" s="165"/>
      <c r="F222" s="165"/>
      <c r="G222" s="166"/>
      <c r="H222" s="165"/>
      <c r="I222" s="165"/>
      <c r="J222" s="165"/>
    </row>
    <row r="223" spans="1:10" ht="16.5" x14ac:dyDescent="0.25">
      <c r="A223" s="165"/>
      <c r="B223" s="172" t="s">
        <v>270</v>
      </c>
      <c r="C223" s="165"/>
      <c r="D223" s="165"/>
      <c r="E223" s="165"/>
      <c r="F223" s="165"/>
      <c r="G223" s="166"/>
      <c r="H223" s="165"/>
      <c r="I223" s="165"/>
      <c r="J223" s="165"/>
    </row>
    <row r="224" spans="1:10" ht="16.5" x14ac:dyDescent="0.25">
      <c r="A224" s="165"/>
      <c r="B224" s="172" t="s">
        <v>265</v>
      </c>
      <c r="C224" s="165"/>
      <c r="D224" s="165"/>
      <c r="E224" s="165"/>
      <c r="F224" s="165"/>
      <c r="G224" s="166"/>
      <c r="H224" s="165"/>
      <c r="I224" s="165"/>
      <c r="J224" s="165"/>
    </row>
    <row r="225" spans="1:10" ht="16.5" x14ac:dyDescent="0.25">
      <c r="A225" s="165"/>
      <c r="B225" s="172" t="s">
        <v>266</v>
      </c>
      <c r="C225" s="165"/>
      <c r="D225" s="165"/>
      <c r="E225" s="165"/>
      <c r="F225" s="165"/>
      <c r="G225" s="166"/>
      <c r="H225" s="165"/>
      <c r="I225" s="165"/>
      <c r="J225" s="165"/>
    </row>
    <row r="226" spans="1:10" ht="16.5" x14ac:dyDescent="0.25">
      <c r="A226" s="165"/>
      <c r="B226" s="172" t="s">
        <v>122</v>
      </c>
      <c r="C226" s="165"/>
      <c r="D226" s="165"/>
      <c r="E226" s="165"/>
      <c r="F226" s="165"/>
      <c r="G226" s="166"/>
      <c r="H226" s="165"/>
      <c r="I226" s="165"/>
      <c r="J226" s="165"/>
    </row>
    <row r="227" spans="1:10" ht="16.5" x14ac:dyDescent="0.25">
      <c r="A227" s="165"/>
      <c r="B227" s="172" t="s">
        <v>294</v>
      </c>
      <c r="C227" s="165"/>
      <c r="D227" s="165"/>
      <c r="E227" s="165"/>
      <c r="F227" s="165"/>
      <c r="G227" s="166"/>
      <c r="H227" s="165"/>
      <c r="I227" s="165"/>
      <c r="J227" s="165"/>
    </row>
    <row r="228" spans="1:10" ht="16.5" x14ac:dyDescent="0.25">
      <c r="A228" s="165"/>
      <c r="B228" s="172" t="s">
        <v>123</v>
      </c>
      <c r="C228" s="165"/>
      <c r="D228" s="165"/>
      <c r="E228" s="165"/>
      <c r="F228" s="165"/>
      <c r="G228" s="166"/>
      <c r="H228" s="165"/>
      <c r="I228" s="165"/>
      <c r="J228" s="165"/>
    </row>
    <row r="229" spans="1:10" ht="16.5" x14ac:dyDescent="0.25">
      <c r="A229" s="165"/>
      <c r="B229" s="169" t="s">
        <v>184</v>
      </c>
      <c r="C229" s="165"/>
      <c r="D229" s="165"/>
      <c r="E229" s="165"/>
      <c r="F229" s="165"/>
      <c r="G229" s="166"/>
      <c r="H229" s="165"/>
      <c r="I229" s="165"/>
      <c r="J229" s="165"/>
    </row>
    <row r="230" spans="1:10" ht="17.25" thickBot="1" x14ac:dyDescent="0.3">
      <c r="A230" s="165"/>
      <c r="B230" s="165"/>
      <c r="C230" s="165"/>
      <c r="D230" s="165"/>
      <c r="E230" s="165"/>
      <c r="F230" s="165"/>
      <c r="G230" s="166"/>
      <c r="H230" s="165"/>
      <c r="I230" s="165"/>
      <c r="J230" s="165"/>
    </row>
    <row r="231" spans="1:10" ht="17.25" thickBot="1" x14ac:dyDescent="0.3">
      <c r="A231" s="138" t="s">
        <v>121</v>
      </c>
      <c r="B231" s="142" t="s">
        <v>66</v>
      </c>
      <c r="C231" s="165"/>
      <c r="D231" s="165"/>
      <c r="E231" s="165"/>
      <c r="F231" s="165"/>
      <c r="G231" s="166"/>
      <c r="H231" s="165"/>
      <c r="I231" s="165"/>
      <c r="J231" s="165"/>
    </row>
    <row r="232" spans="1:10" ht="16.5" x14ac:dyDescent="0.25">
      <c r="A232" s="165"/>
      <c r="B232" s="142" t="s">
        <v>104</v>
      </c>
      <c r="C232" s="165"/>
      <c r="D232" s="165"/>
      <c r="E232" s="165"/>
      <c r="F232" s="165"/>
      <c r="G232" s="166"/>
      <c r="H232" s="165"/>
      <c r="I232" s="165"/>
      <c r="J232" s="165"/>
    </row>
    <row r="233" spans="1:10" ht="16.5" x14ac:dyDescent="0.25">
      <c r="A233" s="165"/>
      <c r="B233" s="142" t="s">
        <v>74</v>
      </c>
      <c r="C233" s="165"/>
      <c r="D233" s="165"/>
      <c r="E233" s="165"/>
      <c r="F233" s="165"/>
      <c r="G233" s="166"/>
      <c r="H233" s="165"/>
      <c r="I233" s="165"/>
      <c r="J233" s="165"/>
    </row>
    <row r="234" spans="1:10" ht="16.5" x14ac:dyDescent="0.25">
      <c r="A234" s="165"/>
      <c r="B234" s="142" t="s">
        <v>83</v>
      </c>
      <c r="C234" s="165"/>
      <c r="D234" s="165"/>
      <c r="E234" s="165"/>
      <c r="F234" s="165"/>
      <c r="G234" s="166"/>
      <c r="H234" s="165"/>
      <c r="I234" s="165"/>
      <c r="J234" s="165"/>
    </row>
    <row r="235" spans="1:10" ht="16.5" x14ac:dyDescent="0.25">
      <c r="A235" s="165"/>
      <c r="B235" s="142" t="s">
        <v>295</v>
      </c>
      <c r="C235" s="165"/>
      <c r="D235" s="165"/>
      <c r="E235" s="165"/>
      <c r="F235" s="165"/>
      <c r="G235" s="166"/>
      <c r="H235" s="165"/>
      <c r="I235" s="165"/>
      <c r="J235" s="165"/>
    </row>
    <row r="236" spans="1:10" ht="16.5" x14ac:dyDescent="0.25">
      <c r="A236" s="165"/>
      <c r="B236" s="142" t="s">
        <v>117</v>
      </c>
      <c r="C236" s="165"/>
      <c r="D236" s="165"/>
      <c r="E236" s="165"/>
      <c r="F236" s="165"/>
      <c r="G236" s="166"/>
      <c r="H236" s="165"/>
      <c r="I236" s="165"/>
      <c r="J236" s="165"/>
    </row>
    <row r="237" spans="1:10" ht="16.5" x14ac:dyDescent="0.25">
      <c r="A237" s="165"/>
      <c r="B237" s="142" t="s">
        <v>296</v>
      </c>
      <c r="C237" s="165"/>
      <c r="D237" s="165"/>
      <c r="E237" s="165"/>
      <c r="F237" s="165"/>
      <c r="G237" s="166"/>
      <c r="H237" s="165"/>
      <c r="I237" s="165"/>
      <c r="J237" s="165"/>
    </row>
    <row r="238" spans="1:10" ht="16.5" x14ac:dyDescent="0.25">
      <c r="A238" s="165"/>
      <c r="B238" s="142" t="s">
        <v>120</v>
      </c>
      <c r="C238" s="165"/>
      <c r="D238" s="165"/>
      <c r="E238" s="165"/>
      <c r="F238" s="165"/>
      <c r="G238" s="166"/>
      <c r="H238" s="165"/>
      <c r="I238" s="143"/>
      <c r="J238" s="165"/>
    </row>
    <row r="239" spans="1:10" ht="16.5" x14ac:dyDescent="0.25">
      <c r="A239" s="165"/>
      <c r="B239" s="142" t="s">
        <v>297</v>
      </c>
      <c r="C239" s="165"/>
      <c r="D239" s="165"/>
      <c r="E239" s="165"/>
      <c r="F239" s="165"/>
      <c r="G239" s="166"/>
      <c r="H239" s="165"/>
      <c r="I239" s="165"/>
      <c r="J239" s="165"/>
    </row>
    <row r="240" spans="1:10" ht="16.5" x14ac:dyDescent="0.25">
      <c r="A240" s="165"/>
      <c r="B240" s="142" t="s">
        <v>298</v>
      </c>
      <c r="C240" s="165"/>
      <c r="D240" s="165"/>
      <c r="E240" s="165"/>
      <c r="F240" s="165"/>
      <c r="G240" s="166"/>
      <c r="H240" s="165"/>
      <c r="I240" s="165"/>
      <c r="J240" s="165"/>
    </row>
    <row r="241" spans="1:10" ht="16.5" x14ac:dyDescent="0.25">
      <c r="A241" s="165"/>
      <c r="B241" s="142" t="s">
        <v>266</v>
      </c>
      <c r="C241" s="165"/>
      <c r="D241" s="165"/>
      <c r="E241" s="165"/>
      <c r="F241" s="165"/>
      <c r="G241" s="166"/>
      <c r="H241" s="165"/>
      <c r="I241" s="165"/>
      <c r="J241" s="165"/>
    </row>
    <row r="242" spans="1:10" ht="16.5" x14ac:dyDescent="0.25">
      <c r="A242" s="165"/>
      <c r="B242" s="142" t="s">
        <v>299</v>
      </c>
      <c r="C242" s="165"/>
      <c r="D242" s="165"/>
      <c r="E242" s="165"/>
      <c r="F242" s="165"/>
      <c r="G242" s="166"/>
      <c r="H242" s="165"/>
      <c r="I242" s="165"/>
      <c r="J242" s="165"/>
    </row>
    <row r="243" spans="1:10" ht="17.25" x14ac:dyDescent="0.3">
      <c r="A243" s="165"/>
      <c r="B243" s="142" t="s">
        <v>300</v>
      </c>
      <c r="C243" s="165"/>
      <c r="D243" s="165"/>
      <c r="E243" s="165"/>
      <c r="F243" s="149"/>
      <c r="G243" s="149"/>
      <c r="H243" s="165"/>
      <c r="I243" s="165"/>
      <c r="J243" s="165"/>
    </row>
    <row r="244" spans="1:10" ht="17.25" x14ac:dyDescent="0.3">
      <c r="A244" s="165"/>
      <c r="B244" s="149" t="s">
        <v>203</v>
      </c>
      <c r="C244" s="165"/>
      <c r="D244" s="165"/>
      <c r="E244" s="165"/>
      <c r="F244" s="165"/>
      <c r="G244" s="166"/>
      <c r="H244" s="165"/>
      <c r="I244" s="165"/>
      <c r="J244" s="165"/>
    </row>
    <row r="245" spans="1:10" ht="17.25" x14ac:dyDescent="0.3">
      <c r="A245" s="165"/>
      <c r="B245" s="149" t="s">
        <v>63</v>
      </c>
      <c r="C245" s="165"/>
      <c r="D245" s="165"/>
      <c r="E245" s="165"/>
      <c r="F245" s="165"/>
      <c r="G245" s="166"/>
      <c r="H245" s="165"/>
      <c r="I245" s="165"/>
      <c r="J245" s="165"/>
    </row>
    <row r="246" spans="1:10" ht="17.25" x14ac:dyDescent="0.3">
      <c r="A246" s="165"/>
      <c r="B246" s="149" t="s">
        <v>60</v>
      </c>
      <c r="C246" s="165"/>
      <c r="D246" s="165"/>
      <c r="E246" s="165"/>
      <c r="F246" s="165"/>
      <c r="G246" s="166"/>
      <c r="H246" s="165"/>
      <c r="I246" s="165"/>
      <c r="J246" s="165"/>
    </row>
    <row r="247" spans="1:10" ht="17.25" x14ac:dyDescent="0.3">
      <c r="A247" s="165"/>
      <c r="B247" s="168" t="s">
        <v>64</v>
      </c>
      <c r="C247" s="165"/>
      <c r="D247" s="165"/>
      <c r="E247" s="165"/>
      <c r="F247" s="165"/>
      <c r="G247" s="166"/>
      <c r="H247" s="165"/>
      <c r="I247" s="165"/>
      <c r="J247" s="165"/>
    </row>
    <row r="248" spans="1:10" ht="17.25" x14ac:dyDescent="0.3">
      <c r="A248" s="165"/>
      <c r="B248" s="168" t="s">
        <v>65</v>
      </c>
      <c r="C248" s="165"/>
      <c r="D248" s="165"/>
      <c r="E248" s="165"/>
      <c r="F248" s="165"/>
      <c r="G248" s="166"/>
      <c r="H248" s="165"/>
      <c r="I248" s="165"/>
      <c r="J248" s="165"/>
    </row>
    <row r="249" spans="1:10" ht="16.5" x14ac:dyDescent="0.25">
      <c r="A249" s="165"/>
      <c r="B249" s="143" t="s">
        <v>155</v>
      </c>
      <c r="C249" s="165"/>
      <c r="D249" s="165"/>
      <c r="E249" s="165"/>
      <c r="F249" s="165"/>
      <c r="G249" s="166"/>
      <c r="H249" s="165"/>
      <c r="I249" s="165"/>
      <c r="J249" s="165"/>
    </row>
    <row r="250" spans="1:10" ht="16.5" x14ac:dyDescent="0.25">
      <c r="A250" s="165"/>
      <c r="B250" s="143" t="s">
        <v>77</v>
      </c>
      <c r="C250" s="165"/>
      <c r="D250" s="165"/>
      <c r="E250" s="165"/>
      <c r="F250" s="165"/>
      <c r="G250" s="166"/>
      <c r="H250" s="165"/>
      <c r="I250" s="165"/>
      <c r="J250" s="165"/>
    </row>
    <row r="251" spans="1:10" ht="16.5" x14ac:dyDescent="0.25">
      <c r="A251" s="165"/>
      <c r="B251" s="165" t="s">
        <v>161</v>
      </c>
      <c r="C251" s="165"/>
      <c r="D251" s="165"/>
      <c r="E251" s="165"/>
      <c r="F251" s="165"/>
      <c r="G251" s="166"/>
      <c r="H251" s="165"/>
      <c r="I251" s="165"/>
      <c r="J251" s="165"/>
    </row>
  </sheetData>
  <mergeCells count="58">
    <mergeCell ref="F72:F73"/>
    <mergeCell ref="G72:G73"/>
    <mergeCell ref="H72:I72"/>
    <mergeCell ref="J72:J73"/>
    <mergeCell ref="A88:G88"/>
    <mergeCell ref="K72:K73"/>
    <mergeCell ref="L72:L73"/>
    <mergeCell ref="K44:K45"/>
    <mergeCell ref="L44:L45"/>
    <mergeCell ref="A70:N70"/>
    <mergeCell ref="A71:A73"/>
    <mergeCell ref="B71:G71"/>
    <mergeCell ref="H71:L71"/>
    <mergeCell ref="M71:M73"/>
    <mergeCell ref="N71:N73"/>
    <mergeCell ref="B72:C72"/>
    <mergeCell ref="D72:E72"/>
    <mergeCell ref="B44:C44"/>
    <mergeCell ref="D44:E44"/>
    <mergeCell ref="F44:F45"/>
    <mergeCell ref="G44:G45"/>
    <mergeCell ref="H44:I44"/>
    <mergeCell ref="J44:J45"/>
    <mergeCell ref="J33:J34"/>
    <mergeCell ref="K33:K34"/>
    <mergeCell ref="H33:I33"/>
    <mergeCell ref="L33:L34"/>
    <mergeCell ref="A42:N42"/>
    <mergeCell ref="A43:A45"/>
    <mergeCell ref="B43:G43"/>
    <mergeCell ref="H43:L43"/>
    <mergeCell ref="M43:M45"/>
    <mergeCell ref="N43:N45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A31:N31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conditionalFormatting sqref="O14:XFD14 O28:XFD29 O37:XFD39">
    <cfRule type="duplicateValues" dxfId="11" priority="2"/>
  </conditionalFormatting>
  <conditionalFormatting sqref="O14:XFD14 O28:XFD29 O37:XFD39">
    <cfRule type="duplicateValues" dxfId="10" priority="1"/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71"/>
  <sheetViews>
    <sheetView topLeftCell="A37" zoomScale="70" zoomScaleNormal="70" workbookViewId="0">
      <selection activeCell="Q37" sqref="Q37"/>
    </sheetView>
  </sheetViews>
  <sheetFormatPr defaultRowHeight="15" x14ac:dyDescent="0.25"/>
  <cols>
    <col min="1" max="1" width="37.7109375" customWidth="1"/>
    <col min="2" max="2" width="16.7109375" style="115" customWidth="1"/>
    <col min="3" max="6" width="16.7109375" customWidth="1"/>
    <col min="7" max="7" width="16.7109375" style="118" customWidth="1"/>
    <col min="8" max="11" width="16.7109375" customWidth="1"/>
    <col min="12" max="12" width="16.7109375" style="118" customWidth="1"/>
    <col min="13" max="13" width="16.7109375" style="124" customWidth="1"/>
    <col min="14" max="14" width="16.7109375" customWidth="1"/>
    <col min="15" max="15" width="10.140625" bestFit="1" customWidth="1"/>
    <col min="16" max="16" width="12.85546875" bestFit="1" customWidth="1"/>
    <col min="17" max="17" width="11.140625" bestFit="1" customWidth="1"/>
  </cols>
  <sheetData>
    <row r="1" spans="1:14" ht="18.75" x14ac:dyDescent="0.3">
      <c r="A1" s="2850" t="s">
        <v>345</v>
      </c>
      <c r="B1" s="2850"/>
      <c r="C1" s="2850"/>
      <c r="D1" s="2850"/>
      <c r="E1" s="2850"/>
      <c r="F1" s="2850"/>
      <c r="G1" s="2850"/>
      <c r="H1" s="2850"/>
      <c r="I1" s="2850"/>
      <c r="J1" s="2850"/>
      <c r="K1" s="2850"/>
      <c r="L1" s="2850"/>
      <c r="M1" s="2850"/>
      <c r="N1" s="2850"/>
    </row>
    <row r="2" spans="1:14" ht="15.75" thickBot="1" x14ac:dyDescent="0.3"/>
    <row r="3" spans="1:14" ht="17.25" thickBot="1" x14ac:dyDescent="0.3">
      <c r="A3" s="3138" t="s">
        <v>30</v>
      </c>
      <c r="B3" s="3139"/>
      <c r="C3" s="3139"/>
      <c r="D3" s="3139"/>
      <c r="E3" s="3139"/>
      <c r="F3" s="3139"/>
      <c r="G3" s="3139"/>
      <c r="H3" s="3139"/>
      <c r="I3" s="3139"/>
      <c r="J3" s="3139"/>
      <c r="K3" s="3139"/>
      <c r="L3" s="3139"/>
      <c r="M3" s="3139"/>
      <c r="N3" s="3140"/>
    </row>
    <row r="4" spans="1:14" ht="16.5" customHeight="1" x14ac:dyDescent="0.25">
      <c r="A4" s="3141" t="s">
        <v>0</v>
      </c>
      <c r="B4" s="3144" t="s">
        <v>1</v>
      </c>
      <c r="C4" s="3145"/>
      <c r="D4" s="3145"/>
      <c r="E4" s="3145"/>
      <c r="F4" s="3145"/>
      <c r="G4" s="3146"/>
      <c r="H4" s="3147" t="s">
        <v>2</v>
      </c>
      <c r="I4" s="3148"/>
      <c r="J4" s="3148"/>
      <c r="K4" s="3148"/>
      <c r="L4" s="3149"/>
      <c r="M4" s="3081" t="s">
        <v>3</v>
      </c>
      <c r="N4" s="3150" t="s">
        <v>31</v>
      </c>
    </row>
    <row r="5" spans="1:14" ht="16.5" customHeight="1" x14ac:dyDescent="0.25">
      <c r="A5" s="3142"/>
      <c r="B5" s="3153" t="s">
        <v>8</v>
      </c>
      <c r="C5" s="3154"/>
      <c r="D5" s="3155" t="s">
        <v>9</v>
      </c>
      <c r="E5" s="3154"/>
      <c r="F5" s="3156" t="s">
        <v>32</v>
      </c>
      <c r="G5" s="3156" t="s">
        <v>10</v>
      </c>
      <c r="H5" s="3153" t="s">
        <v>11</v>
      </c>
      <c r="I5" s="3154"/>
      <c r="J5" s="3160" t="s">
        <v>12</v>
      </c>
      <c r="K5" s="3162" t="s">
        <v>33</v>
      </c>
      <c r="L5" s="3158" t="s">
        <v>13</v>
      </c>
      <c r="M5" s="3082"/>
      <c r="N5" s="3151"/>
    </row>
    <row r="6" spans="1:14" ht="66.75" thickBot="1" x14ac:dyDescent="0.3">
      <c r="A6" s="3143"/>
      <c r="B6" s="568" t="s">
        <v>14</v>
      </c>
      <c r="C6" s="569" t="s">
        <v>15</v>
      </c>
      <c r="D6" s="569" t="s">
        <v>16</v>
      </c>
      <c r="E6" s="569" t="s">
        <v>34</v>
      </c>
      <c r="F6" s="3157"/>
      <c r="G6" s="3157"/>
      <c r="H6" s="570" t="s">
        <v>14</v>
      </c>
      <c r="I6" s="569" t="s">
        <v>15</v>
      </c>
      <c r="J6" s="3161"/>
      <c r="K6" s="3163"/>
      <c r="L6" s="3159"/>
      <c r="M6" s="3083"/>
      <c r="N6" s="3152"/>
    </row>
    <row r="7" spans="1:14" ht="16.5" x14ac:dyDescent="0.25">
      <c r="A7" s="571" t="s">
        <v>17</v>
      </c>
      <c r="B7" s="22">
        <v>3957.5270380000002</v>
      </c>
      <c r="C7" s="22">
        <v>3878.7925620000001</v>
      </c>
      <c r="D7" s="22">
        <v>2370.0939699999999</v>
      </c>
      <c r="E7" s="22">
        <v>853.71299999999997</v>
      </c>
      <c r="F7" s="22">
        <v>3020.2873</v>
      </c>
      <c r="G7" s="483">
        <v>14080.41387</v>
      </c>
      <c r="H7" s="22">
        <v>16</v>
      </c>
      <c r="I7" s="22">
        <v>0</v>
      </c>
      <c r="J7" s="22">
        <v>0</v>
      </c>
      <c r="K7" s="22">
        <v>0</v>
      </c>
      <c r="L7" s="483">
        <v>16</v>
      </c>
      <c r="M7" s="484">
        <v>14096.41387</v>
      </c>
      <c r="N7" s="22">
        <v>8021.7431749999996</v>
      </c>
    </row>
    <row r="8" spans="1:14" ht="16.5" x14ac:dyDescent="0.25">
      <c r="A8" s="543" t="s">
        <v>18</v>
      </c>
      <c r="B8" s="22">
        <v>309.56299999999999</v>
      </c>
      <c r="C8" s="22">
        <v>639.91128900000001</v>
      </c>
      <c r="D8" s="22">
        <v>514.881889</v>
      </c>
      <c r="E8" s="22">
        <v>191.48599999999999</v>
      </c>
      <c r="F8" s="22">
        <v>340.98666500000002</v>
      </c>
      <c r="G8" s="483">
        <v>1996.828843</v>
      </c>
      <c r="H8" s="22">
        <v>0</v>
      </c>
      <c r="I8" s="22">
        <v>0</v>
      </c>
      <c r="J8" s="22">
        <v>0</v>
      </c>
      <c r="K8" s="22">
        <v>0</v>
      </c>
      <c r="L8" s="483">
        <v>0</v>
      </c>
      <c r="M8" s="484">
        <v>1996.828843</v>
      </c>
      <c r="N8" s="22">
        <v>1367.4037600000001</v>
      </c>
    </row>
    <row r="9" spans="1:14" ht="16.5" x14ac:dyDescent="0.25">
      <c r="A9" s="542" t="s">
        <v>19</v>
      </c>
      <c r="B9" s="22">
        <v>47.5</v>
      </c>
      <c r="C9" s="22">
        <v>25.700499999999998</v>
      </c>
      <c r="D9" s="22">
        <v>202.72499999999999</v>
      </c>
      <c r="E9" s="22">
        <v>30</v>
      </c>
      <c r="F9" s="22">
        <v>29.056999999999999</v>
      </c>
      <c r="G9" s="483">
        <v>334.98249999999996</v>
      </c>
      <c r="H9" s="22">
        <v>0</v>
      </c>
      <c r="I9" s="22">
        <v>0</v>
      </c>
      <c r="J9" s="22">
        <v>0</v>
      </c>
      <c r="K9" s="22">
        <v>0</v>
      </c>
      <c r="L9" s="483">
        <v>0</v>
      </c>
      <c r="M9" s="484">
        <v>334.98249999999996</v>
      </c>
      <c r="N9" s="22">
        <v>209.6525</v>
      </c>
    </row>
    <row r="10" spans="1:14" ht="16.5" x14ac:dyDescent="0.25">
      <c r="A10" s="543" t="s">
        <v>20</v>
      </c>
      <c r="B10" s="22">
        <v>54.37</v>
      </c>
      <c r="C10" s="22">
        <v>66.599999999999994</v>
      </c>
      <c r="D10" s="22">
        <v>49.2</v>
      </c>
      <c r="E10" s="22">
        <v>27.62</v>
      </c>
      <c r="F10" s="22">
        <v>30.189</v>
      </c>
      <c r="G10" s="483">
        <v>227.97900000000001</v>
      </c>
      <c r="H10" s="22">
        <v>0</v>
      </c>
      <c r="I10" s="22">
        <v>0</v>
      </c>
      <c r="J10" s="22">
        <v>0</v>
      </c>
      <c r="K10" s="22">
        <v>0</v>
      </c>
      <c r="L10" s="483">
        <v>0</v>
      </c>
      <c r="M10" s="484">
        <v>227.97900000000001</v>
      </c>
      <c r="N10" s="22">
        <v>151.80000000000001</v>
      </c>
    </row>
    <row r="11" spans="1:14" ht="16.5" x14ac:dyDescent="0.25">
      <c r="A11" s="543" t="s">
        <v>21</v>
      </c>
      <c r="B11" s="22">
        <v>117.443</v>
      </c>
      <c r="C11" s="22">
        <v>350.086679</v>
      </c>
      <c r="D11" s="22">
        <v>152.99408299999999</v>
      </c>
      <c r="E11" s="22">
        <v>67.710999999999999</v>
      </c>
      <c r="F11" s="22">
        <v>155.036</v>
      </c>
      <c r="G11" s="483">
        <v>843.27076199999999</v>
      </c>
      <c r="H11" s="22">
        <v>0</v>
      </c>
      <c r="I11" s="22">
        <v>0</v>
      </c>
      <c r="J11" s="22">
        <v>0</v>
      </c>
      <c r="K11" s="22">
        <v>0</v>
      </c>
      <c r="L11" s="483">
        <v>0</v>
      </c>
      <c r="M11" s="484">
        <v>843.27076199999999</v>
      </c>
      <c r="N11" s="22">
        <v>619.96767899999998</v>
      </c>
    </row>
    <row r="12" spans="1:14" ht="16.5" x14ac:dyDescent="0.25">
      <c r="A12" s="543" t="s">
        <v>22</v>
      </c>
      <c r="B12" s="22">
        <v>277.43899999999996</v>
      </c>
      <c r="C12" s="22">
        <v>271.15889800000002</v>
      </c>
      <c r="D12" s="22">
        <v>430.22659199999998</v>
      </c>
      <c r="E12" s="22">
        <v>98.18</v>
      </c>
      <c r="F12" s="22">
        <v>169.333</v>
      </c>
      <c r="G12" s="483">
        <v>1246.3374899999999</v>
      </c>
      <c r="H12" s="22">
        <v>0</v>
      </c>
      <c r="I12" s="22">
        <v>0</v>
      </c>
      <c r="J12" s="22">
        <v>0</v>
      </c>
      <c r="K12" s="22">
        <v>0</v>
      </c>
      <c r="L12" s="483">
        <v>0</v>
      </c>
      <c r="M12" s="484">
        <v>1246.3374899999999</v>
      </c>
      <c r="N12" s="22">
        <v>715.70168899999999</v>
      </c>
    </row>
    <row r="13" spans="1:14" ht="17.25" thickBot="1" x14ac:dyDescent="0.3">
      <c r="A13" s="572" t="s">
        <v>23</v>
      </c>
      <c r="B13" s="22">
        <v>296.129706</v>
      </c>
      <c r="C13" s="22">
        <v>369.46800200000001</v>
      </c>
      <c r="D13" s="22">
        <v>470.15499999999997</v>
      </c>
      <c r="E13" s="22">
        <v>137.55000000000001</v>
      </c>
      <c r="F13" s="501">
        <v>636.52800000000002</v>
      </c>
      <c r="G13" s="501">
        <v>1909.830708</v>
      </c>
      <c r="H13" s="22">
        <v>0</v>
      </c>
      <c r="I13" s="22">
        <v>0</v>
      </c>
      <c r="J13" s="22">
        <v>0</v>
      </c>
      <c r="K13" s="22">
        <v>0</v>
      </c>
      <c r="L13" s="483">
        <v>0</v>
      </c>
      <c r="M13" s="501">
        <v>1909.830708</v>
      </c>
      <c r="N13" s="501">
        <v>1049.64114</v>
      </c>
    </row>
    <row r="14" spans="1:14" ht="17.25" thickBot="1" x14ac:dyDescent="0.3">
      <c r="A14" s="545" t="s">
        <v>24</v>
      </c>
      <c r="B14" s="29">
        <v>4840.6587440000003</v>
      </c>
      <c r="C14" s="29">
        <v>5159.3307510000004</v>
      </c>
      <c r="D14" s="29">
        <v>3785.3574509999999</v>
      </c>
      <c r="E14" s="29">
        <v>1280.9289999999999</v>
      </c>
      <c r="F14" s="23">
        <v>4167.1349650000002</v>
      </c>
      <c r="G14" s="23">
        <v>19233.410910999999</v>
      </c>
      <c r="H14" s="29">
        <v>16</v>
      </c>
      <c r="I14" s="29">
        <v>0</v>
      </c>
      <c r="J14" s="29">
        <v>0</v>
      </c>
      <c r="K14" s="29">
        <v>0</v>
      </c>
      <c r="L14" s="485">
        <v>16</v>
      </c>
      <c r="M14" s="23">
        <v>19249.410910999999</v>
      </c>
      <c r="N14" s="23">
        <v>11154.489763999998</v>
      </c>
    </row>
    <row r="15" spans="1:14" ht="16.5" x14ac:dyDescent="0.25">
      <c r="A15" s="546" t="s">
        <v>35</v>
      </c>
      <c r="B15" s="22">
        <v>0</v>
      </c>
      <c r="C15" s="22">
        <v>0</v>
      </c>
      <c r="D15" s="22">
        <v>0</v>
      </c>
      <c r="E15" s="22">
        <v>15</v>
      </c>
      <c r="F15" s="22">
        <v>0</v>
      </c>
      <c r="G15" s="483">
        <v>15</v>
      </c>
      <c r="H15" s="22">
        <v>0</v>
      </c>
      <c r="I15" s="22">
        <v>0</v>
      </c>
      <c r="J15" s="22">
        <v>0</v>
      </c>
      <c r="K15" s="22">
        <v>0</v>
      </c>
      <c r="L15" s="483">
        <v>0</v>
      </c>
      <c r="M15" s="484">
        <v>15</v>
      </c>
      <c r="N15" s="22">
        <v>0</v>
      </c>
    </row>
    <row r="16" spans="1:14" ht="16.5" x14ac:dyDescent="0.25">
      <c r="A16" s="547" t="s">
        <v>36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483">
        <v>0</v>
      </c>
      <c r="H16" s="22">
        <v>0</v>
      </c>
      <c r="I16" s="22">
        <v>0</v>
      </c>
      <c r="J16" s="22">
        <v>0</v>
      </c>
      <c r="K16" s="22">
        <v>0</v>
      </c>
      <c r="L16" s="483">
        <v>0</v>
      </c>
      <c r="M16" s="484">
        <v>0</v>
      </c>
      <c r="N16" s="22">
        <v>0</v>
      </c>
    </row>
    <row r="17" spans="1:14" ht="16.5" x14ac:dyDescent="0.25">
      <c r="A17" s="547" t="s">
        <v>37</v>
      </c>
      <c r="B17" s="22">
        <v>0</v>
      </c>
      <c r="C17" s="22">
        <v>0</v>
      </c>
      <c r="D17" s="22">
        <v>6.9960000000000004</v>
      </c>
      <c r="E17" s="22">
        <v>0</v>
      </c>
      <c r="F17" s="22">
        <v>4</v>
      </c>
      <c r="G17" s="483">
        <v>10.996</v>
      </c>
      <c r="H17" s="22">
        <v>0</v>
      </c>
      <c r="I17" s="22">
        <v>0</v>
      </c>
      <c r="J17" s="22">
        <v>0</v>
      </c>
      <c r="K17" s="22">
        <v>0</v>
      </c>
      <c r="L17" s="483">
        <v>0</v>
      </c>
      <c r="M17" s="484">
        <v>10.996</v>
      </c>
      <c r="N17" s="22">
        <v>4.9960000000000004</v>
      </c>
    </row>
    <row r="18" spans="1:14" ht="16.5" x14ac:dyDescent="0.25">
      <c r="A18" s="547" t="s">
        <v>38</v>
      </c>
      <c r="B18" s="22">
        <v>0</v>
      </c>
      <c r="C18" s="22">
        <v>0</v>
      </c>
      <c r="D18" s="22">
        <v>3.3913419999999999</v>
      </c>
      <c r="E18" s="22">
        <v>0</v>
      </c>
      <c r="F18" s="22">
        <v>0</v>
      </c>
      <c r="G18" s="483">
        <v>3.3913419999999999</v>
      </c>
      <c r="H18" s="22">
        <v>0</v>
      </c>
      <c r="I18" s="22">
        <v>0</v>
      </c>
      <c r="J18" s="22">
        <v>0</v>
      </c>
      <c r="K18" s="22">
        <v>0</v>
      </c>
      <c r="L18" s="483">
        <v>0</v>
      </c>
      <c r="M18" s="484">
        <v>3.3913419999999999</v>
      </c>
      <c r="N18" s="22">
        <v>0</v>
      </c>
    </row>
    <row r="19" spans="1:14" ht="16.5" x14ac:dyDescent="0.25">
      <c r="A19" s="547" t="s">
        <v>39</v>
      </c>
      <c r="B19" s="22">
        <v>0</v>
      </c>
      <c r="C19" s="22">
        <v>0</v>
      </c>
      <c r="D19" s="22">
        <v>12.492466</v>
      </c>
      <c r="E19" s="22">
        <v>5.23088</v>
      </c>
      <c r="F19" s="22">
        <v>0</v>
      </c>
      <c r="G19" s="483">
        <v>17.723345999999999</v>
      </c>
      <c r="H19" s="22">
        <v>0</v>
      </c>
      <c r="I19" s="22">
        <v>0</v>
      </c>
      <c r="J19" s="22">
        <v>0</v>
      </c>
      <c r="K19" s="22">
        <v>0</v>
      </c>
      <c r="L19" s="483">
        <v>0</v>
      </c>
      <c r="M19" s="484">
        <v>17.723345999999999</v>
      </c>
      <c r="N19" s="22">
        <v>0.49246600000000001</v>
      </c>
    </row>
    <row r="20" spans="1:14" ht="16.5" x14ac:dyDescent="0.25">
      <c r="A20" s="547" t="s">
        <v>40</v>
      </c>
      <c r="B20" s="22">
        <v>0</v>
      </c>
      <c r="C20" s="22">
        <v>0</v>
      </c>
      <c r="D20" s="22">
        <v>1</v>
      </c>
      <c r="E20" s="22">
        <v>0</v>
      </c>
      <c r="F20" s="22">
        <v>0</v>
      </c>
      <c r="G20" s="483">
        <v>1</v>
      </c>
      <c r="H20" s="22">
        <v>0</v>
      </c>
      <c r="I20" s="22">
        <v>0</v>
      </c>
      <c r="J20" s="22">
        <v>0</v>
      </c>
      <c r="K20" s="22">
        <v>0</v>
      </c>
      <c r="L20" s="483">
        <v>0</v>
      </c>
      <c r="M20" s="484">
        <v>1</v>
      </c>
      <c r="N20" s="22">
        <v>0</v>
      </c>
    </row>
    <row r="21" spans="1:14" ht="16.5" x14ac:dyDescent="0.25">
      <c r="A21" s="547" t="s">
        <v>41</v>
      </c>
      <c r="B21" s="22">
        <v>0</v>
      </c>
      <c r="C21" s="22">
        <v>2.8580000000000001</v>
      </c>
      <c r="D21" s="22">
        <v>0</v>
      </c>
      <c r="E21" s="22">
        <v>0</v>
      </c>
      <c r="F21" s="22">
        <v>6</v>
      </c>
      <c r="G21" s="483">
        <v>8.8580000000000005</v>
      </c>
      <c r="H21" s="22">
        <v>0</v>
      </c>
      <c r="I21" s="22">
        <v>0</v>
      </c>
      <c r="J21" s="22">
        <v>0</v>
      </c>
      <c r="K21" s="22">
        <v>0</v>
      </c>
      <c r="L21" s="483">
        <v>0</v>
      </c>
      <c r="M21" s="484">
        <v>8.8580000000000005</v>
      </c>
      <c r="N21" s="22">
        <v>6</v>
      </c>
    </row>
    <row r="22" spans="1:14" ht="16.5" x14ac:dyDescent="0.25">
      <c r="A22" s="547" t="s">
        <v>42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483">
        <v>0</v>
      </c>
      <c r="H22" s="22">
        <v>0</v>
      </c>
      <c r="I22" s="22">
        <v>0</v>
      </c>
      <c r="J22" s="22">
        <v>0</v>
      </c>
      <c r="K22" s="22">
        <v>0</v>
      </c>
      <c r="L22" s="483">
        <v>0</v>
      </c>
      <c r="M22" s="484">
        <v>0</v>
      </c>
      <c r="N22" s="22">
        <v>0</v>
      </c>
    </row>
    <row r="23" spans="1:14" ht="16.5" x14ac:dyDescent="0.25">
      <c r="A23" s="547" t="s">
        <v>43</v>
      </c>
      <c r="B23" s="22">
        <v>0</v>
      </c>
      <c r="C23" s="22">
        <v>5</v>
      </c>
      <c r="D23" s="22">
        <v>64.922631999999993</v>
      </c>
      <c r="E23" s="22">
        <v>1</v>
      </c>
      <c r="F23" s="22">
        <v>7.7889999999999997</v>
      </c>
      <c r="G23" s="483">
        <v>78.711632000000009</v>
      </c>
      <c r="H23" s="22">
        <v>0</v>
      </c>
      <c r="I23" s="22">
        <v>0</v>
      </c>
      <c r="J23" s="22">
        <v>0</v>
      </c>
      <c r="K23" s="22">
        <v>0</v>
      </c>
      <c r="L23" s="483">
        <v>0</v>
      </c>
      <c r="M23" s="484">
        <v>78.711632000000009</v>
      </c>
      <c r="N23" s="22">
        <v>24.693999999999999</v>
      </c>
    </row>
    <row r="24" spans="1:14" ht="16.5" x14ac:dyDescent="0.25">
      <c r="A24" s="547" t="s">
        <v>44</v>
      </c>
      <c r="B24" s="22">
        <v>0</v>
      </c>
      <c r="C24" s="22">
        <v>0</v>
      </c>
      <c r="D24" s="22">
        <v>3</v>
      </c>
      <c r="E24" s="22">
        <v>0</v>
      </c>
      <c r="F24" s="22">
        <v>0</v>
      </c>
      <c r="G24" s="483">
        <v>3</v>
      </c>
      <c r="H24" s="22">
        <v>0</v>
      </c>
      <c r="I24" s="22">
        <v>0</v>
      </c>
      <c r="J24" s="22">
        <v>0</v>
      </c>
      <c r="K24" s="22">
        <v>0</v>
      </c>
      <c r="L24" s="483">
        <v>0</v>
      </c>
      <c r="M24" s="484">
        <v>3</v>
      </c>
      <c r="N24" s="22">
        <v>3</v>
      </c>
    </row>
    <row r="25" spans="1:14" ht="16.5" x14ac:dyDescent="0.25">
      <c r="A25" s="547" t="s">
        <v>45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483">
        <v>0</v>
      </c>
      <c r="H25" s="22">
        <v>0</v>
      </c>
      <c r="I25" s="22">
        <v>0</v>
      </c>
      <c r="J25" s="22">
        <v>0</v>
      </c>
      <c r="K25" s="22">
        <v>0</v>
      </c>
      <c r="L25" s="483">
        <v>0</v>
      </c>
      <c r="M25" s="484">
        <v>0</v>
      </c>
      <c r="N25" s="22">
        <v>0</v>
      </c>
    </row>
    <row r="26" spans="1:14" ht="16.5" x14ac:dyDescent="0.25">
      <c r="A26" s="547" t="s">
        <v>46</v>
      </c>
      <c r="B26" s="22">
        <v>0</v>
      </c>
      <c r="C26" s="22">
        <v>0</v>
      </c>
      <c r="D26" s="22">
        <v>0</v>
      </c>
      <c r="E26" s="22">
        <v>29</v>
      </c>
      <c r="F26" s="22">
        <v>0</v>
      </c>
      <c r="G26" s="483">
        <v>29</v>
      </c>
      <c r="H26" s="22">
        <v>0</v>
      </c>
      <c r="I26" s="22">
        <v>0</v>
      </c>
      <c r="J26" s="22">
        <v>0</v>
      </c>
      <c r="K26" s="22">
        <v>0</v>
      </c>
      <c r="L26" s="483">
        <v>0</v>
      </c>
      <c r="M26" s="484">
        <v>29</v>
      </c>
      <c r="N26" s="22">
        <v>29</v>
      </c>
    </row>
    <row r="27" spans="1:14" ht="17.25" thickBot="1" x14ac:dyDescent="0.3">
      <c r="A27" s="547" t="s">
        <v>47</v>
      </c>
      <c r="B27" s="22">
        <v>0</v>
      </c>
      <c r="C27" s="22">
        <v>2.8109999999999999</v>
      </c>
      <c r="D27" s="22">
        <v>0</v>
      </c>
      <c r="E27" s="22">
        <v>0</v>
      </c>
      <c r="F27" s="22">
        <v>0</v>
      </c>
      <c r="G27" s="483">
        <v>2.8109999999999999</v>
      </c>
      <c r="H27" s="22">
        <v>0</v>
      </c>
      <c r="I27" s="22">
        <v>0</v>
      </c>
      <c r="J27" s="22">
        <v>0</v>
      </c>
      <c r="K27" s="22">
        <v>0</v>
      </c>
      <c r="L27" s="483">
        <v>0</v>
      </c>
      <c r="M27" s="484">
        <v>2.8109999999999999</v>
      </c>
      <c r="N27" s="22">
        <v>0</v>
      </c>
    </row>
    <row r="28" spans="1:14" ht="17.25" thickBot="1" x14ac:dyDescent="0.3">
      <c r="A28" s="545" t="s">
        <v>25</v>
      </c>
      <c r="B28" s="29">
        <v>8</v>
      </c>
      <c r="C28" s="29">
        <v>10.669</v>
      </c>
      <c r="D28" s="29">
        <v>111.95244</v>
      </c>
      <c r="E28" s="29">
        <v>51.230879999999999</v>
      </c>
      <c r="F28" s="29">
        <v>57.06</v>
      </c>
      <c r="G28" s="485">
        <v>238.91232000000002</v>
      </c>
      <c r="H28" s="29">
        <v>0</v>
      </c>
      <c r="I28" s="29">
        <v>0</v>
      </c>
      <c r="J28" s="29">
        <v>0</v>
      </c>
      <c r="K28" s="29">
        <v>0</v>
      </c>
      <c r="L28" s="485">
        <v>0</v>
      </c>
      <c r="M28" s="486">
        <v>238.91232000000002</v>
      </c>
      <c r="N28" s="29">
        <v>114.963466</v>
      </c>
    </row>
    <row r="29" spans="1:14" ht="17.25" thickBot="1" x14ac:dyDescent="0.3">
      <c r="A29" s="545" t="s">
        <v>26</v>
      </c>
      <c r="B29" s="29">
        <v>4848.6587440000003</v>
      </c>
      <c r="C29" s="29">
        <v>5169.9997510000003</v>
      </c>
      <c r="D29" s="29">
        <v>3897.3098909999999</v>
      </c>
      <c r="E29" s="29">
        <v>1332.1598799999997</v>
      </c>
      <c r="F29" s="23">
        <v>4224.1949649999997</v>
      </c>
      <c r="G29" s="23">
        <v>19472.323231000002</v>
      </c>
      <c r="H29" s="29">
        <v>16</v>
      </c>
      <c r="I29" s="29">
        <v>0</v>
      </c>
      <c r="J29" s="29">
        <v>0</v>
      </c>
      <c r="K29" s="29">
        <v>0</v>
      </c>
      <c r="L29" s="485">
        <v>16</v>
      </c>
      <c r="M29" s="23">
        <v>19488.323231000002</v>
      </c>
      <c r="N29" s="23">
        <v>11269.453229999999</v>
      </c>
    </row>
    <row r="30" spans="1:14" ht="17.25" thickBot="1" x14ac:dyDescent="0.3">
      <c r="A30" s="172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</row>
    <row r="31" spans="1:14" ht="17.25" thickBot="1" x14ac:dyDescent="0.3">
      <c r="A31" s="3164" t="s">
        <v>30</v>
      </c>
      <c r="B31" s="3165"/>
      <c r="C31" s="3165"/>
      <c r="D31" s="3165"/>
      <c r="E31" s="3165"/>
      <c r="F31" s="3165"/>
      <c r="G31" s="3165"/>
      <c r="H31" s="3165"/>
      <c r="I31" s="3165"/>
      <c r="J31" s="3165"/>
      <c r="K31" s="3165"/>
      <c r="L31" s="3165"/>
      <c r="M31" s="3165"/>
      <c r="N31" s="3166"/>
    </row>
    <row r="32" spans="1:14" ht="17.25" customHeight="1" thickBot="1" x14ac:dyDescent="0.3">
      <c r="A32" s="3141" t="s">
        <v>0</v>
      </c>
      <c r="B32" s="3144" t="s">
        <v>1</v>
      </c>
      <c r="C32" s="3145"/>
      <c r="D32" s="3145"/>
      <c r="E32" s="3145"/>
      <c r="F32" s="3145"/>
      <c r="G32" s="3167"/>
      <c r="H32" s="3147" t="s">
        <v>2</v>
      </c>
      <c r="I32" s="3148"/>
      <c r="J32" s="3148"/>
      <c r="K32" s="3148"/>
      <c r="L32" s="3149"/>
      <c r="M32" s="3081" t="s">
        <v>3</v>
      </c>
      <c r="N32" s="3150" t="s">
        <v>31</v>
      </c>
    </row>
    <row r="33" spans="1:17" ht="16.5" customHeight="1" x14ac:dyDescent="0.25">
      <c r="A33" s="3142"/>
      <c r="B33" s="3153" t="s">
        <v>8</v>
      </c>
      <c r="C33" s="3154"/>
      <c r="D33" s="3155" t="s">
        <v>9</v>
      </c>
      <c r="E33" s="3154"/>
      <c r="F33" s="3156" t="s">
        <v>32</v>
      </c>
      <c r="G33" s="3081" t="s">
        <v>10</v>
      </c>
      <c r="H33" s="3153" t="s">
        <v>11</v>
      </c>
      <c r="I33" s="3154"/>
      <c r="J33" s="3160" t="s">
        <v>12</v>
      </c>
      <c r="K33" s="3162" t="s">
        <v>33</v>
      </c>
      <c r="L33" s="3182" t="s">
        <v>13</v>
      </c>
      <c r="M33" s="3082"/>
      <c r="N33" s="3151"/>
    </row>
    <row r="34" spans="1:17" ht="66.75" thickBot="1" x14ac:dyDescent="0.3">
      <c r="A34" s="3143"/>
      <c r="B34" s="568" t="s">
        <v>14</v>
      </c>
      <c r="C34" s="569" t="s">
        <v>15</v>
      </c>
      <c r="D34" s="569" t="s">
        <v>16</v>
      </c>
      <c r="E34" s="569" t="s">
        <v>34</v>
      </c>
      <c r="F34" s="3157"/>
      <c r="G34" s="3083"/>
      <c r="H34" s="570" t="s">
        <v>14</v>
      </c>
      <c r="I34" s="569" t="s">
        <v>15</v>
      </c>
      <c r="J34" s="3161"/>
      <c r="K34" s="3163"/>
      <c r="L34" s="3183"/>
      <c r="M34" s="3083"/>
      <c r="N34" s="3152"/>
    </row>
    <row r="35" spans="1:17" ht="16.5" x14ac:dyDescent="0.25">
      <c r="A35" s="571" t="s">
        <v>27</v>
      </c>
      <c r="B35" s="22">
        <v>2176.5026989999997</v>
      </c>
      <c r="C35" s="22">
        <v>1461.258339</v>
      </c>
      <c r="D35" s="22">
        <v>1661.8690630000001</v>
      </c>
      <c r="E35" s="22">
        <v>576.07100000000003</v>
      </c>
      <c r="F35" s="501">
        <v>2071.0769650000002</v>
      </c>
      <c r="G35" s="501">
        <v>7946.7780659999999</v>
      </c>
      <c r="H35" s="22">
        <v>0</v>
      </c>
      <c r="I35" s="22">
        <v>0</v>
      </c>
      <c r="J35" s="22">
        <v>0</v>
      </c>
      <c r="K35" s="22">
        <v>0</v>
      </c>
      <c r="L35" s="483">
        <v>0</v>
      </c>
      <c r="M35" s="501">
        <v>7946.7780659999999</v>
      </c>
      <c r="N35" s="501">
        <v>4387.4720710000001</v>
      </c>
    </row>
    <row r="36" spans="1:17" ht="17.25" thickBot="1" x14ac:dyDescent="0.3">
      <c r="A36" s="543" t="s">
        <v>28</v>
      </c>
      <c r="B36" s="22">
        <v>2664.1560449999997</v>
      </c>
      <c r="C36" s="22">
        <v>3698.072412</v>
      </c>
      <c r="D36" s="22">
        <v>2123.4883879999998</v>
      </c>
      <c r="E36" s="22">
        <v>704.85799999999995</v>
      </c>
      <c r="F36" s="22">
        <v>2096.058</v>
      </c>
      <c r="G36" s="483">
        <v>11286.632845</v>
      </c>
      <c r="H36" s="22">
        <v>16</v>
      </c>
      <c r="I36" s="22">
        <v>0</v>
      </c>
      <c r="J36" s="22">
        <v>0</v>
      </c>
      <c r="K36" s="22">
        <v>0</v>
      </c>
      <c r="L36" s="483">
        <v>16</v>
      </c>
      <c r="M36" s="484">
        <v>11302.632845</v>
      </c>
      <c r="N36" s="22">
        <v>6767.0176929999998</v>
      </c>
      <c r="Q36" s="1">
        <f>C28+I28+C66+I66</f>
        <v>5649.3989120000006</v>
      </c>
    </row>
    <row r="37" spans="1:17" ht="17.25" thickBot="1" x14ac:dyDescent="0.3">
      <c r="A37" s="545" t="s">
        <v>24</v>
      </c>
      <c r="B37" s="29">
        <v>4840.6587440000003</v>
      </c>
      <c r="C37" s="29">
        <v>5159.3307509999995</v>
      </c>
      <c r="D37" s="29">
        <v>3785.3574509999999</v>
      </c>
      <c r="E37" s="29">
        <v>1280.9290000000001</v>
      </c>
      <c r="F37" s="23">
        <v>4167.1349650000002</v>
      </c>
      <c r="G37" s="23">
        <v>19233.410910999999</v>
      </c>
      <c r="H37" s="29">
        <v>16</v>
      </c>
      <c r="I37" s="29">
        <v>0</v>
      </c>
      <c r="J37" s="29">
        <v>0</v>
      </c>
      <c r="K37" s="29">
        <v>0</v>
      </c>
      <c r="L37" s="485">
        <v>16</v>
      </c>
      <c r="M37" s="23">
        <v>19249.410910999999</v>
      </c>
      <c r="N37" s="23">
        <v>11154.489764</v>
      </c>
    </row>
    <row r="38" spans="1:17" ht="17.25" thickBot="1" x14ac:dyDescent="0.3">
      <c r="A38" s="545" t="s">
        <v>25</v>
      </c>
      <c r="B38" s="29">
        <v>8</v>
      </c>
      <c r="C38" s="29">
        <v>10.669</v>
      </c>
      <c r="D38" s="29">
        <v>111.95244</v>
      </c>
      <c r="E38" s="29">
        <v>51.230879999999999</v>
      </c>
      <c r="F38" s="29">
        <v>57.06</v>
      </c>
      <c r="G38" s="485">
        <v>238.91232000000002</v>
      </c>
      <c r="H38" s="29">
        <v>0</v>
      </c>
      <c r="I38" s="29">
        <v>0</v>
      </c>
      <c r="J38" s="29">
        <v>0</v>
      </c>
      <c r="K38" s="29">
        <v>0</v>
      </c>
      <c r="L38" s="485">
        <v>0</v>
      </c>
      <c r="M38" s="486">
        <v>238.91232000000002</v>
      </c>
      <c r="N38" s="29">
        <v>114.963466</v>
      </c>
    </row>
    <row r="39" spans="1:17" ht="17.25" thickBot="1" x14ac:dyDescent="0.3">
      <c r="A39" s="545" t="s">
        <v>26</v>
      </c>
      <c r="B39" s="29">
        <v>4848.6587440000003</v>
      </c>
      <c r="C39" s="29">
        <v>5169.9997509999994</v>
      </c>
      <c r="D39" s="29">
        <v>3897.3098909999999</v>
      </c>
      <c r="E39" s="29">
        <v>1332.1598800000002</v>
      </c>
      <c r="F39" s="23">
        <v>4224.1949649999997</v>
      </c>
      <c r="G39" s="23">
        <v>19472.323231000002</v>
      </c>
      <c r="H39" s="29">
        <v>16</v>
      </c>
      <c r="I39" s="29">
        <v>0</v>
      </c>
      <c r="J39" s="29">
        <v>0</v>
      </c>
      <c r="K39" s="29">
        <v>0</v>
      </c>
      <c r="L39" s="485">
        <v>16</v>
      </c>
      <c r="M39" s="23">
        <v>19488.323231000002</v>
      </c>
      <c r="N39" s="23">
        <v>11269.453229999999</v>
      </c>
      <c r="Q39" s="1">
        <f>M39+M67</f>
        <v>108568.87637264801</v>
      </c>
    </row>
    <row r="40" spans="1:17" ht="17.25" thickBot="1" x14ac:dyDescent="0.3">
      <c r="A40" s="172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</row>
    <row r="41" spans="1:17" ht="17.25" thickBot="1" x14ac:dyDescent="0.3">
      <c r="A41" s="3164" t="s">
        <v>48</v>
      </c>
      <c r="B41" s="3165"/>
      <c r="C41" s="3165"/>
      <c r="D41" s="3165"/>
      <c r="E41" s="3165"/>
      <c r="F41" s="3165"/>
      <c r="G41" s="3165"/>
      <c r="H41" s="3165"/>
      <c r="I41" s="3165"/>
      <c r="J41" s="3165"/>
      <c r="K41" s="3165"/>
      <c r="L41" s="3165"/>
      <c r="M41" s="3165"/>
      <c r="N41" s="3166"/>
    </row>
    <row r="42" spans="1:17" ht="17.25" customHeight="1" thickBot="1" x14ac:dyDescent="0.3">
      <c r="A42" s="3141" t="s">
        <v>0</v>
      </c>
      <c r="B42" s="3171" t="s">
        <v>1</v>
      </c>
      <c r="C42" s="3172"/>
      <c r="D42" s="3172"/>
      <c r="E42" s="3172"/>
      <c r="F42" s="3172"/>
      <c r="G42" s="3173"/>
      <c r="H42" s="3174" t="s">
        <v>2</v>
      </c>
      <c r="I42" s="3175"/>
      <c r="J42" s="3175"/>
      <c r="K42" s="3175"/>
      <c r="L42" s="3176"/>
      <c r="M42" s="3012" t="s">
        <v>3</v>
      </c>
      <c r="N42" s="3185" t="s">
        <v>31</v>
      </c>
    </row>
    <row r="43" spans="1:17" ht="16.5" customHeight="1" x14ac:dyDescent="0.25">
      <c r="A43" s="3142"/>
      <c r="B43" s="3153" t="s">
        <v>8</v>
      </c>
      <c r="C43" s="3154"/>
      <c r="D43" s="3155" t="s">
        <v>9</v>
      </c>
      <c r="E43" s="3154"/>
      <c r="F43" s="3162" t="s">
        <v>32</v>
      </c>
      <c r="G43" s="3182" t="s">
        <v>10</v>
      </c>
      <c r="H43" s="3153" t="s">
        <v>11</v>
      </c>
      <c r="I43" s="3154"/>
      <c r="J43" s="3160" t="s">
        <v>12</v>
      </c>
      <c r="K43" s="3162" t="s">
        <v>33</v>
      </c>
      <c r="L43" s="3182" t="s">
        <v>13</v>
      </c>
      <c r="M43" s="3013"/>
      <c r="N43" s="3186"/>
    </row>
    <row r="44" spans="1:17" ht="66.75" thickBot="1" x14ac:dyDescent="0.3">
      <c r="A44" s="3143"/>
      <c r="B44" s="568" t="s">
        <v>14</v>
      </c>
      <c r="C44" s="569" t="s">
        <v>15</v>
      </c>
      <c r="D44" s="569" t="s">
        <v>16</v>
      </c>
      <c r="E44" s="569" t="s">
        <v>34</v>
      </c>
      <c r="F44" s="3163"/>
      <c r="G44" s="3183"/>
      <c r="H44" s="570" t="s">
        <v>14</v>
      </c>
      <c r="I44" s="569" t="s">
        <v>15</v>
      </c>
      <c r="J44" s="3161"/>
      <c r="K44" s="3163"/>
      <c r="L44" s="3183"/>
      <c r="M44" s="3100"/>
      <c r="N44" s="3187"/>
    </row>
    <row r="45" spans="1:17" ht="16.5" x14ac:dyDescent="0.25">
      <c r="A45" s="571" t="s">
        <v>17</v>
      </c>
      <c r="B45" s="22">
        <v>1962.7388379999998</v>
      </c>
      <c r="C45" s="22">
        <v>4546.2139999999999</v>
      </c>
      <c r="D45" s="22">
        <v>1619.354</v>
      </c>
      <c r="E45" s="22">
        <v>4728.8249999999998</v>
      </c>
      <c r="F45" s="22">
        <v>2820.0403489999999</v>
      </c>
      <c r="G45" s="483">
        <v>15677.172187</v>
      </c>
      <c r="H45" s="22">
        <v>466</v>
      </c>
      <c r="I45" s="22">
        <v>34.343000000000004</v>
      </c>
      <c r="J45" s="22">
        <v>3</v>
      </c>
      <c r="K45" s="22">
        <v>330</v>
      </c>
      <c r="L45" s="483">
        <v>833.34299999999996</v>
      </c>
      <c r="M45" s="484">
        <v>16510.515186999997</v>
      </c>
      <c r="N45" s="22">
        <v>10131.695163</v>
      </c>
      <c r="P45" s="4"/>
      <c r="Q45" s="1"/>
    </row>
    <row r="46" spans="1:17" ht="16.5" x14ac:dyDescent="0.25">
      <c r="A46" s="571" t="s">
        <v>18</v>
      </c>
      <c r="B46" s="22">
        <v>627.18499999999995</v>
      </c>
      <c r="C46" s="22">
        <v>1645.5</v>
      </c>
      <c r="D46" s="22">
        <v>884.02549899999997</v>
      </c>
      <c r="E46" s="22">
        <v>3495.8601250000002</v>
      </c>
      <c r="F46" s="22">
        <v>445.72750000000002</v>
      </c>
      <c r="G46" s="483">
        <v>7098.2981239999999</v>
      </c>
      <c r="H46" s="22">
        <v>525</v>
      </c>
      <c r="I46" s="22">
        <v>636.10901550080007</v>
      </c>
      <c r="J46" s="22">
        <v>282</v>
      </c>
      <c r="K46" s="22">
        <v>32</v>
      </c>
      <c r="L46" s="483">
        <v>1475.1090155008001</v>
      </c>
      <c r="M46" s="484">
        <v>8573.4071395008013</v>
      </c>
      <c r="N46" s="22">
        <v>6586.0830155007998</v>
      </c>
      <c r="P46" s="4"/>
    </row>
    <row r="47" spans="1:17" ht="16.5" x14ac:dyDescent="0.25">
      <c r="A47" s="542" t="s">
        <v>19</v>
      </c>
      <c r="B47" s="22">
        <v>85.5</v>
      </c>
      <c r="C47" s="22">
        <v>192.5</v>
      </c>
      <c r="D47" s="22">
        <v>71.704999999999998</v>
      </c>
      <c r="E47" s="22">
        <v>760</v>
      </c>
      <c r="F47" s="22">
        <v>25</v>
      </c>
      <c r="G47" s="483">
        <v>1134.7049999999999</v>
      </c>
      <c r="H47" s="22">
        <v>425</v>
      </c>
      <c r="I47" s="22">
        <v>307</v>
      </c>
      <c r="J47" s="22">
        <v>146</v>
      </c>
      <c r="K47" s="22">
        <v>0</v>
      </c>
      <c r="L47" s="483">
        <v>878</v>
      </c>
      <c r="M47" s="484">
        <v>2012.7049999999999</v>
      </c>
      <c r="N47" s="22">
        <v>1900</v>
      </c>
      <c r="P47" s="4"/>
    </row>
    <row r="48" spans="1:17" ht="16.5" x14ac:dyDescent="0.25">
      <c r="A48" s="543" t="s">
        <v>20</v>
      </c>
      <c r="B48" s="22">
        <v>118.85</v>
      </c>
      <c r="C48" s="22">
        <v>289.39999999999998</v>
      </c>
      <c r="D48" s="22">
        <v>303</v>
      </c>
      <c r="E48" s="22">
        <v>698</v>
      </c>
      <c r="F48" s="22">
        <v>78.826999999999998</v>
      </c>
      <c r="G48" s="483">
        <v>1488.077</v>
      </c>
      <c r="H48" s="22">
        <v>100</v>
      </c>
      <c r="I48" s="22">
        <v>0</v>
      </c>
      <c r="J48" s="22">
        <v>2</v>
      </c>
      <c r="K48" s="22">
        <v>0</v>
      </c>
      <c r="L48" s="483">
        <v>102</v>
      </c>
      <c r="M48" s="484">
        <v>1590.077</v>
      </c>
      <c r="N48" s="22">
        <v>1046</v>
      </c>
      <c r="P48" s="4"/>
    </row>
    <row r="49" spans="1:17" ht="16.5" x14ac:dyDescent="0.25">
      <c r="A49" s="543" t="s">
        <v>21</v>
      </c>
      <c r="B49" s="22">
        <v>383.53499999999997</v>
      </c>
      <c r="C49" s="22">
        <v>1075.5999999999999</v>
      </c>
      <c r="D49" s="22">
        <v>452.12949900000001</v>
      </c>
      <c r="E49" s="22">
        <v>2025.260125</v>
      </c>
      <c r="F49" s="22">
        <v>341.90050000000002</v>
      </c>
      <c r="G49" s="483">
        <v>4278.4251240000003</v>
      </c>
      <c r="H49" s="22">
        <v>0</v>
      </c>
      <c r="I49" s="22">
        <v>329.10901550080001</v>
      </c>
      <c r="J49" s="22">
        <v>134</v>
      </c>
      <c r="K49" s="22">
        <v>32</v>
      </c>
      <c r="L49" s="483">
        <v>495.10901550080001</v>
      </c>
      <c r="M49" s="484">
        <v>4773.5341395007999</v>
      </c>
      <c r="N49" s="22">
        <v>3491.9920155007999</v>
      </c>
      <c r="P49" s="4"/>
    </row>
    <row r="50" spans="1:17" ht="16.5" x14ac:dyDescent="0.25">
      <c r="A50" s="571" t="s">
        <v>22</v>
      </c>
      <c r="B50" s="22">
        <v>186.65188699999999</v>
      </c>
      <c r="C50" s="22">
        <v>202.67099999999999</v>
      </c>
      <c r="D50" s="22">
        <v>143.30200000000002</v>
      </c>
      <c r="E50" s="22">
        <v>61</v>
      </c>
      <c r="F50" s="22">
        <v>160.643595</v>
      </c>
      <c r="G50" s="483">
        <v>754.26848199999995</v>
      </c>
      <c r="H50" s="22">
        <v>0</v>
      </c>
      <c r="I50" s="22">
        <v>0</v>
      </c>
      <c r="J50" s="22">
        <v>0</v>
      </c>
      <c r="K50" s="22">
        <v>0</v>
      </c>
      <c r="L50" s="483">
        <v>0</v>
      </c>
      <c r="M50" s="484">
        <v>754.26848199999995</v>
      </c>
      <c r="N50" s="22">
        <v>543.03948200000002</v>
      </c>
      <c r="P50" s="4"/>
    </row>
    <row r="51" spans="1:17" ht="17.25" thickBot="1" x14ac:dyDescent="0.3">
      <c r="A51" s="571" t="s">
        <v>23</v>
      </c>
      <c r="B51" s="22">
        <v>939.60599999999999</v>
      </c>
      <c r="C51" s="22">
        <v>717.15899999999999</v>
      </c>
      <c r="D51" s="22">
        <v>245.95170999999999</v>
      </c>
      <c r="E51" s="22">
        <v>2361</v>
      </c>
      <c r="F51" s="22">
        <v>902.82100000000003</v>
      </c>
      <c r="G51" s="483">
        <v>5166.5377100000005</v>
      </c>
      <c r="H51" s="22">
        <v>151.5</v>
      </c>
      <c r="I51" s="22">
        <v>0</v>
      </c>
      <c r="J51" s="22">
        <v>9</v>
      </c>
      <c r="K51" s="22">
        <v>0</v>
      </c>
      <c r="L51" s="483">
        <v>160.5</v>
      </c>
      <c r="M51" s="484">
        <v>5327.0377100000005</v>
      </c>
      <c r="N51" s="22">
        <v>3872.2654710000002</v>
      </c>
      <c r="P51" s="4"/>
    </row>
    <row r="52" spans="1:17" ht="17.25" thickBot="1" x14ac:dyDescent="0.3">
      <c r="A52" s="545" t="s">
        <v>24</v>
      </c>
      <c r="B52" s="29">
        <v>3716.1817249999999</v>
      </c>
      <c r="C52" s="29">
        <v>7111.5439999999999</v>
      </c>
      <c r="D52" s="29">
        <v>2892.6332090000001</v>
      </c>
      <c r="E52" s="29">
        <v>10646.685125</v>
      </c>
      <c r="F52" s="29">
        <v>4329.2324440000002</v>
      </c>
      <c r="G52" s="485">
        <v>28696.276503000001</v>
      </c>
      <c r="H52" s="29">
        <v>1142.5</v>
      </c>
      <c r="I52" s="29">
        <v>670.45201550080003</v>
      </c>
      <c r="J52" s="29">
        <v>294</v>
      </c>
      <c r="K52" s="29">
        <v>362</v>
      </c>
      <c r="L52" s="485">
        <v>2468.9520155007999</v>
      </c>
      <c r="M52" s="486">
        <v>31165.228518500797</v>
      </c>
      <c r="N52" s="29">
        <v>21133.0831315008</v>
      </c>
      <c r="P52" s="4"/>
      <c r="Q52" s="1"/>
    </row>
    <row r="53" spans="1:17" ht="16.5" x14ac:dyDescent="0.25">
      <c r="A53" s="573" t="s">
        <v>35</v>
      </c>
      <c r="B53" s="22">
        <v>682.57707900000003</v>
      </c>
      <c r="C53" s="22">
        <v>357</v>
      </c>
      <c r="D53" s="22">
        <v>100</v>
      </c>
      <c r="E53" s="22">
        <v>2920</v>
      </c>
      <c r="F53" s="22">
        <v>43</v>
      </c>
      <c r="G53" s="483">
        <v>4102.5770790000006</v>
      </c>
      <c r="H53" s="22">
        <v>1873</v>
      </c>
      <c r="I53" s="22">
        <v>200</v>
      </c>
      <c r="J53" s="22">
        <v>131</v>
      </c>
      <c r="K53" s="22">
        <v>0</v>
      </c>
      <c r="L53" s="483">
        <v>2204</v>
      </c>
      <c r="M53" s="484">
        <v>6306.5770790000006</v>
      </c>
      <c r="N53" s="22">
        <v>3076</v>
      </c>
      <c r="O53" s="1">
        <f>SUM(M15:M27)</f>
        <v>170.49132</v>
      </c>
      <c r="P53" s="4"/>
    </row>
    <row r="54" spans="1:17" ht="16.5" x14ac:dyDescent="0.25">
      <c r="A54" s="547" t="s">
        <v>36</v>
      </c>
      <c r="B54" s="22">
        <v>145.32499999999999</v>
      </c>
      <c r="C54" s="22">
        <v>58</v>
      </c>
      <c r="D54" s="22">
        <v>838</v>
      </c>
      <c r="E54" s="22">
        <v>514</v>
      </c>
      <c r="F54" s="22">
        <v>0</v>
      </c>
      <c r="G54" s="483">
        <v>1555.325</v>
      </c>
      <c r="H54" s="22">
        <v>1019</v>
      </c>
      <c r="I54" s="22">
        <v>1303.56</v>
      </c>
      <c r="J54" s="22">
        <v>0</v>
      </c>
      <c r="K54" s="22">
        <v>0</v>
      </c>
      <c r="L54" s="483">
        <v>2322.56</v>
      </c>
      <c r="M54" s="484">
        <v>3877.8849999999998</v>
      </c>
      <c r="N54" s="22">
        <v>2717.9589999999998</v>
      </c>
      <c r="O54" s="1">
        <f>SUM(M53:M65)</f>
        <v>44989.430381000006</v>
      </c>
      <c r="P54" s="4"/>
    </row>
    <row r="55" spans="1:17" ht="16.5" x14ac:dyDescent="0.25">
      <c r="A55" s="547" t="s">
        <v>37</v>
      </c>
      <c r="B55" s="22">
        <v>0</v>
      </c>
      <c r="C55" s="22">
        <v>0</v>
      </c>
      <c r="D55" s="22">
        <v>0</v>
      </c>
      <c r="E55" s="22">
        <v>140</v>
      </c>
      <c r="F55" s="22">
        <v>0</v>
      </c>
      <c r="G55" s="483">
        <v>140</v>
      </c>
      <c r="H55" s="22">
        <v>0</v>
      </c>
      <c r="I55" s="22">
        <v>267</v>
      </c>
      <c r="J55" s="22">
        <v>0</v>
      </c>
      <c r="K55" s="22">
        <v>0</v>
      </c>
      <c r="L55" s="483">
        <v>267</v>
      </c>
      <c r="M55" s="484">
        <v>407</v>
      </c>
      <c r="N55" s="22">
        <v>407</v>
      </c>
      <c r="O55" s="1">
        <f>SUM(O53:O54)</f>
        <v>45159.921701000007</v>
      </c>
      <c r="P55" s="4"/>
    </row>
    <row r="56" spans="1:17" ht="16.5" x14ac:dyDescent="0.25">
      <c r="A56" s="547" t="s">
        <v>38</v>
      </c>
      <c r="B56" s="22">
        <v>111</v>
      </c>
      <c r="C56" s="22">
        <v>20</v>
      </c>
      <c r="D56" s="22">
        <v>77.055571</v>
      </c>
      <c r="E56" s="22">
        <v>1539</v>
      </c>
      <c r="F56" s="22">
        <v>0</v>
      </c>
      <c r="G56" s="483">
        <v>1747.0555710000001</v>
      </c>
      <c r="H56" s="22">
        <v>0</v>
      </c>
      <c r="I56" s="22">
        <v>0</v>
      </c>
      <c r="J56" s="22">
        <v>0</v>
      </c>
      <c r="K56" s="22">
        <v>0</v>
      </c>
      <c r="L56" s="483">
        <v>0</v>
      </c>
      <c r="M56" s="484">
        <v>1747.0555710000001</v>
      </c>
      <c r="N56" s="22">
        <v>1611</v>
      </c>
      <c r="O56" s="1">
        <f>+M28+M66</f>
        <v>58154.236943147211</v>
      </c>
      <c r="P56" s="4"/>
    </row>
    <row r="57" spans="1:17" ht="16.5" x14ac:dyDescent="0.25">
      <c r="A57" s="547" t="s">
        <v>39</v>
      </c>
      <c r="B57" s="22">
        <v>150</v>
      </c>
      <c r="C57" s="22">
        <v>465</v>
      </c>
      <c r="D57" s="22">
        <v>100</v>
      </c>
      <c r="E57" s="22">
        <v>571</v>
      </c>
      <c r="F57" s="22">
        <v>96</v>
      </c>
      <c r="G57" s="483">
        <v>1382</v>
      </c>
      <c r="H57" s="22">
        <v>355</v>
      </c>
      <c r="I57" s="22">
        <v>0</v>
      </c>
      <c r="J57" s="22">
        <v>9469</v>
      </c>
      <c r="K57" s="22">
        <v>0</v>
      </c>
      <c r="L57" s="483">
        <v>9824</v>
      </c>
      <c r="M57" s="484">
        <v>11206</v>
      </c>
      <c r="N57" s="22">
        <v>10372</v>
      </c>
      <c r="O57" s="1">
        <f>+O56-O55</f>
        <v>12994.315242147204</v>
      </c>
      <c r="P57" s="4"/>
    </row>
    <row r="58" spans="1:17" ht="16.5" x14ac:dyDescent="0.25">
      <c r="A58" s="547" t="s">
        <v>40</v>
      </c>
      <c r="B58" s="22">
        <v>105</v>
      </c>
      <c r="C58" s="22">
        <v>0</v>
      </c>
      <c r="D58" s="22">
        <v>368</v>
      </c>
      <c r="E58" s="22">
        <v>50</v>
      </c>
      <c r="F58" s="22">
        <v>0</v>
      </c>
      <c r="G58" s="483">
        <v>523</v>
      </c>
      <c r="H58" s="22">
        <v>0</v>
      </c>
      <c r="I58" s="22">
        <v>0</v>
      </c>
      <c r="J58" s="22">
        <v>6511</v>
      </c>
      <c r="K58" s="22">
        <v>0</v>
      </c>
      <c r="L58" s="483">
        <v>6511</v>
      </c>
      <c r="M58" s="484">
        <v>7034</v>
      </c>
      <c r="N58" s="22">
        <v>7034</v>
      </c>
      <c r="P58" s="4"/>
    </row>
    <row r="59" spans="1:17" ht="16.5" x14ac:dyDescent="0.25">
      <c r="A59" s="547" t="s">
        <v>41</v>
      </c>
      <c r="B59" s="22">
        <v>343</v>
      </c>
      <c r="C59" s="22">
        <v>360.8</v>
      </c>
      <c r="D59" s="22">
        <v>0</v>
      </c>
      <c r="E59" s="22">
        <v>1127</v>
      </c>
      <c r="F59" s="22">
        <v>50</v>
      </c>
      <c r="G59" s="483">
        <v>1880.8</v>
      </c>
      <c r="H59" s="22">
        <v>0</v>
      </c>
      <c r="I59" s="22">
        <v>0</v>
      </c>
      <c r="J59" s="22">
        <v>90</v>
      </c>
      <c r="K59" s="22">
        <v>0</v>
      </c>
      <c r="L59" s="483">
        <v>90</v>
      </c>
      <c r="M59" s="484">
        <v>1970.8</v>
      </c>
      <c r="N59" s="22">
        <v>1663.8</v>
      </c>
      <c r="P59" s="4"/>
    </row>
    <row r="60" spans="1:17" ht="16.5" x14ac:dyDescent="0.25">
      <c r="A60" s="547" t="s">
        <v>42</v>
      </c>
      <c r="B60" s="22">
        <v>173</v>
      </c>
      <c r="C60" s="22">
        <v>29.954618</v>
      </c>
      <c r="D60" s="22">
        <v>2.9590000000000001</v>
      </c>
      <c r="E60" s="22">
        <v>1455</v>
      </c>
      <c r="F60" s="22">
        <v>19</v>
      </c>
      <c r="G60" s="483">
        <v>1679.913618</v>
      </c>
      <c r="H60" s="22">
        <v>0</v>
      </c>
      <c r="I60" s="22">
        <v>206</v>
      </c>
      <c r="J60" s="22">
        <v>0</v>
      </c>
      <c r="K60" s="22">
        <v>0</v>
      </c>
      <c r="L60" s="483">
        <v>206</v>
      </c>
      <c r="M60" s="484">
        <v>1885.913618</v>
      </c>
      <c r="N60" s="22">
        <v>1464.954618</v>
      </c>
      <c r="P60" s="4"/>
    </row>
    <row r="61" spans="1:17" ht="16.5" x14ac:dyDescent="0.25">
      <c r="A61" s="547" t="s">
        <v>43</v>
      </c>
      <c r="B61" s="22">
        <v>243.6</v>
      </c>
      <c r="C61" s="22">
        <v>127</v>
      </c>
      <c r="D61" s="22">
        <v>238.59911299999999</v>
      </c>
      <c r="E61" s="22">
        <v>96</v>
      </c>
      <c r="F61" s="22">
        <v>26.6</v>
      </c>
      <c r="G61" s="483">
        <v>731.79911300000003</v>
      </c>
      <c r="H61" s="22">
        <v>0</v>
      </c>
      <c r="I61" s="22">
        <v>0</v>
      </c>
      <c r="J61" s="22">
        <v>0</v>
      </c>
      <c r="K61" s="22">
        <v>0</v>
      </c>
      <c r="L61" s="483">
        <v>0</v>
      </c>
      <c r="M61" s="484">
        <v>731.79911300000003</v>
      </c>
      <c r="N61" s="22">
        <v>372.6</v>
      </c>
      <c r="P61" s="4"/>
    </row>
    <row r="62" spans="1:17" ht="16.5" x14ac:dyDescent="0.25">
      <c r="A62" s="547" t="s">
        <v>44</v>
      </c>
      <c r="B62" s="22">
        <v>452</v>
      </c>
      <c r="C62" s="22">
        <v>0</v>
      </c>
      <c r="D62" s="22">
        <v>38</v>
      </c>
      <c r="E62" s="22">
        <v>30</v>
      </c>
      <c r="F62" s="22">
        <v>0</v>
      </c>
      <c r="G62" s="483">
        <v>520</v>
      </c>
      <c r="H62" s="22">
        <v>0</v>
      </c>
      <c r="I62" s="22">
        <v>0</v>
      </c>
      <c r="J62" s="22">
        <v>0</v>
      </c>
      <c r="K62" s="22">
        <v>0</v>
      </c>
      <c r="L62" s="483">
        <v>0</v>
      </c>
      <c r="M62" s="484">
        <v>520</v>
      </c>
      <c r="N62" s="22">
        <v>423</v>
      </c>
      <c r="P62" s="4"/>
    </row>
    <row r="63" spans="1:17" ht="16.5" x14ac:dyDescent="0.25">
      <c r="A63" s="547" t="s">
        <v>45</v>
      </c>
      <c r="B63" s="22">
        <v>44</v>
      </c>
      <c r="C63" s="22">
        <v>0</v>
      </c>
      <c r="D63" s="22">
        <v>24</v>
      </c>
      <c r="E63" s="22">
        <v>12</v>
      </c>
      <c r="F63" s="22">
        <v>67</v>
      </c>
      <c r="G63" s="483">
        <v>147</v>
      </c>
      <c r="H63" s="22">
        <v>0</v>
      </c>
      <c r="I63" s="22">
        <v>0</v>
      </c>
      <c r="J63" s="22">
        <v>0</v>
      </c>
      <c r="K63" s="22">
        <v>0</v>
      </c>
      <c r="L63" s="483">
        <v>0</v>
      </c>
      <c r="M63" s="484">
        <v>147</v>
      </c>
      <c r="N63" s="22">
        <v>52</v>
      </c>
      <c r="P63" s="4"/>
    </row>
    <row r="64" spans="1:17" ht="16.5" x14ac:dyDescent="0.25">
      <c r="A64" s="547" t="s">
        <v>46</v>
      </c>
      <c r="B64" s="22">
        <v>3.4</v>
      </c>
      <c r="C64" s="22">
        <v>37</v>
      </c>
      <c r="D64" s="22">
        <v>50</v>
      </c>
      <c r="E64" s="22">
        <v>964</v>
      </c>
      <c r="F64" s="22">
        <v>922</v>
      </c>
      <c r="G64" s="483">
        <v>1976.4</v>
      </c>
      <c r="H64" s="22">
        <v>258</v>
      </c>
      <c r="I64" s="22">
        <v>0</v>
      </c>
      <c r="J64" s="22">
        <v>10</v>
      </c>
      <c r="K64" s="22">
        <v>0</v>
      </c>
      <c r="L64" s="483">
        <v>268</v>
      </c>
      <c r="M64" s="484">
        <v>2244.4</v>
      </c>
      <c r="N64" s="22">
        <v>2193.4</v>
      </c>
      <c r="P64" s="4"/>
    </row>
    <row r="65" spans="1:16" ht="17.25" thickBot="1" x14ac:dyDescent="0.3">
      <c r="A65" s="547" t="s">
        <v>47</v>
      </c>
      <c r="B65" s="22">
        <v>0</v>
      </c>
      <c r="C65" s="22">
        <v>0</v>
      </c>
      <c r="D65" s="22">
        <v>0</v>
      </c>
      <c r="E65" s="22">
        <v>125</v>
      </c>
      <c r="F65" s="22">
        <v>0</v>
      </c>
      <c r="G65" s="483">
        <v>125</v>
      </c>
      <c r="H65" s="22">
        <v>2857</v>
      </c>
      <c r="I65" s="22">
        <v>109</v>
      </c>
      <c r="J65" s="22">
        <v>3654</v>
      </c>
      <c r="K65" s="22">
        <v>166</v>
      </c>
      <c r="L65" s="483">
        <v>6786</v>
      </c>
      <c r="M65" s="484">
        <v>6911</v>
      </c>
      <c r="N65" s="22">
        <v>4283</v>
      </c>
      <c r="P65" s="4"/>
    </row>
    <row r="66" spans="1:16" ht="17.25" thickBot="1" x14ac:dyDescent="0.3">
      <c r="A66" s="545" t="s">
        <v>25</v>
      </c>
      <c r="B66" s="29">
        <v>4511.342079</v>
      </c>
      <c r="C66" s="29">
        <v>3393.1699120000003</v>
      </c>
      <c r="D66" s="29">
        <v>4406.6346840000006</v>
      </c>
      <c r="E66" s="29">
        <v>9960</v>
      </c>
      <c r="F66" s="29">
        <v>1404.692</v>
      </c>
      <c r="G66" s="485">
        <v>23675.838674999999</v>
      </c>
      <c r="H66" s="29">
        <v>9838.9259481472</v>
      </c>
      <c r="I66" s="29">
        <v>2245.56</v>
      </c>
      <c r="J66" s="29">
        <v>21875</v>
      </c>
      <c r="K66" s="29">
        <v>280</v>
      </c>
      <c r="L66" s="485">
        <v>34239.485948147201</v>
      </c>
      <c r="M66" s="486">
        <v>57915.324623147208</v>
      </c>
      <c r="N66" s="29">
        <v>41493.155618000004</v>
      </c>
      <c r="P66" s="4"/>
    </row>
    <row r="67" spans="1:16" ht="17.25" thickBot="1" x14ac:dyDescent="0.3">
      <c r="A67" s="545" t="s">
        <v>26</v>
      </c>
      <c r="B67" s="29">
        <v>8227.5238040000004</v>
      </c>
      <c r="C67" s="29">
        <v>10504.713912000001</v>
      </c>
      <c r="D67" s="29">
        <v>7299.2678930000002</v>
      </c>
      <c r="E67" s="29">
        <v>20606.685125</v>
      </c>
      <c r="F67" s="29">
        <v>5733.9244440000002</v>
      </c>
      <c r="G67" s="485">
        <v>52372.115178</v>
      </c>
      <c r="H67" s="29">
        <v>10981.4259481472</v>
      </c>
      <c r="I67" s="29">
        <v>2916.0120155007999</v>
      </c>
      <c r="J67" s="29">
        <v>22169</v>
      </c>
      <c r="K67" s="29">
        <v>642</v>
      </c>
      <c r="L67" s="485">
        <v>36708.437963648001</v>
      </c>
      <c r="M67" s="486">
        <v>89080.553141648008</v>
      </c>
      <c r="N67" s="29">
        <v>62626.238749500801</v>
      </c>
      <c r="P67" s="4"/>
    </row>
    <row r="68" spans="1:16" ht="17.25" thickBot="1" x14ac:dyDescent="0.3">
      <c r="A68" s="172"/>
      <c r="B68" s="574"/>
      <c r="C68" s="574"/>
      <c r="D68" s="574"/>
      <c r="E68" s="574"/>
      <c r="F68" s="574"/>
      <c r="G68" s="574"/>
      <c r="H68" s="574"/>
      <c r="I68" s="574"/>
      <c r="J68" s="574"/>
      <c r="K68" s="574"/>
      <c r="L68" s="574"/>
      <c r="M68" s="574"/>
      <c r="N68" s="574"/>
    </row>
    <row r="69" spans="1:16" ht="17.25" thickBot="1" x14ac:dyDescent="0.3">
      <c r="A69" s="3164" t="s">
        <v>48</v>
      </c>
      <c r="B69" s="3165"/>
      <c r="C69" s="3165"/>
      <c r="D69" s="3165"/>
      <c r="E69" s="3165"/>
      <c r="F69" s="3165"/>
      <c r="G69" s="3165"/>
      <c r="H69" s="3165"/>
      <c r="I69" s="3165"/>
      <c r="J69" s="3165"/>
      <c r="K69" s="3165"/>
      <c r="L69" s="3165"/>
      <c r="M69" s="3165"/>
      <c r="N69" s="3166"/>
    </row>
    <row r="70" spans="1:16" ht="17.25" customHeight="1" thickBot="1" x14ac:dyDescent="0.3">
      <c r="A70" s="3168" t="s">
        <v>0</v>
      </c>
      <c r="B70" s="3171" t="s">
        <v>1</v>
      </c>
      <c r="C70" s="3172"/>
      <c r="D70" s="3172"/>
      <c r="E70" s="3172"/>
      <c r="F70" s="3172"/>
      <c r="G70" s="3173"/>
      <c r="H70" s="3174" t="s">
        <v>2</v>
      </c>
      <c r="I70" s="3175"/>
      <c r="J70" s="3175"/>
      <c r="K70" s="3175"/>
      <c r="L70" s="3176"/>
      <c r="M70" s="3012" t="s">
        <v>3</v>
      </c>
      <c r="N70" s="3177" t="s">
        <v>31</v>
      </c>
    </row>
    <row r="71" spans="1:16" ht="16.5" customHeight="1" x14ac:dyDescent="0.25">
      <c r="A71" s="3169"/>
      <c r="B71" s="3153" t="s">
        <v>8</v>
      </c>
      <c r="C71" s="3154"/>
      <c r="D71" s="3155" t="s">
        <v>9</v>
      </c>
      <c r="E71" s="3154"/>
      <c r="F71" s="3180" t="s">
        <v>32</v>
      </c>
      <c r="G71" s="3182" t="s">
        <v>10</v>
      </c>
      <c r="H71" s="3184" t="s">
        <v>11</v>
      </c>
      <c r="I71" s="3154"/>
      <c r="J71" s="3160" t="s">
        <v>12</v>
      </c>
      <c r="K71" s="3162" t="s">
        <v>33</v>
      </c>
      <c r="L71" s="3182" t="s">
        <v>13</v>
      </c>
      <c r="M71" s="3013"/>
      <c r="N71" s="3178"/>
    </row>
    <row r="72" spans="1:16" ht="66.75" thickBot="1" x14ac:dyDescent="0.3">
      <c r="A72" s="3170"/>
      <c r="B72" s="568" t="s">
        <v>14</v>
      </c>
      <c r="C72" s="569" t="s">
        <v>15</v>
      </c>
      <c r="D72" s="569" t="s">
        <v>16</v>
      </c>
      <c r="E72" s="569" t="s">
        <v>34</v>
      </c>
      <c r="F72" s="3181"/>
      <c r="G72" s="3183"/>
      <c r="H72" s="575" t="s">
        <v>14</v>
      </c>
      <c r="I72" s="569" t="s">
        <v>15</v>
      </c>
      <c r="J72" s="3161"/>
      <c r="K72" s="3163"/>
      <c r="L72" s="3183"/>
      <c r="M72" s="3100"/>
      <c r="N72" s="3179"/>
    </row>
    <row r="73" spans="1:16" ht="17.25" thickBot="1" x14ac:dyDescent="0.3">
      <c r="A73" s="545" t="s">
        <v>24</v>
      </c>
      <c r="B73" s="29">
        <v>3716.1817249999999</v>
      </c>
      <c r="C73" s="29">
        <v>7111.5439999999999</v>
      </c>
      <c r="D73" s="29">
        <v>2892.6332090000001</v>
      </c>
      <c r="E73" s="29">
        <v>10646.685125</v>
      </c>
      <c r="F73" s="29">
        <v>4329.2324440000002</v>
      </c>
      <c r="G73" s="485">
        <v>28696.276503000001</v>
      </c>
      <c r="H73" s="29">
        <v>1142.5</v>
      </c>
      <c r="I73" s="29">
        <v>670.45201550080003</v>
      </c>
      <c r="J73" s="29">
        <v>294</v>
      </c>
      <c r="K73" s="29">
        <v>362</v>
      </c>
      <c r="L73" s="485">
        <v>2468.9520155007999</v>
      </c>
      <c r="M73" s="486">
        <v>31165.228518500797</v>
      </c>
      <c r="N73" s="29">
        <v>21133.0831315008</v>
      </c>
    </row>
    <row r="74" spans="1:16" ht="16.5" x14ac:dyDescent="0.25">
      <c r="A74" s="561" t="s">
        <v>49</v>
      </c>
      <c r="B74" s="22">
        <v>2559.3820250000003</v>
      </c>
      <c r="C74" s="22">
        <v>4180.9439999999995</v>
      </c>
      <c r="D74" s="22">
        <v>2117.4107100000001</v>
      </c>
      <c r="E74" s="22">
        <v>6707.125</v>
      </c>
      <c r="F74" s="22">
        <v>3033.342349</v>
      </c>
      <c r="G74" s="483">
        <v>18598.204084000001</v>
      </c>
      <c r="H74" s="22">
        <v>857.5</v>
      </c>
      <c r="I74" s="22">
        <v>668.45201550080003</v>
      </c>
      <c r="J74" s="22">
        <v>280</v>
      </c>
      <c r="K74" s="22">
        <v>362</v>
      </c>
      <c r="L74" s="483">
        <v>2167.9520155007999</v>
      </c>
      <c r="M74" s="484">
        <v>20766.1560995008</v>
      </c>
      <c r="N74" s="22">
        <v>14177.384036500802</v>
      </c>
      <c r="O74" s="1">
        <f>SUM(M74:M78)</f>
        <v>31041.228518500804</v>
      </c>
    </row>
    <row r="75" spans="1:16" ht="16.5" x14ac:dyDescent="0.25">
      <c r="A75" s="562" t="s">
        <v>50</v>
      </c>
      <c r="B75" s="22">
        <v>14</v>
      </c>
      <c r="C75" s="22">
        <v>0</v>
      </c>
      <c r="D75" s="22">
        <v>17</v>
      </c>
      <c r="E75" s="22">
        <v>0</v>
      </c>
      <c r="F75" s="22">
        <v>0</v>
      </c>
      <c r="G75" s="483">
        <v>14</v>
      </c>
      <c r="H75" s="22">
        <v>0</v>
      </c>
      <c r="I75" s="22">
        <v>0</v>
      </c>
      <c r="J75" s="22">
        <v>0</v>
      </c>
      <c r="K75" s="22">
        <v>0</v>
      </c>
      <c r="L75" s="483">
        <v>0</v>
      </c>
      <c r="M75" s="484">
        <v>14</v>
      </c>
      <c r="N75" s="22">
        <v>0</v>
      </c>
      <c r="O75" s="1">
        <f>+M73-O74</f>
        <v>123.99999999999272</v>
      </c>
    </row>
    <row r="76" spans="1:16" ht="16.5" x14ac:dyDescent="0.25">
      <c r="A76" s="562" t="s">
        <v>51</v>
      </c>
      <c r="B76" s="22">
        <v>887.59969999999998</v>
      </c>
      <c r="C76" s="22">
        <v>2731</v>
      </c>
      <c r="D76" s="22">
        <v>543</v>
      </c>
      <c r="E76" s="22">
        <v>3328</v>
      </c>
      <c r="F76" s="22">
        <v>959.5</v>
      </c>
      <c r="G76" s="483">
        <v>8449.0997000000007</v>
      </c>
      <c r="H76" s="22">
        <v>285</v>
      </c>
      <c r="I76" s="22">
        <v>0</v>
      </c>
      <c r="J76" s="22">
        <v>4</v>
      </c>
      <c r="K76" s="22">
        <v>0</v>
      </c>
      <c r="L76" s="483">
        <v>289</v>
      </c>
      <c r="M76" s="484">
        <v>8738.0997000000007</v>
      </c>
      <c r="N76" s="22">
        <v>5845.9</v>
      </c>
    </row>
    <row r="77" spans="1:16" ht="16.5" x14ac:dyDescent="0.25">
      <c r="A77" s="563" t="s">
        <v>52</v>
      </c>
      <c r="B77" s="22">
        <v>10.199999999999999</v>
      </c>
      <c r="C77" s="22">
        <v>145.6</v>
      </c>
      <c r="D77" s="22">
        <v>100.42049900000001</v>
      </c>
      <c r="E77" s="22">
        <v>15.560124999999999</v>
      </c>
      <c r="F77" s="22">
        <v>178.390095</v>
      </c>
      <c r="G77" s="483">
        <v>450.17071900000002</v>
      </c>
      <c r="H77" s="22">
        <v>0</v>
      </c>
      <c r="I77" s="22">
        <v>2</v>
      </c>
      <c r="J77" s="22">
        <v>0</v>
      </c>
      <c r="K77" s="22">
        <v>0</v>
      </c>
      <c r="L77" s="483">
        <v>2</v>
      </c>
      <c r="M77" s="484">
        <v>452.17071900000002</v>
      </c>
      <c r="N77" s="22">
        <v>318.79709500000001</v>
      </c>
    </row>
    <row r="78" spans="1:16" ht="17.25" thickBot="1" x14ac:dyDescent="0.3">
      <c r="A78" s="564" t="s">
        <v>53</v>
      </c>
      <c r="B78" s="22">
        <v>146</v>
      </c>
      <c r="C78" s="22">
        <v>54</v>
      </c>
      <c r="D78" s="22">
        <v>114.80200000000001</v>
      </c>
      <c r="E78" s="22">
        <v>595</v>
      </c>
      <c r="F78" s="22">
        <v>158</v>
      </c>
      <c r="G78" s="483">
        <v>1067.8020000000001</v>
      </c>
      <c r="H78" s="22">
        <v>0</v>
      </c>
      <c r="I78" s="22">
        <v>0</v>
      </c>
      <c r="J78" s="22">
        <v>3</v>
      </c>
      <c r="K78" s="22">
        <v>0</v>
      </c>
      <c r="L78" s="483">
        <v>3</v>
      </c>
      <c r="M78" s="484">
        <v>1070.8020000000001</v>
      </c>
      <c r="N78" s="22">
        <v>683.00199999999995</v>
      </c>
    </row>
    <row r="79" spans="1:16" ht="17.25" thickBot="1" x14ac:dyDescent="0.3">
      <c r="A79" s="545" t="s">
        <v>25</v>
      </c>
      <c r="B79" s="29">
        <v>4511.342079</v>
      </c>
      <c r="C79" s="29">
        <v>3393.1699120000003</v>
      </c>
      <c r="D79" s="29">
        <v>4406.6346840000006</v>
      </c>
      <c r="E79" s="29">
        <v>9960</v>
      </c>
      <c r="F79" s="29">
        <v>1404.692</v>
      </c>
      <c r="G79" s="485">
        <v>23675.838674999999</v>
      </c>
      <c r="H79" s="29">
        <v>9838.9259481472</v>
      </c>
      <c r="I79" s="29">
        <v>2245.56</v>
      </c>
      <c r="J79" s="29">
        <v>21875</v>
      </c>
      <c r="K79" s="29">
        <v>280</v>
      </c>
      <c r="L79" s="485">
        <v>34239.485948147201</v>
      </c>
      <c r="M79" s="486">
        <v>57915.324623147208</v>
      </c>
      <c r="N79" s="29">
        <v>41493.155618000004</v>
      </c>
    </row>
    <row r="80" spans="1:16" ht="16.5" x14ac:dyDescent="0.25">
      <c r="A80" s="561" t="s">
        <v>49</v>
      </c>
      <c r="B80" s="22">
        <v>3879.7420790000001</v>
      </c>
      <c r="C80" s="22">
        <v>3175.8799120000003</v>
      </c>
      <c r="D80" s="22">
        <v>2734.6346840000001</v>
      </c>
      <c r="E80" s="22">
        <v>7416</v>
      </c>
      <c r="F80" s="22">
        <v>472.69200000000001</v>
      </c>
      <c r="G80" s="483">
        <v>17678.948675</v>
      </c>
      <c r="H80" s="22">
        <v>9645.9259481472</v>
      </c>
      <c r="I80" s="22">
        <v>1139</v>
      </c>
      <c r="J80" s="22">
        <v>21776</v>
      </c>
      <c r="K80" s="22">
        <v>165</v>
      </c>
      <c r="L80" s="483">
        <v>32725.9259481472</v>
      </c>
      <c r="M80" s="484">
        <v>50404.874623147203</v>
      </c>
      <c r="N80" s="22">
        <v>35639.555617999999</v>
      </c>
      <c r="O80" s="1">
        <f>SUM(M80:M84)</f>
        <v>57606.324623147208</v>
      </c>
    </row>
    <row r="81" spans="1:15" ht="16.5" x14ac:dyDescent="0.25">
      <c r="A81" s="562" t="s">
        <v>50</v>
      </c>
      <c r="B81" s="22">
        <v>0</v>
      </c>
      <c r="C81" s="22">
        <v>0</v>
      </c>
      <c r="D81" s="22">
        <v>0</v>
      </c>
      <c r="E81" s="22">
        <v>0</v>
      </c>
      <c r="F81" s="22">
        <v>0</v>
      </c>
      <c r="G81" s="483">
        <v>0</v>
      </c>
      <c r="H81" s="22">
        <v>0</v>
      </c>
      <c r="I81" s="22">
        <v>0</v>
      </c>
      <c r="J81" s="22">
        <v>0</v>
      </c>
      <c r="K81" s="22">
        <v>0</v>
      </c>
      <c r="L81" s="483">
        <v>0</v>
      </c>
      <c r="M81" s="484">
        <v>0</v>
      </c>
      <c r="N81" s="22">
        <v>0</v>
      </c>
      <c r="O81" s="1">
        <f>+M79-O80</f>
        <v>309</v>
      </c>
    </row>
    <row r="82" spans="1:15" ht="16.5" x14ac:dyDescent="0.25">
      <c r="A82" s="562" t="s">
        <v>51</v>
      </c>
      <c r="B82" s="22">
        <v>625.6</v>
      </c>
      <c r="C82" s="22">
        <v>205</v>
      </c>
      <c r="D82" s="22">
        <v>1615</v>
      </c>
      <c r="E82" s="22">
        <v>2237</v>
      </c>
      <c r="F82" s="22">
        <v>927</v>
      </c>
      <c r="G82" s="483">
        <v>5609.6</v>
      </c>
      <c r="H82" s="22">
        <v>193</v>
      </c>
      <c r="I82" s="22">
        <v>1106.56</v>
      </c>
      <c r="J82" s="22">
        <v>99</v>
      </c>
      <c r="K82" s="22">
        <v>114</v>
      </c>
      <c r="L82" s="483">
        <v>1512.56</v>
      </c>
      <c r="M82" s="484">
        <v>7122.16</v>
      </c>
      <c r="N82" s="22">
        <v>5490.6</v>
      </c>
    </row>
    <row r="83" spans="1:15" ht="16.5" x14ac:dyDescent="0.25">
      <c r="A83" s="563" t="s">
        <v>52</v>
      </c>
      <c r="B83" s="22">
        <v>5</v>
      </c>
      <c r="C83" s="22">
        <v>0</v>
      </c>
      <c r="D83" s="22">
        <v>27</v>
      </c>
      <c r="E83" s="22">
        <v>0</v>
      </c>
      <c r="F83" s="22">
        <v>5</v>
      </c>
      <c r="G83" s="483">
        <v>37</v>
      </c>
      <c r="H83" s="22">
        <v>0</v>
      </c>
      <c r="I83" s="22">
        <v>0</v>
      </c>
      <c r="J83" s="22">
        <v>0</v>
      </c>
      <c r="K83" s="22">
        <v>0</v>
      </c>
      <c r="L83" s="483">
        <v>0</v>
      </c>
      <c r="M83" s="484">
        <v>37</v>
      </c>
      <c r="N83" s="22">
        <v>26</v>
      </c>
    </row>
    <row r="84" spans="1:15" ht="17.25" thickBot="1" x14ac:dyDescent="0.3">
      <c r="A84" s="564" t="s">
        <v>53</v>
      </c>
      <c r="B84" s="22">
        <v>0</v>
      </c>
      <c r="C84" s="22">
        <v>12.29</v>
      </c>
      <c r="D84" s="22">
        <v>30</v>
      </c>
      <c r="E84" s="22">
        <v>0</v>
      </c>
      <c r="F84" s="22">
        <v>0</v>
      </c>
      <c r="G84" s="483">
        <v>42.29</v>
      </c>
      <c r="H84" s="22">
        <v>0</v>
      </c>
      <c r="I84" s="22">
        <v>0</v>
      </c>
      <c r="J84" s="22">
        <v>0</v>
      </c>
      <c r="K84" s="22">
        <v>0</v>
      </c>
      <c r="L84" s="483">
        <v>0</v>
      </c>
      <c r="M84" s="484">
        <v>42.29</v>
      </c>
      <c r="N84" s="22">
        <v>30</v>
      </c>
    </row>
    <row r="85" spans="1:15" ht="17.25" thickBot="1" x14ac:dyDescent="0.3">
      <c r="A85" s="545" t="s">
        <v>26</v>
      </c>
      <c r="B85" s="29">
        <v>8227.5238040000004</v>
      </c>
      <c r="C85" s="29">
        <v>10504.713912000001</v>
      </c>
      <c r="D85" s="29">
        <v>7299.2678930000002</v>
      </c>
      <c r="E85" s="29">
        <v>20606.685125</v>
      </c>
      <c r="F85" s="29">
        <v>5733.9244440000002</v>
      </c>
      <c r="G85" s="485">
        <v>52372.115178</v>
      </c>
      <c r="H85" s="29">
        <v>10981.4259481472</v>
      </c>
      <c r="I85" s="29">
        <v>2916.0120155007999</v>
      </c>
      <c r="J85" s="29">
        <v>22169</v>
      </c>
      <c r="K85" s="29">
        <v>642</v>
      </c>
      <c r="L85" s="485">
        <v>36708.437963648001</v>
      </c>
      <c r="M85" s="486">
        <v>89080.553141648008</v>
      </c>
      <c r="N85" s="29">
        <v>62626.238749500801</v>
      </c>
    </row>
    <row r="87" spans="1:15" s="2" customFormat="1" ht="18.75" x14ac:dyDescent="0.25">
      <c r="A87" s="2832" t="s">
        <v>334</v>
      </c>
      <c r="B87" s="2832"/>
      <c r="C87" s="2832"/>
      <c r="D87" s="2832"/>
      <c r="E87" s="2832"/>
      <c r="F87" s="2832"/>
      <c r="G87" s="2832"/>
      <c r="L87" s="118"/>
      <c r="M87" s="124"/>
    </row>
    <row r="88" spans="1:15" s="2" customFormat="1" x14ac:dyDescent="0.25">
      <c r="B88" s="115"/>
      <c r="G88" s="118"/>
      <c r="L88" s="118"/>
      <c r="M88" s="124"/>
    </row>
    <row r="89" spans="1:15" ht="17.25" thickBot="1" x14ac:dyDescent="0.3">
      <c r="A89" s="135" t="s">
        <v>56</v>
      </c>
      <c r="B89" s="136"/>
      <c r="C89" s="136"/>
      <c r="D89" s="136"/>
      <c r="E89" s="136"/>
      <c r="F89" s="136"/>
      <c r="G89" s="137"/>
      <c r="H89" s="136"/>
      <c r="I89" s="136"/>
      <c r="J89" s="136"/>
    </row>
    <row r="90" spans="1:15" ht="18" thickBot="1" x14ac:dyDescent="0.35">
      <c r="A90" s="138" t="s">
        <v>57</v>
      </c>
      <c r="B90" s="139" t="s">
        <v>66</v>
      </c>
      <c r="C90" s="139"/>
      <c r="D90" s="140"/>
      <c r="E90" s="140"/>
      <c r="F90" s="140"/>
      <c r="G90" s="141"/>
      <c r="H90" s="140"/>
      <c r="I90" s="142" t="s">
        <v>80</v>
      </c>
      <c r="J90" s="140"/>
    </row>
    <row r="91" spans="1:15" ht="17.25" x14ac:dyDescent="0.3">
      <c r="A91" s="143"/>
      <c r="B91" s="144" t="s">
        <v>195</v>
      </c>
      <c r="C91" s="139"/>
      <c r="D91" s="140"/>
      <c r="E91" s="140"/>
      <c r="F91" s="140"/>
      <c r="G91" s="141"/>
      <c r="H91" s="140"/>
      <c r="I91" s="139" t="s">
        <v>166</v>
      </c>
      <c r="J91" s="140"/>
    </row>
    <row r="92" spans="1:15" ht="17.25" x14ac:dyDescent="0.3">
      <c r="A92" s="143"/>
      <c r="B92" s="142" t="s">
        <v>74</v>
      </c>
      <c r="C92" s="139"/>
      <c r="D92" s="145"/>
      <c r="E92" s="145"/>
      <c r="F92" s="145"/>
      <c r="G92" s="146"/>
      <c r="H92" s="145"/>
      <c r="I92" s="147" t="s">
        <v>301</v>
      </c>
      <c r="J92" s="145"/>
    </row>
    <row r="93" spans="1:15" ht="17.25" x14ac:dyDescent="0.3">
      <c r="A93" s="145"/>
      <c r="B93" s="142" t="s">
        <v>83</v>
      </c>
      <c r="C93" s="139"/>
      <c r="D93" s="145"/>
      <c r="E93" s="145"/>
      <c r="F93" s="145"/>
      <c r="G93" s="146"/>
      <c r="H93" s="145"/>
      <c r="I93" s="147" t="s">
        <v>168</v>
      </c>
      <c r="J93" s="145"/>
    </row>
    <row r="94" spans="1:15" ht="17.25" x14ac:dyDescent="0.3">
      <c r="A94" s="140"/>
      <c r="B94" s="139" t="s">
        <v>192</v>
      </c>
      <c r="C94" s="139"/>
      <c r="D94" s="140"/>
      <c r="E94" s="140"/>
      <c r="F94" s="140"/>
      <c r="G94" s="141"/>
      <c r="H94" s="140"/>
      <c r="I94" s="147" t="s">
        <v>67</v>
      </c>
      <c r="J94" s="140"/>
    </row>
    <row r="95" spans="1:15" ht="17.25" x14ac:dyDescent="0.3">
      <c r="A95" s="140"/>
      <c r="B95" s="139" t="s">
        <v>193</v>
      </c>
      <c r="C95" s="139"/>
      <c r="D95" s="140"/>
      <c r="E95" s="140"/>
      <c r="F95" s="140"/>
      <c r="G95" s="141"/>
      <c r="H95" s="140"/>
      <c r="I95" s="147" t="s">
        <v>302</v>
      </c>
      <c r="J95" s="140"/>
    </row>
    <row r="96" spans="1:15" ht="17.25" x14ac:dyDescent="0.3">
      <c r="A96" s="140"/>
      <c r="B96" s="139" t="s">
        <v>89</v>
      </c>
      <c r="C96" s="139"/>
      <c r="D96" s="140"/>
      <c r="E96" s="140"/>
      <c r="F96" s="140"/>
      <c r="G96" s="141"/>
      <c r="H96" s="140"/>
      <c r="I96" s="147" t="s">
        <v>172</v>
      </c>
      <c r="J96" s="140"/>
    </row>
    <row r="97" spans="1:10" ht="17.25" x14ac:dyDescent="0.3">
      <c r="A97" s="140"/>
      <c r="B97" s="139" t="s">
        <v>194</v>
      </c>
      <c r="C97" s="139"/>
      <c r="D97" s="140"/>
      <c r="E97" s="140"/>
      <c r="F97" s="140"/>
      <c r="G97" s="141"/>
      <c r="H97" s="140"/>
      <c r="I97" s="147" t="s">
        <v>174</v>
      </c>
      <c r="J97" s="140"/>
    </row>
    <row r="98" spans="1:10" ht="17.25" x14ac:dyDescent="0.3">
      <c r="A98" s="140"/>
      <c r="B98" s="139" t="s">
        <v>82</v>
      </c>
      <c r="C98" s="139"/>
      <c r="D98" s="140"/>
      <c r="E98" s="140"/>
      <c r="F98" s="140"/>
      <c r="G98" s="141"/>
      <c r="H98" s="140"/>
      <c r="I98" s="147" t="s">
        <v>176</v>
      </c>
      <c r="J98" s="148"/>
    </row>
    <row r="99" spans="1:10" ht="17.25" x14ac:dyDescent="0.3">
      <c r="A99" s="140"/>
      <c r="B99" s="139" t="s">
        <v>84</v>
      </c>
      <c r="C99" s="139"/>
      <c r="D99" s="140"/>
      <c r="E99" s="140"/>
      <c r="F99" s="140"/>
      <c r="G99" s="141"/>
      <c r="H99" s="140"/>
      <c r="I99" s="147" t="s">
        <v>303</v>
      </c>
      <c r="J99" s="148"/>
    </row>
    <row r="100" spans="1:10" ht="17.25" x14ac:dyDescent="0.3">
      <c r="A100" s="140"/>
      <c r="B100" s="139" t="s">
        <v>181</v>
      </c>
      <c r="C100" s="139"/>
      <c r="D100" s="140"/>
      <c r="E100" s="140"/>
      <c r="F100" s="140"/>
      <c r="G100" s="141"/>
      <c r="H100" s="140"/>
      <c r="I100" s="147" t="s">
        <v>79</v>
      </c>
      <c r="J100" s="148"/>
    </row>
    <row r="101" spans="1:10" ht="17.25" x14ac:dyDescent="0.3">
      <c r="A101" s="140"/>
      <c r="B101" s="139" t="s">
        <v>170</v>
      </c>
      <c r="C101" s="139"/>
      <c r="D101" s="140"/>
      <c r="E101" s="140"/>
      <c r="F101" s="140"/>
      <c r="G101" s="141"/>
      <c r="H101" s="140"/>
      <c r="I101" s="147" t="s">
        <v>304</v>
      </c>
      <c r="J101" s="148"/>
    </row>
    <row r="102" spans="1:10" ht="17.25" x14ac:dyDescent="0.3">
      <c r="A102" s="140"/>
      <c r="B102" s="139" t="s">
        <v>59</v>
      </c>
      <c r="C102" s="139"/>
      <c r="D102" s="140"/>
      <c r="E102" s="140"/>
      <c r="F102" s="140"/>
      <c r="G102" s="141"/>
      <c r="H102" s="140"/>
      <c r="I102" s="147" t="s">
        <v>180</v>
      </c>
      <c r="J102" s="148"/>
    </row>
    <row r="103" spans="1:10" ht="17.25" x14ac:dyDescent="0.3">
      <c r="A103" s="140"/>
      <c r="B103" s="139" t="s">
        <v>165</v>
      </c>
      <c r="C103" s="139"/>
      <c r="D103" s="140"/>
      <c r="E103" s="140"/>
      <c r="F103" s="140"/>
      <c r="G103" s="141"/>
      <c r="H103" s="140"/>
      <c r="I103" s="147" t="s">
        <v>182</v>
      </c>
      <c r="J103" s="148"/>
    </row>
    <row r="104" spans="1:10" ht="17.25" x14ac:dyDescent="0.3">
      <c r="A104" s="140"/>
      <c r="B104" s="139" t="s">
        <v>167</v>
      </c>
      <c r="C104" s="139"/>
      <c r="D104" s="140"/>
      <c r="E104" s="140"/>
      <c r="F104" s="140"/>
      <c r="G104" s="141"/>
      <c r="H104" s="140"/>
      <c r="I104" s="147" t="s">
        <v>184</v>
      </c>
      <c r="J104" s="148"/>
    </row>
    <row r="105" spans="1:10" ht="17.25" x14ac:dyDescent="0.3">
      <c r="A105" s="140"/>
      <c r="B105" s="139" t="s">
        <v>179</v>
      </c>
      <c r="C105" s="139"/>
      <c r="D105" s="140"/>
      <c r="E105" s="140"/>
      <c r="F105" s="140"/>
      <c r="G105" s="141"/>
      <c r="H105" s="140"/>
      <c r="I105" s="147" t="s">
        <v>185</v>
      </c>
      <c r="J105" s="148"/>
    </row>
    <row r="106" spans="1:10" ht="17.25" x14ac:dyDescent="0.3">
      <c r="A106" s="140"/>
      <c r="B106" s="139" t="s">
        <v>183</v>
      </c>
      <c r="C106" s="139"/>
      <c r="D106" s="140"/>
      <c r="E106" s="140"/>
      <c r="F106" s="140"/>
      <c r="G106" s="141"/>
      <c r="H106" s="140"/>
      <c r="I106" s="149" t="s">
        <v>81</v>
      </c>
      <c r="J106" s="148"/>
    </row>
    <row r="107" spans="1:10" ht="17.25" x14ac:dyDescent="0.3">
      <c r="A107" s="140"/>
      <c r="B107" s="139" t="s">
        <v>131</v>
      </c>
      <c r="C107" s="139"/>
      <c r="D107" s="140"/>
      <c r="E107" s="140"/>
      <c r="F107" s="140"/>
      <c r="G107" s="141"/>
      <c r="H107" s="140"/>
      <c r="I107" s="149" t="s">
        <v>91</v>
      </c>
      <c r="J107" s="148"/>
    </row>
    <row r="108" spans="1:10" ht="17.25" x14ac:dyDescent="0.3">
      <c r="A108" s="140"/>
      <c r="B108" s="139" t="s">
        <v>186</v>
      </c>
      <c r="C108" s="139"/>
      <c r="D108" s="140"/>
      <c r="E108" s="140"/>
      <c r="F108" s="140"/>
      <c r="G108" s="141"/>
      <c r="H108" s="140"/>
      <c r="I108" s="148" t="s">
        <v>305</v>
      </c>
      <c r="J108" s="148"/>
    </row>
    <row r="109" spans="1:10" ht="17.25" x14ac:dyDescent="0.3">
      <c r="A109" s="140"/>
      <c r="B109" s="139" t="s">
        <v>188</v>
      </c>
      <c r="C109" s="139"/>
      <c r="D109" s="140"/>
      <c r="E109" s="140"/>
      <c r="F109" s="140"/>
      <c r="G109" s="141"/>
      <c r="H109" s="140"/>
      <c r="I109" s="148" t="s">
        <v>306</v>
      </c>
      <c r="J109" s="148"/>
    </row>
    <row r="110" spans="1:10" ht="17.25" x14ac:dyDescent="0.3">
      <c r="A110" s="140"/>
      <c r="B110" s="139" t="s">
        <v>190</v>
      </c>
      <c r="C110" s="139"/>
      <c r="D110" s="140"/>
      <c r="E110" s="140"/>
      <c r="F110" s="140"/>
      <c r="G110" s="141"/>
      <c r="H110" s="140"/>
      <c r="I110" s="148" t="s">
        <v>307</v>
      </c>
      <c r="J110" s="148"/>
    </row>
    <row r="111" spans="1:10" ht="17.25" x14ac:dyDescent="0.3">
      <c r="A111" s="140"/>
      <c r="B111" s="139" t="s">
        <v>191</v>
      </c>
      <c r="C111" s="139"/>
      <c r="D111" s="140"/>
      <c r="E111" s="140"/>
      <c r="F111" s="140"/>
      <c r="G111" s="141"/>
      <c r="H111" s="140"/>
      <c r="I111" s="148" t="s">
        <v>308</v>
      </c>
      <c r="J111" s="148"/>
    </row>
    <row r="112" spans="1:10" ht="17.25" x14ac:dyDescent="0.3">
      <c r="A112" s="140"/>
      <c r="B112" s="139" t="s">
        <v>197</v>
      </c>
      <c r="C112" s="139"/>
      <c r="D112" s="140"/>
      <c r="E112" s="140"/>
      <c r="F112" s="140"/>
      <c r="G112" s="141"/>
      <c r="H112" s="140"/>
      <c r="I112" s="140"/>
      <c r="J112" s="148"/>
    </row>
    <row r="113" spans="1:10" ht="17.25" x14ac:dyDescent="0.3">
      <c r="A113" s="140"/>
      <c r="B113" s="139" t="s">
        <v>199</v>
      </c>
      <c r="C113" s="139"/>
      <c r="D113" s="140"/>
      <c r="E113" s="140"/>
      <c r="F113" s="140"/>
      <c r="G113" s="141"/>
      <c r="H113" s="140"/>
      <c r="I113" s="140"/>
      <c r="J113" s="148"/>
    </row>
    <row r="114" spans="1:10" ht="17.25" x14ac:dyDescent="0.3">
      <c r="A114" s="140"/>
      <c r="B114" s="139" t="s">
        <v>309</v>
      </c>
      <c r="C114" s="139"/>
      <c r="D114" s="140"/>
      <c r="E114" s="140"/>
      <c r="F114" s="140"/>
      <c r="G114" s="141"/>
      <c r="H114" s="140"/>
      <c r="I114" s="148"/>
      <c r="J114" s="148"/>
    </row>
    <row r="115" spans="1:10" ht="17.25" x14ac:dyDescent="0.3">
      <c r="A115" s="140"/>
      <c r="B115" s="139" t="s">
        <v>310</v>
      </c>
      <c r="C115" s="139"/>
      <c r="D115" s="140"/>
      <c r="E115" s="140"/>
      <c r="F115" s="140"/>
      <c r="G115" s="141"/>
      <c r="H115" s="140"/>
      <c r="I115" s="148"/>
      <c r="J115" s="148"/>
    </row>
    <row r="116" spans="1:10" ht="17.25" x14ac:dyDescent="0.3">
      <c r="A116" s="140"/>
      <c r="B116" s="139" t="s">
        <v>96</v>
      </c>
      <c r="C116" s="139"/>
      <c r="D116" s="140"/>
      <c r="E116" s="140"/>
      <c r="F116" s="140"/>
      <c r="G116" s="141"/>
      <c r="H116" s="140"/>
      <c r="I116" s="148"/>
      <c r="J116" s="148"/>
    </row>
    <row r="117" spans="1:10" ht="17.25" x14ac:dyDescent="0.3">
      <c r="A117" s="140"/>
      <c r="B117" s="139" t="s">
        <v>198</v>
      </c>
      <c r="C117" s="139"/>
      <c r="D117" s="140"/>
      <c r="E117" s="140"/>
      <c r="F117" s="140"/>
      <c r="G117" s="141"/>
      <c r="H117" s="140"/>
      <c r="I117" s="148"/>
      <c r="J117" s="148"/>
    </row>
    <row r="118" spans="1:10" ht="17.25" x14ac:dyDescent="0.3">
      <c r="A118" s="140"/>
      <c r="B118" s="139" t="s">
        <v>311</v>
      </c>
      <c r="C118" s="139"/>
      <c r="D118" s="140"/>
      <c r="E118" s="140"/>
      <c r="F118" s="140"/>
      <c r="G118" s="141"/>
      <c r="H118" s="140"/>
      <c r="I118" s="148" t="s">
        <v>312</v>
      </c>
      <c r="J118" s="148"/>
    </row>
    <row r="119" spans="1:10" ht="17.25" x14ac:dyDescent="0.3">
      <c r="A119" s="140"/>
      <c r="B119" s="139" t="s">
        <v>177</v>
      </c>
      <c r="C119" s="139"/>
      <c r="D119" s="140"/>
      <c r="E119" s="140"/>
      <c r="F119" s="140"/>
      <c r="G119" s="141"/>
      <c r="H119" s="140"/>
      <c r="I119" s="140"/>
      <c r="J119" s="148"/>
    </row>
    <row r="120" spans="1:10" ht="17.25" x14ac:dyDescent="0.3">
      <c r="A120" s="140"/>
      <c r="B120" s="139" t="s">
        <v>173</v>
      </c>
      <c r="C120" s="139"/>
      <c r="D120" s="140"/>
      <c r="E120" s="140"/>
      <c r="F120" s="140"/>
      <c r="G120" s="141"/>
      <c r="H120" s="140"/>
      <c r="I120" s="140"/>
      <c r="J120" s="148"/>
    </row>
    <row r="121" spans="1:10" ht="17.25" x14ac:dyDescent="0.3">
      <c r="A121" s="140"/>
      <c r="B121" s="139" t="s">
        <v>175</v>
      </c>
      <c r="C121" s="139"/>
      <c r="D121" s="140"/>
      <c r="E121" s="140"/>
      <c r="F121" s="140"/>
      <c r="G121" s="141"/>
      <c r="H121" s="140"/>
      <c r="I121" s="149"/>
      <c r="J121" s="148"/>
    </row>
    <row r="122" spans="1:10" ht="17.25" x14ac:dyDescent="0.3">
      <c r="A122" s="140"/>
      <c r="B122" s="139" t="s">
        <v>169</v>
      </c>
      <c r="C122" s="139"/>
      <c r="D122" s="140"/>
      <c r="E122" s="140"/>
      <c r="F122" s="140"/>
      <c r="G122" s="141"/>
      <c r="H122" s="140"/>
      <c r="I122" s="149"/>
      <c r="J122" s="148"/>
    </row>
    <row r="123" spans="1:10" ht="17.25" x14ac:dyDescent="0.3">
      <c r="A123" s="140"/>
      <c r="B123" s="139" t="s">
        <v>187</v>
      </c>
      <c r="C123" s="139"/>
      <c r="D123" s="140"/>
      <c r="E123" s="140"/>
      <c r="F123" s="140"/>
      <c r="G123" s="141"/>
      <c r="H123" s="140"/>
      <c r="I123" s="140"/>
      <c r="J123" s="148"/>
    </row>
    <row r="124" spans="1:10" ht="17.25" x14ac:dyDescent="0.3">
      <c r="A124" s="140"/>
      <c r="B124" s="139" t="s">
        <v>313</v>
      </c>
      <c r="C124" s="139"/>
      <c r="D124" s="140"/>
      <c r="E124" s="140"/>
      <c r="F124" s="140"/>
      <c r="G124" s="141"/>
      <c r="H124" s="140"/>
      <c r="I124" s="140"/>
      <c r="J124" s="148"/>
    </row>
    <row r="125" spans="1:10" ht="17.25" x14ac:dyDescent="0.3">
      <c r="A125" s="140"/>
      <c r="B125" s="139" t="s">
        <v>314</v>
      </c>
      <c r="C125" s="139"/>
      <c r="D125" s="140"/>
      <c r="E125" s="140"/>
      <c r="F125" s="140"/>
      <c r="G125" s="141"/>
      <c r="H125" s="140"/>
      <c r="I125" s="140"/>
      <c r="J125" s="148"/>
    </row>
    <row r="126" spans="1:10" ht="17.25" x14ac:dyDescent="0.3">
      <c r="A126" s="140"/>
      <c r="B126" s="139" t="s">
        <v>202</v>
      </c>
      <c r="C126" s="139"/>
      <c r="D126" s="140"/>
      <c r="E126" s="140"/>
      <c r="F126" s="140"/>
      <c r="G126" s="141"/>
      <c r="H126" s="140"/>
      <c r="I126" s="140"/>
      <c r="J126" s="148"/>
    </row>
    <row r="127" spans="1:10" ht="17.25" x14ac:dyDescent="0.3">
      <c r="A127" s="140"/>
      <c r="B127" s="139" t="s">
        <v>171</v>
      </c>
      <c r="C127" s="139"/>
      <c r="D127" s="140"/>
      <c r="E127" s="140"/>
      <c r="F127" s="140"/>
      <c r="G127" s="141"/>
      <c r="H127" s="140"/>
      <c r="I127" s="140"/>
      <c r="J127" s="148"/>
    </row>
    <row r="128" spans="1:10" ht="17.25" x14ac:dyDescent="0.3">
      <c r="A128" s="140"/>
      <c r="B128" s="139" t="s">
        <v>178</v>
      </c>
      <c r="C128" s="139"/>
      <c r="D128" s="140"/>
      <c r="E128" s="140"/>
      <c r="F128" s="140"/>
      <c r="G128" s="141"/>
      <c r="H128" s="140"/>
      <c r="I128" s="140"/>
      <c r="J128" s="140"/>
    </row>
    <row r="129" spans="1:10" ht="17.25" x14ac:dyDescent="0.3">
      <c r="A129" s="140"/>
      <c r="B129" s="148" t="s">
        <v>189</v>
      </c>
      <c r="C129" s="139"/>
      <c r="D129" s="140"/>
      <c r="E129" s="140"/>
      <c r="F129" s="140"/>
      <c r="G129" s="141"/>
      <c r="H129" s="140"/>
      <c r="I129" s="140"/>
      <c r="J129" s="140"/>
    </row>
    <row r="130" spans="1:10" ht="17.25" x14ac:dyDescent="0.3">
      <c r="A130" s="140"/>
      <c r="B130" s="148" t="s">
        <v>196</v>
      </c>
      <c r="C130" s="139"/>
      <c r="D130" s="140"/>
      <c r="E130" s="140"/>
      <c r="F130" s="140"/>
      <c r="G130" s="141"/>
      <c r="H130" s="140"/>
      <c r="I130" s="140"/>
      <c r="J130" s="140"/>
    </row>
    <row r="131" spans="1:10" ht="17.25" x14ac:dyDescent="0.3">
      <c r="A131" s="140"/>
      <c r="B131" s="148" t="s">
        <v>315</v>
      </c>
      <c r="C131" s="139"/>
      <c r="D131" s="140"/>
      <c r="E131" s="140"/>
      <c r="F131" s="140"/>
      <c r="G131" s="141"/>
      <c r="H131" s="140"/>
      <c r="I131" s="140"/>
      <c r="J131" s="140"/>
    </row>
    <row r="132" spans="1:10" ht="17.25" x14ac:dyDescent="0.3">
      <c r="A132" s="140"/>
      <c r="B132" s="148" t="s">
        <v>200</v>
      </c>
      <c r="C132" s="139"/>
      <c r="D132" s="140"/>
      <c r="E132" s="140"/>
      <c r="F132" s="140"/>
      <c r="G132" s="141"/>
      <c r="H132" s="140"/>
      <c r="I132" s="140"/>
      <c r="J132" s="140"/>
    </row>
    <row r="133" spans="1:10" ht="17.25" x14ac:dyDescent="0.3">
      <c r="A133" s="140"/>
      <c r="B133" s="148" t="s">
        <v>201</v>
      </c>
      <c r="C133" s="139"/>
      <c r="D133" s="140"/>
      <c r="E133" s="140"/>
      <c r="F133" s="140"/>
      <c r="G133" s="141"/>
      <c r="H133" s="140"/>
      <c r="I133" s="140"/>
      <c r="J133" s="140"/>
    </row>
    <row r="134" spans="1:10" ht="17.25" x14ac:dyDescent="0.3">
      <c r="A134" s="140"/>
      <c r="B134" s="150" t="s">
        <v>122</v>
      </c>
      <c r="C134" s="140"/>
      <c r="D134" s="140"/>
      <c r="E134" s="140"/>
      <c r="F134" s="140"/>
      <c r="G134" s="141"/>
      <c r="H134" s="140"/>
      <c r="I134" s="144"/>
      <c r="J134" s="144"/>
    </row>
    <row r="135" spans="1:10" ht="18" thickBot="1" x14ac:dyDescent="0.35">
      <c r="A135" s="140"/>
      <c r="B135" s="148"/>
      <c r="C135" s="140"/>
      <c r="D135" s="140"/>
      <c r="E135" s="140"/>
      <c r="F135" s="140"/>
      <c r="G135" s="141"/>
      <c r="H135" s="140"/>
      <c r="I135" s="144"/>
      <c r="J135" s="144"/>
    </row>
    <row r="136" spans="1:10" ht="18" thickBot="1" x14ac:dyDescent="0.35">
      <c r="A136" s="151" t="s">
        <v>101</v>
      </c>
      <c r="B136" s="152" t="s">
        <v>66</v>
      </c>
      <c r="C136" s="152"/>
      <c r="D136" s="152"/>
      <c r="E136" s="152"/>
      <c r="F136" s="152"/>
      <c r="G136" s="153"/>
      <c r="H136" s="140"/>
      <c r="I136" s="139"/>
      <c r="J136" s="139"/>
    </row>
    <row r="137" spans="1:10" ht="17.25" x14ac:dyDescent="0.3">
      <c r="A137" s="140"/>
      <c r="B137" s="152" t="s">
        <v>74</v>
      </c>
      <c r="C137" s="152"/>
      <c r="D137" s="152"/>
      <c r="E137" s="152"/>
      <c r="F137" s="152"/>
      <c r="G137" s="153"/>
      <c r="H137" s="142" t="s">
        <v>203</v>
      </c>
      <c r="I137" s="139"/>
      <c r="J137" s="139"/>
    </row>
    <row r="138" spans="1:10" ht="17.25" x14ac:dyDescent="0.3">
      <c r="A138" s="140"/>
      <c r="B138" s="152" t="s">
        <v>83</v>
      </c>
      <c r="C138" s="152"/>
      <c r="D138" s="152"/>
      <c r="E138" s="152"/>
      <c r="F138" s="152"/>
      <c r="G138" s="153"/>
      <c r="H138" s="147" t="s">
        <v>131</v>
      </c>
      <c r="I138" s="139"/>
      <c r="J138" s="139"/>
    </row>
    <row r="139" spans="1:10" ht="17.25" x14ac:dyDescent="0.3">
      <c r="A139" s="140"/>
      <c r="B139" s="152" t="s">
        <v>204</v>
      </c>
      <c r="C139" s="152"/>
      <c r="D139" s="152"/>
      <c r="E139" s="152"/>
      <c r="F139" s="152"/>
      <c r="G139" s="153"/>
      <c r="H139" s="147" t="s">
        <v>176</v>
      </c>
      <c r="I139" s="139"/>
      <c r="J139" s="139"/>
    </row>
    <row r="140" spans="1:10" ht="17.25" x14ac:dyDescent="0.3">
      <c r="A140" s="140"/>
      <c r="B140" s="152" t="s">
        <v>89</v>
      </c>
      <c r="C140" s="152"/>
      <c r="D140" s="152"/>
      <c r="E140" s="152"/>
      <c r="F140" s="152"/>
      <c r="G140" s="153"/>
      <c r="H140" s="147" t="s">
        <v>316</v>
      </c>
      <c r="I140" s="139"/>
      <c r="J140" s="139"/>
    </row>
    <row r="141" spans="1:10" ht="17.25" x14ac:dyDescent="0.3">
      <c r="A141" s="140"/>
      <c r="B141" s="152" t="s">
        <v>104</v>
      </c>
      <c r="C141" s="152"/>
      <c r="D141" s="152"/>
      <c r="E141" s="152"/>
      <c r="F141" s="152"/>
      <c r="G141" s="153"/>
      <c r="H141" s="147" t="s">
        <v>134</v>
      </c>
      <c r="I141" s="139"/>
      <c r="J141" s="139"/>
    </row>
    <row r="142" spans="1:10" ht="17.25" x14ac:dyDescent="0.3">
      <c r="A142" s="140"/>
      <c r="B142" s="152" t="s">
        <v>192</v>
      </c>
      <c r="C142" s="152"/>
      <c r="D142" s="152"/>
      <c r="E142" s="152"/>
      <c r="F142" s="152"/>
      <c r="G142" s="153"/>
      <c r="H142" s="140"/>
      <c r="I142" s="139"/>
      <c r="J142" s="139"/>
    </row>
    <row r="143" spans="1:10" ht="17.25" x14ac:dyDescent="0.3">
      <c r="A143" s="140"/>
      <c r="B143" s="152" t="s">
        <v>194</v>
      </c>
      <c r="C143" s="152"/>
      <c r="D143" s="152"/>
      <c r="E143" s="152"/>
      <c r="F143" s="152"/>
      <c r="G143" s="153"/>
      <c r="H143" s="140"/>
      <c r="I143" s="139"/>
      <c r="J143" s="139"/>
    </row>
    <row r="144" spans="1:10" ht="17.25" x14ac:dyDescent="0.3">
      <c r="A144" s="140"/>
      <c r="B144" s="152" t="s">
        <v>122</v>
      </c>
      <c r="C144" s="152"/>
      <c r="D144" s="152"/>
      <c r="E144" s="152"/>
      <c r="F144" s="152"/>
      <c r="G144" s="153"/>
      <c r="H144" s="140"/>
      <c r="I144" s="139"/>
      <c r="J144" s="139"/>
    </row>
    <row r="145" spans="1:10" ht="17.25" x14ac:dyDescent="0.3">
      <c r="A145" s="140"/>
      <c r="B145" s="152" t="s">
        <v>205</v>
      </c>
      <c r="C145" s="152"/>
      <c r="D145" s="152"/>
      <c r="E145" s="152"/>
      <c r="F145" s="152"/>
      <c r="G145" s="153"/>
      <c r="H145" s="147"/>
      <c r="I145" s="139"/>
      <c r="J145" s="139"/>
    </row>
    <row r="146" spans="1:10" ht="17.25" x14ac:dyDescent="0.3">
      <c r="A146" s="140"/>
      <c r="B146" s="152" t="s">
        <v>206</v>
      </c>
      <c r="C146" s="152"/>
      <c r="D146" s="152"/>
      <c r="E146" s="152"/>
      <c r="F146" s="152"/>
      <c r="G146" s="153"/>
      <c r="H146" s="140"/>
      <c r="I146" s="139"/>
      <c r="J146" s="139"/>
    </row>
    <row r="147" spans="1:10" ht="17.25" x14ac:dyDescent="0.3">
      <c r="A147" s="140"/>
      <c r="B147" s="152" t="s">
        <v>207</v>
      </c>
      <c r="C147" s="152"/>
      <c r="D147" s="152"/>
      <c r="E147" s="152"/>
      <c r="F147" s="152"/>
      <c r="G147" s="153"/>
      <c r="H147" s="140"/>
      <c r="I147" s="140"/>
      <c r="J147" s="140"/>
    </row>
    <row r="148" spans="1:10" ht="17.25" x14ac:dyDescent="0.3">
      <c r="A148" s="140"/>
      <c r="B148" s="152" t="s">
        <v>186</v>
      </c>
      <c r="C148" s="152"/>
      <c r="D148" s="152"/>
      <c r="E148" s="152"/>
      <c r="F148" s="152"/>
      <c r="G148" s="153"/>
      <c r="H148" s="140"/>
      <c r="I148" s="140"/>
      <c r="J148" s="140"/>
    </row>
    <row r="149" spans="1:10" ht="17.25" x14ac:dyDescent="0.3">
      <c r="A149" s="140"/>
      <c r="B149" s="152" t="s">
        <v>183</v>
      </c>
      <c r="C149" s="152"/>
      <c r="D149" s="152"/>
      <c r="E149" s="152"/>
      <c r="F149" s="152"/>
      <c r="G149" s="153"/>
      <c r="H149" s="140"/>
      <c r="I149" s="140"/>
      <c r="J149" s="140"/>
    </row>
    <row r="150" spans="1:10" ht="17.25" x14ac:dyDescent="0.3">
      <c r="A150" s="140"/>
      <c r="B150" s="152" t="s">
        <v>208</v>
      </c>
      <c r="C150" s="152"/>
      <c r="D150" s="152"/>
      <c r="E150" s="152"/>
      <c r="F150" s="152"/>
      <c r="G150" s="153"/>
      <c r="H150" s="140"/>
      <c r="I150" s="140"/>
      <c r="J150" s="140"/>
    </row>
    <row r="151" spans="1:10" ht="17.25" x14ac:dyDescent="0.3">
      <c r="A151" s="140"/>
      <c r="B151" s="152" t="s">
        <v>178</v>
      </c>
      <c r="C151" s="152"/>
      <c r="D151" s="152"/>
      <c r="E151" s="152"/>
      <c r="F151" s="152"/>
      <c r="G151" s="153"/>
      <c r="H151" s="140"/>
      <c r="I151" s="140"/>
      <c r="J151" s="140"/>
    </row>
    <row r="152" spans="1:10" ht="17.25" x14ac:dyDescent="0.3">
      <c r="A152" s="140"/>
      <c r="B152" s="152" t="s">
        <v>209</v>
      </c>
      <c r="C152" s="152"/>
      <c r="D152" s="152"/>
      <c r="E152" s="152"/>
      <c r="F152" s="152"/>
      <c r="G152" s="153"/>
      <c r="H152" s="140"/>
      <c r="I152" s="140"/>
      <c r="J152" s="140"/>
    </row>
    <row r="153" spans="1:10" ht="18" thickBot="1" x14ac:dyDescent="0.35">
      <c r="A153" s="140"/>
      <c r="B153" s="140"/>
      <c r="C153" s="140"/>
      <c r="D153" s="140"/>
      <c r="E153" s="140"/>
      <c r="F153" s="140"/>
      <c r="G153" s="141"/>
      <c r="H153" s="140"/>
      <c r="I153" s="140"/>
      <c r="J153" s="140"/>
    </row>
    <row r="154" spans="1:10" ht="18" thickBot="1" x14ac:dyDescent="0.35">
      <c r="A154" s="154" t="s">
        <v>118</v>
      </c>
      <c r="B154" s="139" t="s">
        <v>66</v>
      </c>
      <c r="C154" s="139"/>
      <c r="D154" s="149"/>
      <c r="E154" s="139"/>
      <c r="F154" s="139"/>
      <c r="G154" s="155"/>
      <c r="H154" s="140"/>
      <c r="I154" s="140"/>
      <c r="J154" s="140"/>
    </row>
    <row r="155" spans="1:10" ht="17.25" x14ac:dyDescent="0.3">
      <c r="A155" s="145"/>
      <c r="B155" s="139" t="s">
        <v>84</v>
      </c>
      <c r="C155" s="139"/>
      <c r="D155" s="149"/>
      <c r="E155" s="139"/>
      <c r="F155" s="139"/>
      <c r="G155" s="155"/>
      <c r="H155" s="140"/>
      <c r="I155" s="140"/>
      <c r="J155" s="140"/>
    </row>
    <row r="156" spans="1:10" ht="17.25" x14ac:dyDescent="0.3">
      <c r="A156" s="145"/>
      <c r="B156" s="139" t="s">
        <v>77</v>
      </c>
      <c r="C156" s="139"/>
      <c r="D156" s="140"/>
      <c r="E156" s="139"/>
      <c r="F156" s="139"/>
      <c r="G156" s="155"/>
      <c r="H156" s="142"/>
      <c r="I156" s="140"/>
      <c r="J156" s="140"/>
    </row>
    <row r="157" spans="1:10" ht="17.25" x14ac:dyDescent="0.3">
      <c r="A157" s="145"/>
      <c r="B157" s="142" t="s">
        <v>80</v>
      </c>
      <c r="C157" s="139"/>
      <c r="D157" s="139"/>
      <c r="E157" s="139"/>
      <c r="F157" s="139"/>
      <c r="G157" s="155"/>
      <c r="H157" s="142"/>
      <c r="I157" s="140"/>
      <c r="J157" s="140"/>
    </row>
    <row r="158" spans="1:10" ht="17.25" x14ac:dyDescent="0.3">
      <c r="A158" s="145"/>
      <c r="B158" s="150" t="s">
        <v>89</v>
      </c>
      <c r="C158" s="139"/>
      <c r="D158" s="139"/>
      <c r="E158" s="139"/>
      <c r="F158" s="139"/>
      <c r="G158" s="155"/>
      <c r="H158" s="142"/>
      <c r="I158" s="140"/>
      <c r="J158" s="140"/>
    </row>
    <row r="159" spans="1:10" ht="17.25" x14ac:dyDescent="0.3">
      <c r="A159" s="145"/>
      <c r="B159" s="149" t="s">
        <v>81</v>
      </c>
      <c r="C159" s="139"/>
      <c r="D159" s="139"/>
      <c r="E159" s="139"/>
      <c r="F159" s="139"/>
      <c r="G159" s="155"/>
      <c r="H159" s="142"/>
      <c r="I159" s="140"/>
      <c r="J159" s="140"/>
    </row>
    <row r="160" spans="1:10" ht="17.25" x14ac:dyDescent="0.3">
      <c r="A160" s="145"/>
      <c r="B160" s="149" t="s">
        <v>91</v>
      </c>
      <c r="C160" s="139"/>
      <c r="D160" s="139"/>
      <c r="E160" s="139"/>
      <c r="F160" s="139"/>
      <c r="G160" s="155"/>
      <c r="H160" s="142"/>
      <c r="I160" s="140"/>
      <c r="J160" s="140"/>
    </row>
    <row r="161" spans="1:10" ht="17.25" x14ac:dyDescent="0.3">
      <c r="A161" s="145"/>
      <c r="B161" s="149" t="s">
        <v>63</v>
      </c>
      <c r="C161" s="139"/>
      <c r="D161" s="139"/>
      <c r="E161" s="139"/>
      <c r="F161" s="139"/>
      <c r="G161" s="155"/>
      <c r="H161" s="142"/>
      <c r="I161" s="140"/>
      <c r="J161" s="140"/>
    </row>
    <row r="162" spans="1:10" ht="18" thickBot="1" x14ac:dyDescent="0.35">
      <c r="A162" s="140"/>
      <c r="B162" s="139"/>
      <c r="C162" s="139"/>
      <c r="D162" s="139"/>
      <c r="E162" s="139"/>
      <c r="F162" s="139"/>
      <c r="G162" s="155"/>
      <c r="H162" s="142"/>
      <c r="I162" s="140"/>
      <c r="J162" s="140"/>
    </row>
    <row r="163" spans="1:10" ht="18" thickBot="1" x14ac:dyDescent="0.35">
      <c r="A163" s="154" t="s">
        <v>121</v>
      </c>
      <c r="B163" s="139" t="s">
        <v>66</v>
      </c>
      <c r="C163" s="139"/>
      <c r="D163" s="139"/>
      <c r="E163" s="139"/>
      <c r="F163" s="139"/>
      <c r="G163" s="155"/>
      <c r="H163" s="139"/>
      <c r="I163" s="139"/>
      <c r="J163" s="139"/>
    </row>
    <row r="164" spans="1:10" ht="17.25" x14ac:dyDescent="0.3">
      <c r="A164" s="140"/>
      <c r="B164" s="139" t="s">
        <v>211</v>
      </c>
      <c r="C164" s="139"/>
      <c r="D164" s="139"/>
      <c r="E164" s="139"/>
      <c r="F164" s="139"/>
      <c r="G164" s="155"/>
      <c r="H164" s="139"/>
      <c r="I164" s="139"/>
      <c r="J164" s="139"/>
    </row>
    <row r="165" spans="1:10" ht="17.25" x14ac:dyDescent="0.3">
      <c r="A165" s="140"/>
      <c r="B165" s="139" t="s">
        <v>104</v>
      </c>
      <c r="C165" s="139"/>
      <c r="D165" s="139"/>
      <c r="E165" s="139"/>
      <c r="F165" s="139"/>
      <c r="G165" s="155"/>
      <c r="H165" s="139"/>
      <c r="I165" s="139"/>
      <c r="J165" s="139"/>
    </row>
    <row r="166" spans="1:10" ht="17.25" x14ac:dyDescent="0.3">
      <c r="A166" s="140"/>
      <c r="B166" s="139" t="s">
        <v>212</v>
      </c>
      <c r="C166" s="139"/>
      <c r="D166" s="139"/>
      <c r="E166" s="139"/>
      <c r="F166" s="139"/>
      <c r="G166" s="155"/>
      <c r="H166" s="139"/>
      <c r="I166" s="139"/>
      <c r="J166" s="139"/>
    </row>
    <row r="167" spans="1:10" ht="17.25" x14ac:dyDescent="0.3">
      <c r="A167" s="140"/>
      <c r="B167" s="139" t="s">
        <v>120</v>
      </c>
      <c r="C167" s="139"/>
      <c r="D167" s="139"/>
      <c r="E167" s="139"/>
      <c r="F167" s="139"/>
      <c r="G167" s="155"/>
      <c r="H167" s="139"/>
      <c r="I167" s="139"/>
      <c r="J167" s="139"/>
    </row>
    <row r="168" spans="1:10" ht="17.25" x14ac:dyDescent="0.3">
      <c r="A168" s="140"/>
      <c r="B168" s="142" t="s">
        <v>203</v>
      </c>
      <c r="C168" s="140"/>
      <c r="D168" s="144"/>
      <c r="E168" s="140"/>
      <c r="F168" s="144"/>
      <c r="G168" s="144"/>
      <c r="H168" s="139"/>
      <c r="I168" s="139"/>
      <c r="J168" s="139"/>
    </row>
    <row r="169" spans="1:10" ht="17.25" x14ac:dyDescent="0.3">
      <c r="A169" s="140"/>
      <c r="B169" s="139" t="s">
        <v>117</v>
      </c>
      <c r="C169" s="139"/>
      <c r="D169" s="139"/>
      <c r="E169" s="139"/>
      <c r="F169" s="139"/>
      <c r="G169" s="155"/>
      <c r="H169" s="139"/>
      <c r="I169" s="139"/>
      <c r="J169" s="139"/>
    </row>
    <row r="170" spans="1:10" ht="17.25" x14ac:dyDescent="0.3">
      <c r="A170" s="140"/>
      <c r="B170" s="144" t="s">
        <v>63</v>
      </c>
      <c r="C170" s="139"/>
      <c r="D170" s="139"/>
      <c r="E170" s="139"/>
      <c r="F170" s="139"/>
      <c r="G170" s="155"/>
      <c r="H170" s="139"/>
      <c r="I170" s="139"/>
      <c r="J170" s="139"/>
    </row>
    <row r="171" spans="1:10" ht="17.25" x14ac:dyDescent="0.3">
      <c r="A171" s="140"/>
      <c r="B171" s="144" t="s">
        <v>149</v>
      </c>
      <c r="C171" s="139"/>
      <c r="D171" s="139"/>
      <c r="E171" s="139"/>
      <c r="F171" s="139"/>
      <c r="G171" s="155"/>
      <c r="H171" s="139"/>
      <c r="I171" s="139"/>
      <c r="J171" s="139"/>
    </row>
  </sheetData>
  <mergeCells count="58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D43:E43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87:G87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L5:L6"/>
    <mergeCell ref="J33:J34"/>
    <mergeCell ref="H5:I5"/>
    <mergeCell ref="J5:J6"/>
    <mergeCell ref="K5:K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50"/>
  <sheetViews>
    <sheetView topLeftCell="A31" zoomScale="75" zoomScaleNormal="75" workbookViewId="0">
      <selection activeCell="M67" sqref="M67"/>
    </sheetView>
  </sheetViews>
  <sheetFormatPr defaultColWidth="17" defaultRowHeight="15" x14ac:dyDescent="0.25"/>
  <cols>
    <col min="1" max="1" width="28.7109375" style="80" customWidth="1"/>
    <col min="2" max="2" width="17" style="117"/>
    <col min="3" max="5" width="17" style="4"/>
    <col min="6" max="6" width="17" style="47"/>
    <col min="7" max="7" width="17" style="119"/>
    <col min="8" max="11" width="17" style="4"/>
    <col min="12" max="12" width="17" style="119"/>
    <col min="13" max="13" width="17" style="125"/>
    <col min="14" max="16384" width="17" style="4"/>
  </cols>
  <sheetData>
    <row r="1" spans="1:14" ht="18.75" x14ac:dyDescent="0.3">
      <c r="A1" s="2850" t="s">
        <v>323</v>
      </c>
      <c r="B1" s="2850"/>
      <c r="C1" s="2850"/>
      <c r="D1" s="2850"/>
      <c r="E1" s="2850"/>
      <c r="F1" s="2850"/>
      <c r="G1" s="2850"/>
      <c r="H1" s="2850"/>
      <c r="I1" s="2850"/>
      <c r="J1" s="2850"/>
      <c r="K1" s="2850"/>
      <c r="L1" s="2850"/>
      <c r="M1" s="2850"/>
      <c r="N1" s="2850"/>
    </row>
    <row r="2" spans="1:14" ht="15.75" thickBot="1" x14ac:dyDescent="0.3"/>
    <row r="3" spans="1:14" ht="17.25" thickBot="1" x14ac:dyDescent="0.3">
      <c r="A3" s="3029" t="s">
        <v>30</v>
      </c>
      <c r="B3" s="3030"/>
      <c r="C3" s="3030"/>
      <c r="D3" s="3030"/>
      <c r="E3" s="3030"/>
      <c r="F3" s="3030"/>
      <c r="G3" s="3030"/>
      <c r="H3" s="3030"/>
      <c r="I3" s="3030"/>
      <c r="J3" s="3030"/>
      <c r="K3" s="3030"/>
      <c r="L3" s="3030"/>
      <c r="M3" s="3030"/>
      <c r="N3" s="3031"/>
    </row>
    <row r="4" spans="1:14" ht="16.5" customHeight="1" thickBot="1" x14ac:dyDescent="0.3">
      <c r="A4" s="3032" t="s">
        <v>0</v>
      </c>
      <c r="B4" s="3193" t="s">
        <v>1</v>
      </c>
      <c r="C4" s="3194"/>
      <c r="D4" s="3194"/>
      <c r="E4" s="3194"/>
      <c r="F4" s="3194"/>
      <c r="G4" s="3195"/>
      <c r="H4" s="3196" t="s">
        <v>2</v>
      </c>
      <c r="I4" s="3197"/>
      <c r="J4" s="3197"/>
      <c r="K4" s="3197"/>
      <c r="L4" s="3198"/>
      <c r="M4" s="2954" t="s">
        <v>3</v>
      </c>
      <c r="N4" s="3067" t="s">
        <v>31</v>
      </c>
    </row>
    <row r="5" spans="1:14" ht="16.5" customHeight="1" x14ac:dyDescent="0.25">
      <c r="A5" s="3033"/>
      <c r="B5" s="3199" t="s">
        <v>8</v>
      </c>
      <c r="C5" s="3200"/>
      <c r="D5" s="3201" t="s">
        <v>9</v>
      </c>
      <c r="E5" s="3202"/>
      <c r="F5" s="3203" t="s">
        <v>32</v>
      </c>
      <c r="G5" s="3065" t="s">
        <v>10</v>
      </c>
      <c r="H5" s="3044" t="s">
        <v>11</v>
      </c>
      <c r="I5" s="3045"/>
      <c r="J5" s="3052" t="s">
        <v>12</v>
      </c>
      <c r="K5" s="3048" t="s">
        <v>33</v>
      </c>
      <c r="L5" s="3050" t="s">
        <v>13</v>
      </c>
      <c r="M5" s="2964"/>
      <c r="N5" s="3068"/>
    </row>
    <row r="6" spans="1:14" ht="66.75" customHeight="1" thickBot="1" x14ac:dyDescent="0.3">
      <c r="A6" s="3034"/>
      <c r="B6" s="7" t="s">
        <v>14</v>
      </c>
      <c r="C6" s="8" t="s">
        <v>15</v>
      </c>
      <c r="D6" s="8" t="s">
        <v>16</v>
      </c>
      <c r="E6" s="8" t="s">
        <v>34</v>
      </c>
      <c r="F6" s="3204"/>
      <c r="G6" s="3066"/>
      <c r="H6" s="7" t="s">
        <v>14</v>
      </c>
      <c r="I6" s="8" t="s">
        <v>15</v>
      </c>
      <c r="J6" s="3053"/>
      <c r="K6" s="3049"/>
      <c r="L6" s="3051"/>
      <c r="M6" s="2955"/>
      <c r="N6" s="3069"/>
    </row>
    <row r="7" spans="1:14" ht="16.5" x14ac:dyDescent="0.25">
      <c r="A7" s="9" t="s">
        <v>17</v>
      </c>
      <c r="B7" s="10">
        <v>56001.143235000003</v>
      </c>
      <c r="C7" s="10">
        <v>22518.17139</v>
      </c>
      <c r="D7" s="10">
        <v>11613.017323</v>
      </c>
      <c r="E7" s="10">
        <v>4063.6740240000004</v>
      </c>
      <c r="F7" s="471">
        <v>12802.176888</v>
      </c>
      <c r="G7" s="471">
        <v>106998.18285999999</v>
      </c>
      <c r="H7" s="10">
        <v>1653.0375200000001</v>
      </c>
      <c r="I7" s="10">
        <v>156.84300000000002</v>
      </c>
      <c r="J7" s="10">
        <v>1.6032920000000002</v>
      </c>
      <c r="K7" s="10">
        <v>90.499442999999999</v>
      </c>
      <c r="L7" s="467">
        <v>1901.9832549999999</v>
      </c>
      <c r="M7" s="471">
        <v>108900.16611499999</v>
      </c>
      <c r="N7" s="471">
        <v>42800.017066</v>
      </c>
    </row>
    <row r="8" spans="1:14" ht="16.5" x14ac:dyDescent="0.25">
      <c r="A8" s="11" t="s">
        <v>18</v>
      </c>
      <c r="B8" s="10">
        <v>10044.434001</v>
      </c>
      <c r="C8" s="10">
        <v>6296.9710460000006</v>
      </c>
      <c r="D8" s="10">
        <v>3246.2228989999999</v>
      </c>
      <c r="E8" s="10">
        <v>1056.9954270000001</v>
      </c>
      <c r="F8" s="471">
        <v>2054.8457589999998</v>
      </c>
      <c r="G8" s="471">
        <v>22699.469131999998</v>
      </c>
      <c r="H8" s="10">
        <v>196.80199999999999</v>
      </c>
      <c r="I8" s="10">
        <v>25.28</v>
      </c>
      <c r="J8" s="10">
        <v>0</v>
      </c>
      <c r="K8" s="10">
        <v>23.398343000000001</v>
      </c>
      <c r="L8" s="467">
        <v>245.480343</v>
      </c>
      <c r="M8" s="471">
        <v>22944.949474999998</v>
      </c>
      <c r="N8" s="471">
        <v>8964.7380590000012</v>
      </c>
    </row>
    <row r="9" spans="1:14" ht="16.5" x14ac:dyDescent="0.25">
      <c r="A9" s="12" t="s">
        <v>19</v>
      </c>
      <c r="B9" s="10">
        <v>2271.2719849999999</v>
      </c>
      <c r="C9" s="10">
        <v>1411.0107779999998</v>
      </c>
      <c r="D9" s="10">
        <v>1090.705698</v>
      </c>
      <c r="E9" s="10">
        <v>127.54239699999999</v>
      </c>
      <c r="F9" s="10">
        <v>558.53694100000007</v>
      </c>
      <c r="G9" s="467">
        <v>5459.0677990000004</v>
      </c>
      <c r="H9" s="10">
        <v>31.321000000000002</v>
      </c>
      <c r="I9" s="10">
        <v>5.2799999999999994</v>
      </c>
      <c r="J9" s="10">
        <v>0</v>
      </c>
      <c r="K9" s="10">
        <v>2</v>
      </c>
      <c r="L9" s="467">
        <v>38.600999999999999</v>
      </c>
      <c r="M9" s="468">
        <v>5497.668799</v>
      </c>
      <c r="N9" s="10">
        <v>2439.7270400000002</v>
      </c>
    </row>
    <row r="10" spans="1:14" ht="16.5" x14ac:dyDescent="0.25">
      <c r="A10" s="13" t="s">
        <v>20</v>
      </c>
      <c r="B10" s="10">
        <v>2391.3426810000001</v>
      </c>
      <c r="C10" s="10">
        <v>847.58742400000006</v>
      </c>
      <c r="D10" s="10">
        <v>542.533188</v>
      </c>
      <c r="E10" s="10">
        <v>121.473</v>
      </c>
      <c r="F10" s="10">
        <v>241.91966099999999</v>
      </c>
      <c r="G10" s="467">
        <v>4144.8559540000006</v>
      </c>
      <c r="H10" s="10">
        <v>31.102</v>
      </c>
      <c r="I10" s="10">
        <v>20</v>
      </c>
      <c r="J10" s="10">
        <v>0</v>
      </c>
      <c r="K10" s="10">
        <v>2</v>
      </c>
      <c r="L10" s="467">
        <v>53.101999999999997</v>
      </c>
      <c r="M10" s="468">
        <v>4197.9579539999995</v>
      </c>
      <c r="N10" s="10">
        <v>1687.5641159999998</v>
      </c>
    </row>
    <row r="11" spans="1:14" ht="16.5" x14ac:dyDescent="0.25">
      <c r="A11" s="13" t="s">
        <v>21</v>
      </c>
      <c r="B11" s="10">
        <v>3239.6920150000001</v>
      </c>
      <c r="C11" s="10">
        <v>3104.3365899999999</v>
      </c>
      <c r="D11" s="10">
        <v>956.74140799999998</v>
      </c>
      <c r="E11" s="10">
        <v>496.59936599999997</v>
      </c>
      <c r="F11" s="471">
        <v>608.04365699999994</v>
      </c>
      <c r="G11" s="471">
        <v>8405.4130359999999</v>
      </c>
      <c r="H11" s="10">
        <v>130</v>
      </c>
      <c r="I11" s="10">
        <v>0</v>
      </c>
      <c r="J11" s="10">
        <v>0</v>
      </c>
      <c r="K11" s="10">
        <v>15.398343000000001</v>
      </c>
      <c r="L11" s="467">
        <v>145.39834300000001</v>
      </c>
      <c r="M11" s="471">
        <v>8550.8113790000007</v>
      </c>
      <c r="N11" s="471">
        <v>2946.5617769999999</v>
      </c>
    </row>
    <row r="12" spans="1:14" ht="16.5" x14ac:dyDescent="0.25">
      <c r="A12" s="11" t="s">
        <v>22</v>
      </c>
      <c r="B12" s="10">
        <v>4969.181106</v>
      </c>
      <c r="C12" s="10">
        <v>1868.6320009999999</v>
      </c>
      <c r="D12" s="10">
        <v>1507.5580520000001</v>
      </c>
      <c r="E12" s="10">
        <v>467.45009900000002</v>
      </c>
      <c r="F12" s="471">
        <v>1464.4535620000001</v>
      </c>
      <c r="G12" s="471">
        <v>10277.274819999999</v>
      </c>
      <c r="H12" s="10">
        <v>23.548999999999999</v>
      </c>
      <c r="I12" s="10">
        <v>17.401</v>
      </c>
      <c r="J12" s="10">
        <v>0</v>
      </c>
      <c r="K12" s="10">
        <v>4.2848189999999997</v>
      </c>
      <c r="L12" s="467">
        <v>45.234819000000002</v>
      </c>
      <c r="M12" s="471">
        <v>10322.509639</v>
      </c>
      <c r="N12" s="471">
        <v>3380.9609310000001</v>
      </c>
    </row>
    <row r="13" spans="1:14" ht="17.25" thickBot="1" x14ac:dyDescent="0.3">
      <c r="A13" s="14" t="s">
        <v>23</v>
      </c>
      <c r="B13" s="10">
        <v>6526.2156829999994</v>
      </c>
      <c r="C13" s="10">
        <v>2659.2322530000001</v>
      </c>
      <c r="D13" s="10">
        <v>2261.0908749999999</v>
      </c>
      <c r="E13" s="10">
        <v>591.92674099999999</v>
      </c>
      <c r="F13" s="471">
        <v>3542.5768470000003</v>
      </c>
      <c r="G13" s="471">
        <v>15581.042399</v>
      </c>
      <c r="H13" s="10">
        <v>716.508871</v>
      </c>
      <c r="I13" s="10">
        <v>4.6520000000000001</v>
      </c>
      <c r="J13" s="10">
        <v>477</v>
      </c>
      <c r="K13" s="10">
        <v>132</v>
      </c>
      <c r="L13" s="467">
        <v>1330.160871</v>
      </c>
      <c r="M13" s="471">
        <v>16911.203270000002</v>
      </c>
      <c r="N13" s="471">
        <v>9104.4134059999997</v>
      </c>
    </row>
    <row r="14" spans="1:14" ht="17.25" thickBot="1" x14ac:dyDescent="0.3">
      <c r="A14" s="472" t="s">
        <v>24</v>
      </c>
      <c r="B14" s="473">
        <v>77540.974025000003</v>
      </c>
      <c r="C14" s="473">
        <v>33343.006690000002</v>
      </c>
      <c r="D14" s="473">
        <v>18627.889149000002</v>
      </c>
      <c r="E14" s="473">
        <v>6180.0462910000006</v>
      </c>
      <c r="F14" s="15">
        <v>19864.053055999997</v>
      </c>
      <c r="G14" s="15">
        <v>155555.96921100002</v>
      </c>
      <c r="H14" s="473">
        <v>2589.8973910000004</v>
      </c>
      <c r="I14" s="473">
        <v>204.17599999999999</v>
      </c>
      <c r="J14" s="473">
        <v>478.60329200000001</v>
      </c>
      <c r="K14" s="473">
        <v>250.182605</v>
      </c>
      <c r="L14" s="474">
        <v>3522.8592880000001</v>
      </c>
      <c r="M14" s="15">
        <v>159078.828499</v>
      </c>
      <c r="N14" s="15">
        <v>64250.129461999997</v>
      </c>
    </row>
    <row r="15" spans="1:14" ht="16.5" x14ac:dyDescent="0.25">
      <c r="A15" s="16" t="s">
        <v>35</v>
      </c>
      <c r="B15" s="10">
        <v>85.070999999999998</v>
      </c>
      <c r="C15" s="10">
        <v>147.14500000000001</v>
      </c>
      <c r="D15" s="10">
        <v>39.643000000000001</v>
      </c>
      <c r="E15" s="10">
        <v>7.4320000000000004</v>
      </c>
      <c r="F15" s="10">
        <v>19.525689</v>
      </c>
      <c r="G15" s="467">
        <v>298.816689</v>
      </c>
      <c r="H15" s="10">
        <v>0</v>
      </c>
      <c r="I15" s="10">
        <v>0</v>
      </c>
      <c r="J15" s="10">
        <v>0</v>
      </c>
      <c r="K15" s="10">
        <v>0</v>
      </c>
      <c r="L15" s="467">
        <v>0</v>
      </c>
      <c r="M15" s="468">
        <v>298.816689</v>
      </c>
      <c r="N15" s="10">
        <v>186.596689</v>
      </c>
    </row>
    <row r="16" spans="1:14" ht="16.5" x14ac:dyDescent="0.25">
      <c r="A16" s="17" t="s">
        <v>36</v>
      </c>
      <c r="B16" s="10">
        <v>68</v>
      </c>
      <c r="C16" s="10">
        <v>0</v>
      </c>
      <c r="D16" s="10">
        <v>15.812177</v>
      </c>
      <c r="E16" s="10">
        <v>0</v>
      </c>
      <c r="F16" s="10">
        <v>0</v>
      </c>
      <c r="G16" s="467">
        <v>83.812177000000005</v>
      </c>
      <c r="H16" s="10">
        <v>0</v>
      </c>
      <c r="I16" s="10">
        <v>0</v>
      </c>
      <c r="J16" s="10">
        <v>0</v>
      </c>
      <c r="K16" s="10">
        <v>0</v>
      </c>
      <c r="L16" s="467">
        <v>0</v>
      </c>
      <c r="M16" s="468">
        <v>83.812177000000005</v>
      </c>
      <c r="N16" s="10">
        <v>83.812177000000005</v>
      </c>
    </row>
    <row r="17" spans="1:14" ht="16.5" x14ac:dyDescent="0.25">
      <c r="A17" s="17" t="s">
        <v>37</v>
      </c>
      <c r="B17" s="10">
        <v>0</v>
      </c>
      <c r="C17" s="10">
        <v>47.686</v>
      </c>
      <c r="D17" s="10">
        <v>5.9909999999999997</v>
      </c>
      <c r="E17" s="10">
        <v>1</v>
      </c>
      <c r="F17" s="10">
        <v>13.625</v>
      </c>
      <c r="G17" s="467">
        <v>68.301999999999992</v>
      </c>
      <c r="H17" s="10">
        <v>0</v>
      </c>
      <c r="I17" s="10">
        <v>0</v>
      </c>
      <c r="J17" s="10">
        <v>0</v>
      </c>
      <c r="K17" s="10">
        <v>0</v>
      </c>
      <c r="L17" s="467">
        <v>0</v>
      </c>
      <c r="M17" s="468">
        <v>68.301999999999992</v>
      </c>
      <c r="N17" s="10">
        <v>10</v>
      </c>
    </row>
    <row r="18" spans="1:14" ht="16.5" x14ac:dyDescent="0.25">
      <c r="A18" s="17" t="s">
        <v>38</v>
      </c>
      <c r="B18" s="10">
        <v>24.251999999999999</v>
      </c>
      <c r="C18" s="10">
        <v>4.9009999999999998</v>
      </c>
      <c r="D18" s="10">
        <v>3</v>
      </c>
      <c r="E18" s="10">
        <v>1.8380000000000001</v>
      </c>
      <c r="F18" s="10">
        <v>2.2999999999999998</v>
      </c>
      <c r="G18" s="467">
        <v>36.290999999999997</v>
      </c>
      <c r="H18" s="10">
        <v>0</v>
      </c>
      <c r="I18" s="10">
        <v>0</v>
      </c>
      <c r="J18" s="10">
        <v>0</v>
      </c>
      <c r="K18" s="10">
        <v>0</v>
      </c>
      <c r="L18" s="467">
        <v>0</v>
      </c>
      <c r="M18" s="468">
        <v>36.290999999999997</v>
      </c>
      <c r="N18" s="10">
        <v>4.9009999999999998</v>
      </c>
    </row>
    <row r="19" spans="1:14" ht="33" x14ac:dyDescent="0.25">
      <c r="A19" s="18" t="s">
        <v>39</v>
      </c>
      <c r="B19" s="10">
        <v>74.067904999999996</v>
      </c>
      <c r="C19" s="10">
        <v>59.03</v>
      </c>
      <c r="D19" s="10">
        <v>115.182457</v>
      </c>
      <c r="E19" s="10">
        <v>10</v>
      </c>
      <c r="F19" s="10">
        <v>32.102000000000004</v>
      </c>
      <c r="G19" s="467">
        <v>290.382362</v>
      </c>
      <c r="H19" s="10">
        <v>0</v>
      </c>
      <c r="I19" s="10">
        <v>0</v>
      </c>
      <c r="J19" s="10">
        <v>0</v>
      </c>
      <c r="K19" s="10">
        <v>9.4039999999999999</v>
      </c>
      <c r="L19" s="467">
        <v>9.4039999999999999</v>
      </c>
      <c r="M19" s="468">
        <v>299.786362</v>
      </c>
      <c r="N19" s="10">
        <v>177.16855900000002</v>
      </c>
    </row>
    <row r="20" spans="1:14" ht="16.5" x14ac:dyDescent="0.25">
      <c r="A20" s="17" t="s">
        <v>40</v>
      </c>
      <c r="B20" s="10">
        <v>4.6589999999999998</v>
      </c>
      <c r="C20" s="10">
        <v>0</v>
      </c>
      <c r="D20" s="10">
        <v>92</v>
      </c>
      <c r="E20" s="10">
        <v>0</v>
      </c>
      <c r="F20" s="10">
        <v>0</v>
      </c>
      <c r="G20" s="467">
        <v>96.659000000000006</v>
      </c>
      <c r="H20" s="10">
        <v>0</v>
      </c>
      <c r="I20" s="10">
        <v>0</v>
      </c>
      <c r="J20" s="10">
        <v>0</v>
      </c>
      <c r="K20" s="10">
        <v>0</v>
      </c>
      <c r="L20" s="467">
        <v>0</v>
      </c>
      <c r="M20" s="468">
        <v>96.659000000000006</v>
      </c>
      <c r="N20" s="10">
        <v>95.659000000000006</v>
      </c>
    </row>
    <row r="21" spans="1:14" ht="16.5" x14ac:dyDescent="0.25">
      <c r="A21" s="17" t="s">
        <v>41</v>
      </c>
      <c r="B21" s="10">
        <v>7.9</v>
      </c>
      <c r="C21" s="10">
        <v>57.753</v>
      </c>
      <c r="D21" s="10">
        <v>19.869835000000002</v>
      </c>
      <c r="E21" s="10">
        <v>0.95199999999999996</v>
      </c>
      <c r="F21" s="10">
        <v>25.713000000000001</v>
      </c>
      <c r="G21" s="467">
        <v>112.18783500000001</v>
      </c>
      <c r="H21" s="10">
        <v>0</v>
      </c>
      <c r="I21" s="10">
        <v>0</v>
      </c>
      <c r="J21" s="10">
        <v>0</v>
      </c>
      <c r="K21" s="10">
        <v>0</v>
      </c>
      <c r="L21" s="467">
        <v>0</v>
      </c>
      <c r="M21" s="468">
        <v>112.18783500000001</v>
      </c>
      <c r="N21" s="10">
        <v>34.458835000000001</v>
      </c>
    </row>
    <row r="22" spans="1:14" ht="16.5" x14ac:dyDescent="0.25">
      <c r="A22" s="17" t="s">
        <v>42</v>
      </c>
      <c r="B22" s="10">
        <v>11.438000000000001</v>
      </c>
      <c r="C22" s="10">
        <v>4</v>
      </c>
      <c r="D22" s="10">
        <v>5</v>
      </c>
      <c r="E22" s="10">
        <v>0</v>
      </c>
      <c r="F22" s="10">
        <v>0</v>
      </c>
      <c r="G22" s="467">
        <v>20.438000000000002</v>
      </c>
      <c r="H22" s="10">
        <v>0</v>
      </c>
      <c r="I22" s="10">
        <v>0</v>
      </c>
      <c r="J22" s="10">
        <v>0</v>
      </c>
      <c r="K22" s="10">
        <v>0</v>
      </c>
      <c r="L22" s="467">
        <v>0</v>
      </c>
      <c r="M22" s="468">
        <v>20.438000000000002</v>
      </c>
      <c r="N22" s="10">
        <v>5</v>
      </c>
    </row>
    <row r="23" spans="1:14" ht="16.5" x14ac:dyDescent="0.25">
      <c r="A23" s="17" t="s">
        <v>43</v>
      </c>
      <c r="B23" s="10">
        <v>250.89350000000002</v>
      </c>
      <c r="C23" s="10">
        <v>91.962000000000003</v>
      </c>
      <c r="D23" s="10">
        <v>223.745992</v>
      </c>
      <c r="E23" s="10">
        <v>27.942471000000001</v>
      </c>
      <c r="F23" s="10">
        <v>91.445999999999998</v>
      </c>
      <c r="G23" s="467">
        <v>685.98996299999999</v>
      </c>
      <c r="H23" s="10">
        <v>25</v>
      </c>
      <c r="I23" s="10">
        <v>42</v>
      </c>
      <c r="J23" s="10">
        <v>0</v>
      </c>
      <c r="K23" s="10">
        <v>6</v>
      </c>
      <c r="L23" s="467">
        <v>73</v>
      </c>
      <c r="M23" s="468">
        <v>758.98996299999999</v>
      </c>
      <c r="N23" s="10">
        <v>299.815</v>
      </c>
    </row>
    <row r="24" spans="1:14" ht="16.5" x14ac:dyDescent="0.25">
      <c r="A24" s="17" t="s">
        <v>44</v>
      </c>
      <c r="B24" s="10">
        <v>66.926999999999992</v>
      </c>
      <c r="C24" s="10">
        <v>18.25</v>
      </c>
      <c r="D24" s="10">
        <v>50.364000000000004</v>
      </c>
      <c r="E24" s="10">
        <v>0.65400000000000003</v>
      </c>
      <c r="F24" s="10">
        <v>5</v>
      </c>
      <c r="G24" s="467">
        <v>141.19499999999999</v>
      </c>
      <c r="H24" s="10">
        <v>8</v>
      </c>
      <c r="I24" s="10">
        <v>0</v>
      </c>
      <c r="J24" s="10">
        <v>0</v>
      </c>
      <c r="K24" s="10">
        <v>0</v>
      </c>
      <c r="L24" s="467">
        <v>8</v>
      </c>
      <c r="M24" s="468">
        <v>149.19499999999999</v>
      </c>
      <c r="N24" s="10">
        <v>40.831000000000003</v>
      </c>
    </row>
    <row r="25" spans="1:14" ht="16.5" x14ac:dyDescent="0.25">
      <c r="A25" s="17" t="s">
        <v>45</v>
      </c>
      <c r="B25" s="10">
        <v>0</v>
      </c>
      <c r="C25" s="10">
        <v>0</v>
      </c>
      <c r="D25" s="10">
        <v>13</v>
      </c>
      <c r="E25" s="10">
        <v>0</v>
      </c>
      <c r="F25" s="10">
        <v>0</v>
      </c>
      <c r="G25" s="467">
        <v>13</v>
      </c>
      <c r="H25" s="10">
        <v>0</v>
      </c>
      <c r="I25" s="10">
        <v>0</v>
      </c>
      <c r="J25" s="10">
        <v>0</v>
      </c>
      <c r="K25" s="10">
        <v>17</v>
      </c>
      <c r="L25" s="467">
        <v>17</v>
      </c>
      <c r="M25" s="468">
        <v>30</v>
      </c>
      <c r="N25" s="10">
        <v>24</v>
      </c>
    </row>
    <row r="26" spans="1:14" ht="16.5" x14ac:dyDescent="0.25">
      <c r="A26" s="17" t="s">
        <v>46</v>
      </c>
      <c r="B26" s="10">
        <v>199</v>
      </c>
      <c r="C26" s="10">
        <v>81</v>
      </c>
      <c r="D26" s="10">
        <v>0</v>
      </c>
      <c r="E26" s="10">
        <v>120</v>
      </c>
      <c r="F26" s="10">
        <v>0</v>
      </c>
      <c r="G26" s="467">
        <v>400</v>
      </c>
      <c r="H26" s="10">
        <v>0</v>
      </c>
      <c r="I26" s="10">
        <v>0</v>
      </c>
      <c r="J26" s="10">
        <v>0</v>
      </c>
      <c r="K26" s="10">
        <v>0</v>
      </c>
      <c r="L26" s="467">
        <v>0</v>
      </c>
      <c r="M26" s="468">
        <v>400</v>
      </c>
      <c r="N26" s="10">
        <v>256</v>
      </c>
    </row>
    <row r="27" spans="1:14" ht="17.25" thickBot="1" x14ac:dyDescent="0.3">
      <c r="A27" s="475" t="s">
        <v>47</v>
      </c>
      <c r="B27" s="10">
        <v>0</v>
      </c>
      <c r="C27" s="10">
        <v>23</v>
      </c>
      <c r="D27" s="10">
        <v>0</v>
      </c>
      <c r="E27" s="10">
        <v>0</v>
      </c>
      <c r="F27" s="10">
        <v>0</v>
      </c>
      <c r="G27" s="467">
        <v>23</v>
      </c>
      <c r="H27" s="10">
        <v>0</v>
      </c>
      <c r="I27" s="10">
        <v>0</v>
      </c>
      <c r="J27" s="10">
        <v>0</v>
      </c>
      <c r="K27" s="10">
        <v>0</v>
      </c>
      <c r="L27" s="467">
        <v>0</v>
      </c>
      <c r="M27" s="468">
        <v>23</v>
      </c>
      <c r="N27" s="10">
        <v>0</v>
      </c>
    </row>
    <row r="28" spans="1:14" ht="17.25" thickBot="1" x14ac:dyDescent="0.3">
      <c r="A28" s="472" t="s">
        <v>25</v>
      </c>
      <c r="B28" s="473">
        <v>1101.897346</v>
      </c>
      <c r="C28" s="473">
        <v>601.33149300000002</v>
      </c>
      <c r="D28" s="473">
        <v>714.18034699999998</v>
      </c>
      <c r="E28" s="473">
        <v>221.31647100000001</v>
      </c>
      <c r="F28" s="473">
        <v>386.98257100000001</v>
      </c>
      <c r="G28" s="474">
        <v>3025.708228</v>
      </c>
      <c r="H28" s="473">
        <v>34</v>
      </c>
      <c r="I28" s="473">
        <v>42</v>
      </c>
      <c r="J28" s="473">
        <v>0</v>
      </c>
      <c r="K28" s="473">
        <v>34</v>
      </c>
      <c r="L28" s="474">
        <v>110</v>
      </c>
      <c r="M28" s="476">
        <v>3135.708228</v>
      </c>
      <c r="N28" s="473">
        <v>1609.960163</v>
      </c>
    </row>
    <row r="29" spans="1:14" ht="17.25" thickBot="1" x14ac:dyDescent="0.3">
      <c r="A29" s="472" t="s">
        <v>26</v>
      </c>
      <c r="B29" s="473">
        <v>78642.871371000001</v>
      </c>
      <c r="C29" s="473">
        <v>33944.338183</v>
      </c>
      <c r="D29" s="473">
        <v>19342.069496</v>
      </c>
      <c r="E29" s="473">
        <v>6401.3627620000007</v>
      </c>
      <c r="F29" s="15">
        <v>20251.035626999997</v>
      </c>
      <c r="G29" s="15">
        <v>158581.67743900002</v>
      </c>
      <c r="H29" s="473">
        <v>2623.8973910000004</v>
      </c>
      <c r="I29" s="473">
        <v>246.17599999999999</v>
      </c>
      <c r="J29" s="473">
        <v>478.60329200000001</v>
      </c>
      <c r="K29" s="473">
        <v>284.18260499999997</v>
      </c>
      <c r="L29" s="474">
        <v>3632.8592880000001</v>
      </c>
      <c r="M29" s="15">
        <v>162214.536727</v>
      </c>
      <c r="N29" s="15">
        <v>65860.089625000008</v>
      </c>
    </row>
    <row r="30" spans="1:14" ht="17.25" thickBot="1" x14ac:dyDescent="0.3">
      <c r="A30" s="19"/>
      <c r="B30" s="576"/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</row>
    <row r="31" spans="1:14" ht="17.25" thickBot="1" x14ac:dyDescent="0.3">
      <c r="A31" s="3062" t="s">
        <v>30</v>
      </c>
      <c r="B31" s="3063"/>
      <c r="C31" s="3063"/>
      <c r="D31" s="3063"/>
      <c r="E31" s="3063"/>
      <c r="F31" s="3063"/>
      <c r="G31" s="3063"/>
      <c r="H31" s="3063"/>
      <c r="I31" s="3063"/>
      <c r="J31" s="3063"/>
      <c r="K31" s="3063"/>
      <c r="L31" s="3063"/>
      <c r="M31" s="3063"/>
      <c r="N31" s="3064"/>
    </row>
    <row r="32" spans="1:14" ht="17.25" customHeight="1" thickBot="1" x14ac:dyDescent="0.3">
      <c r="A32" s="3032" t="s">
        <v>0</v>
      </c>
      <c r="B32" s="3035" t="s">
        <v>1</v>
      </c>
      <c r="C32" s="3036"/>
      <c r="D32" s="3036"/>
      <c r="E32" s="3036"/>
      <c r="F32" s="3036"/>
      <c r="G32" s="3037"/>
      <c r="H32" s="3038" t="s">
        <v>2</v>
      </c>
      <c r="I32" s="3039"/>
      <c r="J32" s="3039"/>
      <c r="K32" s="3039"/>
      <c r="L32" s="3040"/>
      <c r="M32" s="2954" t="s">
        <v>3</v>
      </c>
      <c r="N32" s="3067" t="s">
        <v>31</v>
      </c>
    </row>
    <row r="33" spans="1:14" ht="16.5" customHeight="1" x14ac:dyDescent="0.25">
      <c r="A33" s="3033"/>
      <c r="B33" s="3044" t="s">
        <v>8</v>
      </c>
      <c r="C33" s="3045"/>
      <c r="D33" s="3046" t="s">
        <v>9</v>
      </c>
      <c r="E33" s="3047"/>
      <c r="F33" s="3212" t="s">
        <v>32</v>
      </c>
      <c r="G33" s="3065" t="s">
        <v>10</v>
      </c>
      <c r="H33" s="3044" t="s">
        <v>11</v>
      </c>
      <c r="I33" s="3045"/>
      <c r="J33" s="3052" t="s">
        <v>12</v>
      </c>
      <c r="K33" s="3048" t="s">
        <v>33</v>
      </c>
      <c r="L33" s="3050" t="s">
        <v>13</v>
      </c>
      <c r="M33" s="2964"/>
      <c r="N33" s="3068"/>
    </row>
    <row r="34" spans="1:14" ht="66.75" customHeight="1" thickBot="1" x14ac:dyDescent="0.3">
      <c r="A34" s="3034"/>
      <c r="B34" s="7" t="s">
        <v>14</v>
      </c>
      <c r="C34" s="8" t="s">
        <v>15</v>
      </c>
      <c r="D34" s="8" t="s">
        <v>16</v>
      </c>
      <c r="E34" s="8" t="s">
        <v>34</v>
      </c>
      <c r="F34" s="3204"/>
      <c r="G34" s="3066"/>
      <c r="H34" s="7" t="s">
        <v>14</v>
      </c>
      <c r="I34" s="8" t="s">
        <v>15</v>
      </c>
      <c r="J34" s="3053"/>
      <c r="K34" s="3049"/>
      <c r="L34" s="3051"/>
      <c r="M34" s="2955"/>
      <c r="N34" s="3069"/>
    </row>
    <row r="35" spans="1:14" ht="16.5" x14ac:dyDescent="0.25">
      <c r="A35" s="21" t="s">
        <v>27</v>
      </c>
      <c r="B35" s="10">
        <v>22047.112792</v>
      </c>
      <c r="C35" s="10">
        <v>12312.114356</v>
      </c>
      <c r="D35" s="10">
        <v>7732.5594810000002</v>
      </c>
      <c r="E35" s="10">
        <v>2758.9993119999999</v>
      </c>
      <c r="F35" s="471">
        <v>10992.213738</v>
      </c>
      <c r="G35" s="471">
        <v>55842.999678999993</v>
      </c>
      <c r="H35" s="10">
        <v>931.78300000000002</v>
      </c>
      <c r="I35" s="10">
        <v>71.495000000000005</v>
      </c>
      <c r="J35" s="10">
        <v>0</v>
      </c>
      <c r="K35" s="10">
        <v>121.06860499999999</v>
      </c>
      <c r="L35" s="467">
        <v>1124.346605</v>
      </c>
      <c r="M35" s="468">
        <v>56967.346283999992</v>
      </c>
      <c r="N35" s="10">
        <v>26199.117797999999</v>
      </c>
    </row>
    <row r="36" spans="1:14" ht="17.25" thickBot="1" x14ac:dyDescent="0.3">
      <c r="A36" s="577" t="s">
        <v>28</v>
      </c>
      <c r="B36" s="10">
        <v>55493.861233000003</v>
      </c>
      <c r="C36" s="10">
        <v>21030.892334</v>
      </c>
      <c r="D36" s="10">
        <v>10895.329668</v>
      </c>
      <c r="E36" s="10">
        <v>3421.0469790000002</v>
      </c>
      <c r="F36" s="10">
        <v>8871.8393180000003</v>
      </c>
      <c r="G36" s="467">
        <v>99712.969531999988</v>
      </c>
      <c r="H36" s="10">
        <v>1658.1143909999998</v>
      </c>
      <c r="I36" s="10">
        <v>132.68100000000001</v>
      </c>
      <c r="J36" s="10">
        <v>478.60329200000001</v>
      </c>
      <c r="K36" s="10">
        <v>129.114</v>
      </c>
      <c r="L36" s="467">
        <v>2398.5126830000004</v>
      </c>
      <c r="M36" s="468">
        <v>102111.48221499998</v>
      </c>
      <c r="N36" s="10">
        <v>38051.011663999998</v>
      </c>
    </row>
    <row r="37" spans="1:14" ht="17.25" thickBot="1" x14ac:dyDescent="0.3">
      <c r="A37" s="472" t="s">
        <v>24</v>
      </c>
      <c r="B37" s="473">
        <v>77540.974025000003</v>
      </c>
      <c r="C37" s="473">
        <v>33343.006690000002</v>
      </c>
      <c r="D37" s="473">
        <v>18627.889149000002</v>
      </c>
      <c r="E37" s="473">
        <v>6180.0462910000006</v>
      </c>
      <c r="F37" s="15">
        <v>19864.053056000001</v>
      </c>
      <c r="G37" s="15">
        <v>155555.96921099999</v>
      </c>
      <c r="H37" s="473">
        <v>2589.897391</v>
      </c>
      <c r="I37" s="473">
        <v>204.17599999999999</v>
      </c>
      <c r="J37" s="473">
        <v>478.60329200000001</v>
      </c>
      <c r="K37" s="473">
        <v>250.182605</v>
      </c>
      <c r="L37" s="474">
        <v>3522.8592880000001</v>
      </c>
      <c r="M37" s="15">
        <v>159078.828499</v>
      </c>
      <c r="N37" s="15">
        <v>64250.129461999997</v>
      </c>
    </row>
    <row r="38" spans="1:14" ht="17.25" thickBot="1" x14ac:dyDescent="0.3">
      <c r="A38" s="472" t="s">
        <v>25</v>
      </c>
      <c r="B38" s="473">
        <v>1101.897346</v>
      </c>
      <c r="C38" s="473">
        <v>601.33149300000002</v>
      </c>
      <c r="D38" s="473">
        <v>714.18034699999998</v>
      </c>
      <c r="E38" s="473">
        <v>221.31647100000001</v>
      </c>
      <c r="F38" s="473">
        <v>386.98257100000001</v>
      </c>
      <c r="G38" s="474">
        <v>3025.708228</v>
      </c>
      <c r="H38" s="473">
        <v>34</v>
      </c>
      <c r="I38" s="473">
        <v>42</v>
      </c>
      <c r="J38" s="473">
        <v>0</v>
      </c>
      <c r="K38" s="473">
        <v>34</v>
      </c>
      <c r="L38" s="474">
        <v>110</v>
      </c>
      <c r="M38" s="476">
        <v>3135.708228</v>
      </c>
      <c r="N38" s="473">
        <v>1609.960163</v>
      </c>
    </row>
    <row r="39" spans="1:14" ht="17.25" thickBot="1" x14ac:dyDescent="0.3">
      <c r="A39" s="472" t="s">
        <v>26</v>
      </c>
      <c r="B39" s="473">
        <v>78642.871371000001</v>
      </c>
      <c r="C39" s="473">
        <v>33944.338183</v>
      </c>
      <c r="D39" s="473">
        <v>19342.069496</v>
      </c>
      <c r="E39" s="473">
        <v>6401.3627620000007</v>
      </c>
      <c r="F39" s="15">
        <v>20251.035627000001</v>
      </c>
      <c r="G39" s="15">
        <v>158581.67743899999</v>
      </c>
      <c r="H39" s="473">
        <v>2623.897391</v>
      </c>
      <c r="I39" s="473">
        <v>246.17599999999999</v>
      </c>
      <c r="J39" s="473">
        <v>478.60329200000001</v>
      </c>
      <c r="K39" s="473">
        <v>284.18260499999997</v>
      </c>
      <c r="L39" s="474">
        <v>3632.8592880000001</v>
      </c>
      <c r="M39" s="15">
        <v>162214.53672699997</v>
      </c>
      <c r="N39" s="15">
        <v>65860.089625000008</v>
      </c>
    </row>
    <row r="40" spans="1:14" ht="16.5" x14ac:dyDescent="0.25">
      <c r="A40" s="578"/>
      <c r="B40" s="555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N40" s="555"/>
    </row>
    <row r="41" spans="1:14" ht="18" thickBot="1" x14ac:dyDescent="0.3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579"/>
    </row>
    <row r="42" spans="1:14" ht="17.25" thickBot="1" x14ac:dyDescent="0.3">
      <c r="A42" s="3062" t="s">
        <v>48</v>
      </c>
      <c r="B42" s="3063"/>
      <c r="C42" s="3063"/>
      <c r="D42" s="3063"/>
      <c r="E42" s="3063"/>
      <c r="F42" s="3063"/>
      <c r="G42" s="3063"/>
      <c r="H42" s="3063"/>
      <c r="I42" s="3063"/>
      <c r="J42" s="3063"/>
      <c r="K42" s="3063"/>
      <c r="L42" s="3063"/>
      <c r="M42" s="3063"/>
      <c r="N42" s="3064"/>
    </row>
    <row r="43" spans="1:14" ht="17.25" customHeight="1" thickBot="1" x14ac:dyDescent="0.3">
      <c r="A43" s="3032" t="s">
        <v>0</v>
      </c>
      <c r="B43" s="3035" t="s">
        <v>1</v>
      </c>
      <c r="C43" s="3036"/>
      <c r="D43" s="3036"/>
      <c r="E43" s="3036"/>
      <c r="F43" s="3036"/>
      <c r="G43" s="3037"/>
      <c r="H43" s="3038" t="s">
        <v>2</v>
      </c>
      <c r="I43" s="3039"/>
      <c r="J43" s="3039"/>
      <c r="K43" s="3039"/>
      <c r="L43" s="3040"/>
      <c r="M43" s="2994" t="s">
        <v>3</v>
      </c>
      <c r="N43" s="3041" t="s">
        <v>31</v>
      </c>
    </row>
    <row r="44" spans="1:14" ht="16.5" customHeight="1" x14ac:dyDescent="0.25">
      <c r="A44" s="3033"/>
      <c r="B44" s="3044" t="s">
        <v>8</v>
      </c>
      <c r="C44" s="3045"/>
      <c r="D44" s="3046" t="s">
        <v>9</v>
      </c>
      <c r="E44" s="3047"/>
      <c r="F44" s="3190" t="s">
        <v>32</v>
      </c>
      <c r="G44" s="3050" t="s">
        <v>10</v>
      </c>
      <c r="H44" s="3192" t="s">
        <v>11</v>
      </c>
      <c r="I44" s="3045"/>
      <c r="J44" s="3052" t="s">
        <v>12</v>
      </c>
      <c r="K44" s="3048" t="s">
        <v>33</v>
      </c>
      <c r="L44" s="3050" t="s">
        <v>13</v>
      </c>
      <c r="M44" s="2995"/>
      <c r="N44" s="3042"/>
    </row>
    <row r="45" spans="1:14" ht="66.75" thickBot="1" x14ac:dyDescent="0.3">
      <c r="A45" s="3034"/>
      <c r="B45" s="7" t="s">
        <v>14</v>
      </c>
      <c r="C45" s="8" t="s">
        <v>15</v>
      </c>
      <c r="D45" s="8" t="s">
        <v>16</v>
      </c>
      <c r="E45" s="8" t="s">
        <v>34</v>
      </c>
      <c r="F45" s="3191"/>
      <c r="G45" s="3051"/>
      <c r="H45" s="580" t="s">
        <v>14</v>
      </c>
      <c r="I45" s="8" t="s">
        <v>15</v>
      </c>
      <c r="J45" s="3053"/>
      <c r="K45" s="3049"/>
      <c r="L45" s="3051"/>
      <c r="M45" s="2996"/>
      <c r="N45" s="3043"/>
    </row>
    <row r="46" spans="1:14" ht="16.5" x14ac:dyDescent="0.25">
      <c r="A46" s="9" t="s">
        <v>17</v>
      </c>
      <c r="B46" s="22">
        <v>45470.261834000004</v>
      </c>
      <c r="C46" s="22">
        <v>41306.529261000003</v>
      </c>
      <c r="D46" s="22">
        <v>12475.311358000001</v>
      </c>
      <c r="E46" s="22">
        <v>11863.722478</v>
      </c>
      <c r="F46" s="22">
        <v>16253.365994</v>
      </c>
      <c r="G46" s="483">
        <v>127369.19092499999</v>
      </c>
      <c r="H46" s="22">
        <v>3900.67</v>
      </c>
      <c r="I46" s="22">
        <v>1322.03</v>
      </c>
      <c r="J46" s="22">
        <v>333.36403000000001</v>
      </c>
      <c r="K46" s="22">
        <v>936.67881299999999</v>
      </c>
      <c r="L46" s="483">
        <v>6492.742843</v>
      </c>
      <c r="M46" s="484">
        <v>133861.93376800002</v>
      </c>
      <c r="N46" s="22">
        <v>55792.676878999999</v>
      </c>
    </row>
    <row r="47" spans="1:14" ht="16.5" x14ac:dyDescent="0.25">
      <c r="A47" s="11" t="s">
        <v>18</v>
      </c>
      <c r="B47" s="22">
        <v>39403.199611999997</v>
      </c>
      <c r="C47" s="22">
        <v>33150.493647000003</v>
      </c>
      <c r="D47" s="22">
        <v>9421.7931939999999</v>
      </c>
      <c r="E47" s="22">
        <v>12259.016278000001</v>
      </c>
      <c r="F47" s="22">
        <v>8551.3075709999994</v>
      </c>
      <c r="G47" s="483">
        <v>102785.810302</v>
      </c>
      <c r="H47" s="22">
        <v>8893.9599999999991</v>
      </c>
      <c r="I47" s="22">
        <v>7163.2224000905007</v>
      </c>
      <c r="J47" s="22">
        <v>3895.2644538</v>
      </c>
      <c r="K47" s="22">
        <v>786.735142</v>
      </c>
      <c r="L47" s="483">
        <v>20739.1819958905</v>
      </c>
      <c r="M47" s="484">
        <v>123524.99229789049</v>
      </c>
      <c r="N47" s="22">
        <v>67835.546378890504</v>
      </c>
    </row>
    <row r="48" spans="1:14" ht="16.5" x14ac:dyDescent="0.25">
      <c r="A48" s="12" t="s">
        <v>19</v>
      </c>
      <c r="B48" s="22">
        <v>9724.9309329999996</v>
      </c>
      <c r="C48" s="22">
        <v>5510.386614</v>
      </c>
      <c r="D48" s="22">
        <v>2326.3537510000001</v>
      </c>
      <c r="E48" s="22">
        <v>2046.73</v>
      </c>
      <c r="F48" s="22">
        <v>3199.5630999999998</v>
      </c>
      <c r="G48" s="483">
        <v>22807.964398</v>
      </c>
      <c r="H48" s="22">
        <v>6715</v>
      </c>
      <c r="I48" s="22">
        <v>4416</v>
      </c>
      <c r="J48" s="22">
        <v>1930</v>
      </c>
      <c r="K48" s="22">
        <v>3</v>
      </c>
      <c r="L48" s="483">
        <v>13064</v>
      </c>
      <c r="M48" s="484">
        <v>35871.964397999996</v>
      </c>
      <c r="N48" s="22">
        <v>24432.587043</v>
      </c>
    </row>
    <row r="49" spans="1:15" ht="16.5" x14ac:dyDescent="0.25">
      <c r="A49" s="13" t="s">
        <v>20</v>
      </c>
      <c r="B49" s="22">
        <v>11361.714195</v>
      </c>
      <c r="C49" s="22">
        <v>12962.031748000001</v>
      </c>
      <c r="D49" s="22">
        <v>3143.7209899999998</v>
      </c>
      <c r="E49" s="22">
        <v>4928.4700149999999</v>
      </c>
      <c r="F49" s="22">
        <v>2251.2259819999999</v>
      </c>
      <c r="G49" s="483">
        <v>34647.162929999999</v>
      </c>
      <c r="H49" s="22">
        <v>1237.96</v>
      </c>
      <c r="I49" s="22">
        <v>0</v>
      </c>
      <c r="J49" s="22">
        <v>976</v>
      </c>
      <c r="K49" s="22">
        <v>359</v>
      </c>
      <c r="L49" s="483">
        <v>2572.96</v>
      </c>
      <c r="M49" s="484">
        <v>37220.122929999998</v>
      </c>
      <c r="N49" s="22">
        <v>19719.537248000001</v>
      </c>
    </row>
    <row r="50" spans="1:15" ht="16.5" x14ac:dyDescent="0.25">
      <c r="A50" s="13" t="s">
        <v>21</v>
      </c>
      <c r="B50" s="22">
        <v>16088.945750000001</v>
      </c>
      <c r="C50" s="22">
        <v>12451.96038</v>
      </c>
      <c r="D50" s="22">
        <v>3418.5357920000001</v>
      </c>
      <c r="E50" s="22">
        <v>4971.4870959999998</v>
      </c>
      <c r="F50" s="22">
        <v>2876.614489</v>
      </c>
      <c r="G50" s="483">
        <v>39807.543506999995</v>
      </c>
      <c r="H50" s="22">
        <v>814</v>
      </c>
      <c r="I50" s="22">
        <v>2650.2224000904998</v>
      </c>
      <c r="J50" s="22">
        <v>900.26445380000007</v>
      </c>
      <c r="K50" s="22">
        <v>269</v>
      </c>
      <c r="L50" s="483">
        <v>4633.4868538905002</v>
      </c>
      <c r="M50" s="484">
        <v>44441.030360890501</v>
      </c>
      <c r="N50" s="22">
        <v>20742.899087890502</v>
      </c>
    </row>
    <row r="51" spans="1:15" ht="16.5" x14ac:dyDescent="0.25">
      <c r="A51" s="11" t="s">
        <v>22</v>
      </c>
      <c r="B51" s="22">
        <v>5535.0436159999999</v>
      </c>
      <c r="C51" s="22">
        <v>2425.3140000000003</v>
      </c>
      <c r="D51" s="22">
        <v>943.75977799999998</v>
      </c>
      <c r="E51" s="22">
        <v>602.790032</v>
      </c>
      <c r="F51" s="22">
        <v>1378.0321730000001</v>
      </c>
      <c r="G51" s="483">
        <v>10884.939598999999</v>
      </c>
      <c r="H51" s="22">
        <v>89</v>
      </c>
      <c r="I51" s="22">
        <v>60</v>
      </c>
      <c r="J51" s="22">
        <v>0</v>
      </c>
      <c r="K51" s="22">
        <v>0</v>
      </c>
      <c r="L51" s="483">
        <v>149</v>
      </c>
      <c r="M51" s="484">
        <v>11033.939598999999</v>
      </c>
      <c r="N51" s="22">
        <v>6288.3374869999998</v>
      </c>
    </row>
    <row r="52" spans="1:15" ht="17.25" thickBot="1" x14ac:dyDescent="0.3">
      <c r="A52" s="14" t="s">
        <v>23</v>
      </c>
      <c r="B52" s="22">
        <v>21184.669486999999</v>
      </c>
      <c r="C52" s="22">
        <v>20501.377207000001</v>
      </c>
      <c r="D52" s="22">
        <v>6212.5332980000003</v>
      </c>
      <c r="E52" s="22">
        <v>26835.123177000001</v>
      </c>
      <c r="F52" s="22">
        <v>3271.97379</v>
      </c>
      <c r="G52" s="483">
        <v>78005.676959000004</v>
      </c>
      <c r="H52" s="22">
        <v>707.41200000000003</v>
      </c>
      <c r="I52" s="22">
        <v>723.55600000000004</v>
      </c>
      <c r="J52" s="22">
        <v>1620</v>
      </c>
      <c r="K52" s="22">
        <v>217</v>
      </c>
      <c r="L52" s="483">
        <v>3267.9679999999998</v>
      </c>
      <c r="M52" s="484">
        <v>81273.644959000012</v>
      </c>
      <c r="N52" s="22">
        <v>46080.023538000001</v>
      </c>
    </row>
    <row r="53" spans="1:15" ht="17.25" thickBot="1" x14ac:dyDescent="0.3">
      <c r="A53" s="472" t="s">
        <v>24</v>
      </c>
      <c r="B53" s="29">
        <v>111593.174549</v>
      </c>
      <c r="C53" s="29">
        <v>97383.71411500001</v>
      </c>
      <c r="D53" s="29">
        <v>29053.397627999999</v>
      </c>
      <c r="E53" s="29">
        <v>51560.651965000005</v>
      </c>
      <c r="F53" s="29">
        <v>29454.679528000001</v>
      </c>
      <c r="G53" s="485">
        <v>319045.61778500001</v>
      </c>
      <c r="H53" s="29">
        <v>13591.041999999999</v>
      </c>
      <c r="I53" s="29">
        <v>9268.8084000905001</v>
      </c>
      <c r="J53" s="29">
        <v>5848.6284838000001</v>
      </c>
      <c r="K53" s="29">
        <v>1940.413955</v>
      </c>
      <c r="L53" s="485">
        <v>30648.892838890501</v>
      </c>
      <c r="M53" s="486">
        <v>349694.5106238905</v>
      </c>
      <c r="N53" s="29">
        <v>175996.58428289049</v>
      </c>
    </row>
    <row r="54" spans="1:15" ht="16.5" x14ac:dyDescent="0.25">
      <c r="A54" s="16" t="s">
        <v>35</v>
      </c>
      <c r="B54" s="22">
        <v>21402.563051999998</v>
      </c>
      <c r="C54" s="22">
        <v>7325.4172289999997</v>
      </c>
      <c r="D54" s="22">
        <v>2185.1977500000003</v>
      </c>
      <c r="E54" s="22">
        <v>5608.8010549999999</v>
      </c>
      <c r="F54" s="22">
        <v>2076.9540000000002</v>
      </c>
      <c r="G54" s="483">
        <v>38598.933086000005</v>
      </c>
      <c r="H54" s="22">
        <v>14376</v>
      </c>
      <c r="I54" s="22">
        <v>3150</v>
      </c>
      <c r="J54" s="22">
        <v>944</v>
      </c>
      <c r="K54" s="22">
        <v>15</v>
      </c>
      <c r="L54" s="483">
        <v>18485</v>
      </c>
      <c r="M54" s="484">
        <v>57083.933086000005</v>
      </c>
      <c r="N54" s="22">
        <v>20811.713163</v>
      </c>
      <c r="O54" s="4">
        <f>SUM(M15:M27)</f>
        <v>2377.4780259999998</v>
      </c>
    </row>
    <row r="55" spans="1:15" ht="16.5" x14ac:dyDescent="0.25">
      <c r="A55" s="17" t="s">
        <v>36</v>
      </c>
      <c r="B55" s="22">
        <v>2597.2671329999998</v>
      </c>
      <c r="C55" s="22">
        <v>3007.1156700000001</v>
      </c>
      <c r="D55" s="22">
        <v>3678.3112500000002</v>
      </c>
      <c r="E55" s="22">
        <v>2688.0447530000001</v>
      </c>
      <c r="F55" s="22">
        <v>1148.3009999999999</v>
      </c>
      <c r="G55" s="483">
        <v>13119.039806000001</v>
      </c>
      <c r="H55" s="22">
        <v>7040.792375</v>
      </c>
      <c r="I55" s="22">
        <v>9025.3806183000015</v>
      </c>
      <c r="J55" s="22">
        <v>1498.343754</v>
      </c>
      <c r="K55" s="22">
        <v>929</v>
      </c>
      <c r="L55" s="483">
        <v>18493.516747300004</v>
      </c>
      <c r="M55" s="484">
        <v>31612.556553300001</v>
      </c>
      <c r="N55" s="22">
        <v>18330.183803</v>
      </c>
      <c r="O55" s="4">
        <f>SUM(M54:M66)</f>
        <v>310042.26547211059</v>
      </c>
    </row>
    <row r="56" spans="1:15" ht="16.5" x14ac:dyDescent="0.25">
      <c r="A56" s="17" t="s">
        <v>37</v>
      </c>
      <c r="B56" s="22">
        <v>316.67899999999997</v>
      </c>
      <c r="C56" s="22">
        <v>752</v>
      </c>
      <c r="D56" s="22">
        <v>477.97</v>
      </c>
      <c r="E56" s="22">
        <v>1233.8164609999999</v>
      </c>
      <c r="F56" s="22">
        <v>10948.852999999999</v>
      </c>
      <c r="G56" s="483">
        <v>13729.318461000001</v>
      </c>
      <c r="H56" s="22">
        <v>2779</v>
      </c>
      <c r="I56" s="22">
        <v>263</v>
      </c>
      <c r="J56" s="22">
        <v>0.96299999999999997</v>
      </c>
      <c r="K56" s="22">
        <v>3792</v>
      </c>
      <c r="L56" s="483">
        <v>6834.9629999999997</v>
      </c>
      <c r="M56" s="484">
        <v>20564.281460999999</v>
      </c>
      <c r="N56" s="22">
        <v>16464.998460999999</v>
      </c>
      <c r="O56" s="4">
        <f>SUM(O54:O55)</f>
        <v>312419.74349811062</v>
      </c>
    </row>
    <row r="57" spans="1:15" ht="16.5" x14ac:dyDescent="0.25">
      <c r="A57" s="17" t="s">
        <v>38</v>
      </c>
      <c r="B57" s="22">
        <v>423.08157</v>
      </c>
      <c r="C57" s="22">
        <v>23.068999999999999</v>
      </c>
      <c r="D57" s="22">
        <v>166.75153299999999</v>
      </c>
      <c r="E57" s="22">
        <v>89.673242999999999</v>
      </c>
      <c r="F57" s="22">
        <v>1051</v>
      </c>
      <c r="G57" s="483">
        <v>1753.5753460000001</v>
      </c>
      <c r="H57" s="22">
        <v>309</v>
      </c>
      <c r="I57" s="22">
        <v>34</v>
      </c>
      <c r="J57" s="22">
        <v>1</v>
      </c>
      <c r="K57" s="22">
        <v>0</v>
      </c>
      <c r="L57" s="483">
        <v>344</v>
      </c>
      <c r="M57" s="484">
        <v>2097.5753460000001</v>
      </c>
      <c r="N57" s="22">
        <v>576.97281299999997</v>
      </c>
      <c r="O57" s="4">
        <f>+M28+M67</f>
        <v>415921.71920156648</v>
      </c>
    </row>
    <row r="58" spans="1:15" ht="16.5" x14ac:dyDescent="0.25">
      <c r="A58" s="17" t="s">
        <v>39</v>
      </c>
      <c r="B58" s="22">
        <v>4636.0141270000004</v>
      </c>
      <c r="C58" s="22">
        <v>12143.428422000001</v>
      </c>
      <c r="D58" s="22">
        <v>3984.6924309999999</v>
      </c>
      <c r="E58" s="22">
        <v>3066.6315639999998</v>
      </c>
      <c r="F58" s="22">
        <v>856.6</v>
      </c>
      <c r="G58" s="483">
        <v>24687.366544</v>
      </c>
      <c r="H58" s="22">
        <v>3955</v>
      </c>
      <c r="I58" s="22">
        <v>5210.6965928105001</v>
      </c>
      <c r="J58" s="22">
        <v>23928</v>
      </c>
      <c r="K58" s="22">
        <v>8204.61</v>
      </c>
      <c r="L58" s="483">
        <v>41298.306592810499</v>
      </c>
      <c r="M58" s="484">
        <v>65985.673136810496</v>
      </c>
      <c r="N58" s="22">
        <v>39222.825218999998</v>
      </c>
      <c r="O58" s="4">
        <f>+O57-O56</f>
        <v>103501.97570345586</v>
      </c>
    </row>
    <row r="59" spans="1:15" ht="16.5" x14ac:dyDescent="0.25">
      <c r="A59" s="17" t="s">
        <v>40</v>
      </c>
      <c r="B59" s="22">
        <v>191.94399999999999</v>
      </c>
      <c r="C59" s="22">
        <v>55.265000000000001</v>
      </c>
      <c r="D59" s="22">
        <v>6669.5</v>
      </c>
      <c r="E59" s="22">
        <v>365</v>
      </c>
      <c r="F59" s="22">
        <v>53.316000000000003</v>
      </c>
      <c r="G59" s="483">
        <v>7335.0249999999996</v>
      </c>
      <c r="H59" s="22">
        <v>0</v>
      </c>
      <c r="I59" s="22">
        <v>0</v>
      </c>
      <c r="J59" s="22">
        <v>5716</v>
      </c>
      <c r="K59" s="22">
        <v>773</v>
      </c>
      <c r="L59" s="483">
        <v>6489</v>
      </c>
      <c r="M59" s="484">
        <v>13824.025</v>
      </c>
      <c r="N59" s="22">
        <v>13636.876</v>
      </c>
    </row>
    <row r="60" spans="1:15" ht="16.5" x14ac:dyDescent="0.25">
      <c r="A60" s="17" t="s">
        <v>41</v>
      </c>
      <c r="B60" s="22">
        <v>1562.519</v>
      </c>
      <c r="C60" s="22">
        <v>2163.3429999999998</v>
      </c>
      <c r="D60" s="22">
        <v>2567</v>
      </c>
      <c r="E60" s="22">
        <v>2813.6117920000002</v>
      </c>
      <c r="F60" s="22">
        <v>6201.2979999999998</v>
      </c>
      <c r="G60" s="483">
        <v>15307.771792</v>
      </c>
      <c r="H60" s="22">
        <v>3307</v>
      </c>
      <c r="I60" s="22">
        <v>1291</v>
      </c>
      <c r="J60" s="22">
        <v>2110</v>
      </c>
      <c r="K60" s="22">
        <v>2070</v>
      </c>
      <c r="L60" s="483">
        <v>8778</v>
      </c>
      <c r="M60" s="484">
        <v>24085.771792</v>
      </c>
      <c r="N60" s="22">
        <v>19689.021792</v>
      </c>
    </row>
    <row r="61" spans="1:15" ht="16.5" x14ac:dyDescent="0.25">
      <c r="A61" s="17" t="s">
        <v>42</v>
      </c>
      <c r="B61" s="22">
        <v>2855.433</v>
      </c>
      <c r="C61" s="22">
        <v>4706.2101679999996</v>
      </c>
      <c r="D61" s="22">
        <v>12102.867479999999</v>
      </c>
      <c r="E61" s="22">
        <v>10949.829013</v>
      </c>
      <c r="F61" s="22">
        <v>1966</v>
      </c>
      <c r="G61" s="483">
        <v>32580.339660999998</v>
      </c>
      <c r="H61" s="22">
        <v>0</v>
      </c>
      <c r="I61" s="22">
        <v>349</v>
      </c>
      <c r="J61" s="22">
        <v>1</v>
      </c>
      <c r="K61" s="22">
        <v>762</v>
      </c>
      <c r="L61" s="483">
        <v>1112</v>
      </c>
      <c r="M61" s="484">
        <v>33692.339660999998</v>
      </c>
      <c r="N61" s="22">
        <v>19218.593647999998</v>
      </c>
    </row>
    <row r="62" spans="1:15" ht="16.5" x14ac:dyDescent="0.25">
      <c r="A62" s="17" t="s">
        <v>43</v>
      </c>
      <c r="B62" s="22">
        <v>3495.7800139999999</v>
      </c>
      <c r="C62" s="22">
        <v>1994.0057899999999</v>
      </c>
      <c r="D62" s="22">
        <v>2358.5580609999997</v>
      </c>
      <c r="E62" s="22">
        <v>654.05207399999995</v>
      </c>
      <c r="F62" s="22">
        <v>1649.0085530000001</v>
      </c>
      <c r="G62" s="483">
        <v>10151.404492</v>
      </c>
      <c r="H62" s="22">
        <v>345</v>
      </c>
      <c r="I62" s="22">
        <v>29</v>
      </c>
      <c r="J62" s="22">
        <v>2192</v>
      </c>
      <c r="K62" s="22">
        <v>108</v>
      </c>
      <c r="L62" s="483">
        <v>2674</v>
      </c>
      <c r="M62" s="484">
        <v>12825.404492</v>
      </c>
      <c r="N62" s="22">
        <v>6830.4443659999997</v>
      </c>
    </row>
    <row r="63" spans="1:15" ht="16.5" x14ac:dyDescent="0.25">
      <c r="A63" s="17" t="s">
        <v>44</v>
      </c>
      <c r="B63" s="22">
        <v>3149.093398</v>
      </c>
      <c r="C63" s="22">
        <v>346.60118499999999</v>
      </c>
      <c r="D63" s="22">
        <v>1698.238235</v>
      </c>
      <c r="E63" s="22">
        <v>1092</v>
      </c>
      <c r="F63" s="22">
        <v>2348</v>
      </c>
      <c r="G63" s="483">
        <v>8633.9328180000011</v>
      </c>
      <c r="H63" s="22">
        <v>295</v>
      </c>
      <c r="I63" s="22">
        <v>0</v>
      </c>
      <c r="J63" s="22">
        <v>0</v>
      </c>
      <c r="K63" s="22">
        <v>0</v>
      </c>
      <c r="L63" s="483">
        <v>295</v>
      </c>
      <c r="M63" s="484">
        <v>8928.9328180000011</v>
      </c>
      <c r="N63" s="22">
        <v>5051.0803980000001</v>
      </c>
    </row>
    <row r="64" spans="1:15" ht="16.5" x14ac:dyDescent="0.25">
      <c r="A64" s="17" t="s">
        <v>45</v>
      </c>
      <c r="B64" s="22">
        <v>4006.1605799999998</v>
      </c>
      <c r="C64" s="22">
        <v>634.60299999999995</v>
      </c>
      <c r="D64" s="22">
        <v>165.595</v>
      </c>
      <c r="E64" s="22">
        <v>193</v>
      </c>
      <c r="F64" s="22">
        <v>435</v>
      </c>
      <c r="G64" s="483">
        <v>5434.3585800000001</v>
      </c>
      <c r="H64" s="22">
        <v>210</v>
      </c>
      <c r="I64" s="22">
        <v>47</v>
      </c>
      <c r="J64" s="22">
        <v>0</v>
      </c>
      <c r="K64" s="22">
        <v>1</v>
      </c>
      <c r="L64" s="483">
        <v>258</v>
      </c>
      <c r="M64" s="484">
        <v>5692.3585800000001</v>
      </c>
      <c r="N64" s="22">
        <v>4424.4979999999996</v>
      </c>
    </row>
    <row r="65" spans="1:16" ht="16.5" x14ac:dyDescent="0.25">
      <c r="A65" s="17" t="s">
        <v>46</v>
      </c>
      <c r="B65" s="22">
        <v>1832.8520000000001</v>
      </c>
      <c r="C65" s="22">
        <v>5948.1639999999998</v>
      </c>
      <c r="D65" s="22">
        <v>870.349425</v>
      </c>
      <c r="E65" s="22">
        <v>5698.0481209999998</v>
      </c>
      <c r="F65" s="22">
        <v>2193</v>
      </c>
      <c r="G65" s="483">
        <v>16542.413546</v>
      </c>
      <c r="H65" s="22">
        <v>3069</v>
      </c>
      <c r="I65" s="22">
        <v>6</v>
      </c>
      <c r="J65" s="22">
        <v>1583</v>
      </c>
      <c r="K65" s="22">
        <v>0</v>
      </c>
      <c r="L65" s="483">
        <v>4658</v>
      </c>
      <c r="M65" s="484">
        <v>21200.413546</v>
      </c>
      <c r="N65" s="22">
        <v>14900.829546000001</v>
      </c>
    </row>
    <row r="66" spans="1:16" ht="17.25" thickBot="1" x14ac:dyDescent="0.3">
      <c r="A66" s="475" t="s">
        <v>47</v>
      </c>
      <c r="B66" s="22">
        <v>28</v>
      </c>
      <c r="C66" s="22">
        <v>102</v>
      </c>
      <c r="D66" s="22">
        <v>47</v>
      </c>
      <c r="E66" s="22">
        <v>148</v>
      </c>
      <c r="F66" s="22">
        <v>0</v>
      </c>
      <c r="G66" s="483">
        <v>325</v>
      </c>
      <c r="H66" s="22">
        <v>3107</v>
      </c>
      <c r="I66" s="22">
        <v>163</v>
      </c>
      <c r="J66" s="22">
        <v>4198</v>
      </c>
      <c r="K66" s="22">
        <v>4656</v>
      </c>
      <c r="L66" s="483">
        <v>12124</v>
      </c>
      <c r="M66" s="484">
        <v>12449</v>
      </c>
      <c r="N66" s="22">
        <v>9748</v>
      </c>
    </row>
    <row r="67" spans="1:16" ht="17.25" thickBot="1" x14ac:dyDescent="0.3">
      <c r="A67" s="472" t="s">
        <v>25</v>
      </c>
      <c r="B67" s="29">
        <v>70266.88677099999</v>
      </c>
      <c r="C67" s="29">
        <v>52135.270833000002</v>
      </c>
      <c r="D67" s="29">
        <v>48574.194020000003</v>
      </c>
      <c r="E67" s="29">
        <v>49347.772434000006</v>
      </c>
      <c r="F67" s="29">
        <v>38874.204296000004</v>
      </c>
      <c r="G67" s="485">
        <v>259198.328354</v>
      </c>
      <c r="H67" s="29">
        <v>51188.570058511497</v>
      </c>
      <c r="I67" s="29">
        <v>26786.557120054997</v>
      </c>
      <c r="J67" s="29">
        <v>46954.306754000005</v>
      </c>
      <c r="K67" s="29">
        <v>28658.248686999999</v>
      </c>
      <c r="L67" s="485">
        <v>153587.68261956648</v>
      </c>
      <c r="M67" s="486">
        <v>412786.0109735665</v>
      </c>
      <c r="N67" s="29">
        <v>242065.54491653101</v>
      </c>
    </row>
    <row r="68" spans="1:16" ht="17.25" thickBot="1" x14ac:dyDescent="0.3">
      <c r="A68" s="472" t="s">
        <v>26</v>
      </c>
      <c r="B68" s="29">
        <v>181860.06132000001</v>
      </c>
      <c r="C68" s="29">
        <v>149518.98494800003</v>
      </c>
      <c r="D68" s="29">
        <v>77627.591648000001</v>
      </c>
      <c r="E68" s="29">
        <v>100908.424399</v>
      </c>
      <c r="F68" s="29">
        <v>68328.883824000004</v>
      </c>
      <c r="G68" s="485">
        <v>578243.94613900001</v>
      </c>
      <c r="H68" s="29">
        <v>64779.612058511499</v>
      </c>
      <c r="I68" s="29">
        <v>36055.365520145497</v>
      </c>
      <c r="J68" s="29">
        <v>52802.935237800004</v>
      </c>
      <c r="K68" s="29">
        <v>30598.662641999999</v>
      </c>
      <c r="L68" s="485">
        <v>184236.57545845699</v>
      </c>
      <c r="M68" s="486">
        <v>762480.521597457</v>
      </c>
      <c r="N68" s="29">
        <v>418062.12919942156</v>
      </c>
    </row>
    <row r="69" spans="1:16" ht="17.25" thickBot="1" x14ac:dyDescent="0.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</row>
    <row r="70" spans="1:16" ht="17.25" thickBot="1" x14ac:dyDescent="0.3">
      <c r="A70" s="3062" t="s">
        <v>48</v>
      </c>
      <c r="B70" s="3063"/>
      <c r="C70" s="3063"/>
      <c r="D70" s="3063"/>
      <c r="E70" s="3063"/>
      <c r="F70" s="3063"/>
      <c r="G70" s="3063"/>
      <c r="H70" s="3063"/>
      <c r="I70" s="3063"/>
      <c r="J70" s="3063"/>
      <c r="K70" s="3063"/>
      <c r="L70" s="3063"/>
      <c r="M70" s="3063"/>
      <c r="N70" s="3064"/>
    </row>
    <row r="71" spans="1:16" ht="17.25" customHeight="1" thickBot="1" x14ac:dyDescent="0.3">
      <c r="A71" s="3205" t="s">
        <v>0</v>
      </c>
      <c r="B71" s="3208" t="s">
        <v>1</v>
      </c>
      <c r="C71" s="3036"/>
      <c r="D71" s="3036"/>
      <c r="E71" s="3036"/>
      <c r="F71" s="3036"/>
      <c r="G71" s="3209"/>
      <c r="H71" s="3210" t="s">
        <v>2</v>
      </c>
      <c r="I71" s="3039"/>
      <c r="J71" s="3039"/>
      <c r="K71" s="3039"/>
      <c r="L71" s="3211"/>
      <c r="M71" s="2983" t="s">
        <v>3</v>
      </c>
      <c r="N71" s="3041" t="s">
        <v>31</v>
      </c>
    </row>
    <row r="72" spans="1:16" ht="16.5" customHeight="1" x14ac:dyDescent="0.25">
      <c r="A72" s="3206"/>
      <c r="B72" s="3189" t="s">
        <v>8</v>
      </c>
      <c r="C72" s="3045"/>
      <c r="D72" s="3046" t="s">
        <v>9</v>
      </c>
      <c r="E72" s="3047"/>
      <c r="F72" s="3190" t="s">
        <v>32</v>
      </c>
      <c r="G72" s="3050" t="s">
        <v>10</v>
      </c>
      <c r="H72" s="3192" t="s">
        <v>11</v>
      </c>
      <c r="I72" s="3045"/>
      <c r="J72" s="3052" t="s">
        <v>12</v>
      </c>
      <c r="K72" s="3052" t="s">
        <v>33</v>
      </c>
      <c r="L72" s="3050" t="s">
        <v>13</v>
      </c>
      <c r="M72" s="2984"/>
      <c r="N72" s="3042"/>
    </row>
    <row r="73" spans="1:16" ht="66.75" thickBot="1" x14ac:dyDescent="0.3">
      <c r="A73" s="3207"/>
      <c r="B73" s="581" t="s">
        <v>14</v>
      </c>
      <c r="C73" s="567" t="s">
        <v>15</v>
      </c>
      <c r="D73" s="567" t="s">
        <v>16</v>
      </c>
      <c r="E73" s="567" t="s">
        <v>55</v>
      </c>
      <c r="F73" s="3191"/>
      <c r="G73" s="3051"/>
      <c r="H73" s="582" t="s">
        <v>14</v>
      </c>
      <c r="I73" s="567" t="s">
        <v>15</v>
      </c>
      <c r="J73" s="3053"/>
      <c r="K73" s="3053"/>
      <c r="L73" s="3051"/>
      <c r="M73" s="3188"/>
      <c r="N73" s="3043"/>
    </row>
    <row r="74" spans="1:16" ht="17.25" thickBot="1" x14ac:dyDescent="0.3">
      <c r="A74" s="472" t="s">
        <v>24</v>
      </c>
      <c r="B74" s="29">
        <v>111593.174549</v>
      </c>
      <c r="C74" s="29">
        <v>97383.71411500001</v>
      </c>
      <c r="D74" s="29">
        <v>29053.397627999999</v>
      </c>
      <c r="E74" s="29">
        <v>51560.651965000005</v>
      </c>
      <c r="F74" s="29">
        <v>29454.679528000001</v>
      </c>
      <c r="G74" s="485">
        <v>319045.61778500001</v>
      </c>
      <c r="H74" s="29">
        <v>13591.041999999999</v>
      </c>
      <c r="I74" s="29">
        <v>9268.8084000905001</v>
      </c>
      <c r="J74" s="29">
        <v>5848.6284838000001</v>
      </c>
      <c r="K74" s="29">
        <v>1940.413955</v>
      </c>
      <c r="L74" s="485">
        <v>30648.892838890501</v>
      </c>
      <c r="M74" s="486">
        <v>349694.5106238905</v>
      </c>
      <c r="N74" s="29">
        <v>175996.58428289049</v>
      </c>
    </row>
    <row r="75" spans="1:16" ht="16.5" x14ac:dyDescent="0.25">
      <c r="A75" s="583" t="s">
        <v>49</v>
      </c>
      <c r="B75" s="22">
        <v>69240.403913000002</v>
      </c>
      <c r="C75" s="22">
        <v>59083.311343000001</v>
      </c>
      <c r="D75" s="22">
        <v>15585.35225</v>
      </c>
      <c r="E75" s="22">
        <v>21049.533072999999</v>
      </c>
      <c r="F75" s="22">
        <v>21569.543286</v>
      </c>
      <c r="G75" s="483">
        <v>186528.14386499999</v>
      </c>
      <c r="H75" s="22">
        <v>12640.63</v>
      </c>
      <c r="I75" s="22">
        <v>5985.8084000905001</v>
      </c>
      <c r="J75" s="22">
        <v>4987.6284838000001</v>
      </c>
      <c r="K75" s="22">
        <v>1656.678813</v>
      </c>
      <c r="L75" s="483">
        <v>25270.745696890499</v>
      </c>
      <c r="M75" s="484">
        <v>211798.88956189048</v>
      </c>
      <c r="N75" s="22">
        <v>103958.7989428905</v>
      </c>
      <c r="P75" s="4">
        <f>SUM(M75:M79)</f>
        <v>349139.51062389044</v>
      </c>
    </row>
    <row r="76" spans="1:16" ht="16.5" x14ac:dyDescent="0.25">
      <c r="A76" s="584" t="s">
        <v>50</v>
      </c>
      <c r="B76" s="22">
        <v>12.25</v>
      </c>
      <c r="C76" s="22">
        <v>48.754000000000005</v>
      </c>
      <c r="D76" s="22">
        <v>4648</v>
      </c>
      <c r="E76" s="22">
        <v>26</v>
      </c>
      <c r="F76" s="22">
        <v>17</v>
      </c>
      <c r="G76" s="483">
        <v>4752.0039999999999</v>
      </c>
      <c r="H76" s="22">
        <v>0</v>
      </c>
      <c r="I76" s="22">
        <v>0</v>
      </c>
      <c r="J76" s="22">
        <v>0</v>
      </c>
      <c r="K76" s="22">
        <v>0</v>
      </c>
      <c r="L76" s="483">
        <v>0</v>
      </c>
      <c r="M76" s="484">
        <v>4752.0039999999999</v>
      </c>
      <c r="N76" s="22">
        <v>55.591000000000001</v>
      </c>
      <c r="P76" s="4">
        <f>+M74-P75</f>
        <v>555.00000000005821</v>
      </c>
    </row>
    <row r="77" spans="1:16" ht="16.5" x14ac:dyDescent="0.25">
      <c r="A77" s="584" t="s">
        <v>51</v>
      </c>
      <c r="B77" s="22">
        <v>36914.659362000006</v>
      </c>
      <c r="C77" s="22">
        <v>30975.229582</v>
      </c>
      <c r="D77" s="22">
        <v>7052.1994489999997</v>
      </c>
      <c r="E77" s="22">
        <v>28241.197</v>
      </c>
      <c r="F77" s="22">
        <v>5631.6059999999998</v>
      </c>
      <c r="G77" s="483">
        <v>108814.891393</v>
      </c>
      <c r="H77" s="22">
        <v>696</v>
      </c>
      <c r="I77" s="22">
        <v>3206</v>
      </c>
      <c r="J77" s="22">
        <v>861</v>
      </c>
      <c r="K77" s="22">
        <v>248.735142</v>
      </c>
      <c r="L77" s="483">
        <v>5011.7351419999995</v>
      </c>
      <c r="M77" s="484">
        <v>113826.626535</v>
      </c>
      <c r="N77" s="22">
        <v>62012.629155000002</v>
      </c>
    </row>
    <row r="78" spans="1:16" ht="16.5" x14ac:dyDescent="0.25">
      <c r="A78" s="132" t="s">
        <v>52</v>
      </c>
      <c r="B78" s="22">
        <v>1977.778902</v>
      </c>
      <c r="C78" s="22">
        <v>1209.3583590000001</v>
      </c>
      <c r="D78" s="22">
        <v>749.10131799999999</v>
      </c>
      <c r="E78" s="22">
        <v>321.31522699999999</v>
      </c>
      <c r="F78" s="22">
        <v>1149.194242</v>
      </c>
      <c r="G78" s="483">
        <v>5406.7480479999995</v>
      </c>
      <c r="H78" s="22">
        <v>20</v>
      </c>
      <c r="I78" s="22">
        <v>0</v>
      </c>
      <c r="J78" s="22">
        <v>1</v>
      </c>
      <c r="K78" s="22">
        <v>35</v>
      </c>
      <c r="L78" s="483">
        <v>56</v>
      </c>
      <c r="M78" s="484">
        <v>5462.7480479999995</v>
      </c>
      <c r="N78" s="22">
        <v>2831.2771969999999</v>
      </c>
    </row>
    <row r="79" spans="1:16" ht="17.25" thickBot="1" x14ac:dyDescent="0.3">
      <c r="A79" s="133" t="s">
        <v>53</v>
      </c>
      <c r="B79" s="22">
        <v>3093.0823719999999</v>
      </c>
      <c r="C79" s="22">
        <v>6056.0608309999998</v>
      </c>
      <c r="D79" s="22">
        <v>995.74461099999996</v>
      </c>
      <c r="E79" s="22">
        <v>1922.606665</v>
      </c>
      <c r="F79" s="22">
        <v>1086.336</v>
      </c>
      <c r="G79" s="483">
        <v>13153.830479</v>
      </c>
      <c r="H79" s="22">
        <v>68.412000000000006</v>
      </c>
      <c r="I79" s="22">
        <v>77</v>
      </c>
      <c r="J79" s="22">
        <v>0</v>
      </c>
      <c r="K79" s="22">
        <v>0</v>
      </c>
      <c r="L79" s="483">
        <v>145.41200000000001</v>
      </c>
      <c r="M79" s="484">
        <v>13299.242479</v>
      </c>
      <c r="N79" s="22">
        <v>6990.287988</v>
      </c>
    </row>
    <row r="80" spans="1:16" ht="17.25" thickBot="1" x14ac:dyDescent="0.3">
      <c r="A80" s="472" t="s">
        <v>25</v>
      </c>
      <c r="B80" s="29">
        <v>70266.88677099999</v>
      </c>
      <c r="C80" s="29">
        <v>52135.270833000002</v>
      </c>
      <c r="D80" s="29">
        <v>48574.194020000003</v>
      </c>
      <c r="E80" s="29">
        <v>49347.772434000006</v>
      </c>
      <c r="F80" s="29">
        <v>38874.204296000004</v>
      </c>
      <c r="G80" s="485">
        <v>259198.328354</v>
      </c>
      <c r="H80" s="29">
        <v>51188.570058511497</v>
      </c>
      <c r="I80" s="29">
        <v>26786.557120054997</v>
      </c>
      <c r="J80" s="29">
        <v>46954.306754000005</v>
      </c>
      <c r="K80" s="29">
        <v>28658.248686999999</v>
      </c>
      <c r="L80" s="485">
        <v>153587.68261956648</v>
      </c>
      <c r="M80" s="486">
        <v>412786.0109735665</v>
      </c>
      <c r="N80" s="29">
        <v>242065.54491653101</v>
      </c>
    </row>
    <row r="81" spans="1:15" ht="16.5" x14ac:dyDescent="0.25">
      <c r="A81" s="583" t="s">
        <v>49</v>
      </c>
      <c r="B81" s="22">
        <v>47733.933271000002</v>
      </c>
      <c r="C81" s="22">
        <v>39668.754790999999</v>
      </c>
      <c r="D81" s="22">
        <v>30415.612207999999</v>
      </c>
      <c r="E81" s="22">
        <v>33121.704601999998</v>
      </c>
      <c r="F81" s="22">
        <v>13311.344539</v>
      </c>
      <c r="G81" s="483">
        <v>164251.349411</v>
      </c>
      <c r="H81" s="22">
        <v>47405.570058511497</v>
      </c>
      <c r="I81" s="22">
        <v>20902.944907523997</v>
      </c>
      <c r="J81" s="22">
        <v>41147.306754000005</v>
      </c>
      <c r="K81" s="22">
        <v>16297</v>
      </c>
      <c r="L81" s="483">
        <v>125752.8217200355</v>
      </c>
      <c r="M81" s="484">
        <v>290004.17113103549</v>
      </c>
      <c r="N81" s="22">
        <v>168040.016175</v>
      </c>
      <c r="O81" s="4">
        <f>+M38</f>
        <v>3135.708228</v>
      </c>
    </row>
    <row r="82" spans="1:15" ht="16.5" x14ac:dyDescent="0.25">
      <c r="A82" s="584" t="s">
        <v>50</v>
      </c>
      <c r="B82" s="22">
        <v>7</v>
      </c>
      <c r="C82" s="22">
        <v>31.390999999999998</v>
      </c>
      <c r="D82" s="22">
        <v>8412.1970000000001</v>
      </c>
      <c r="E82" s="22">
        <v>0</v>
      </c>
      <c r="F82" s="22">
        <v>15</v>
      </c>
      <c r="G82" s="483">
        <v>8465.5879999999997</v>
      </c>
      <c r="H82" s="22">
        <v>0</v>
      </c>
      <c r="I82" s="22">
        <v>0</v>
      </c>
      <c r="J82" s="22">
        <v>0</v>
      </c>
      <c r="K82" s="22">
        <v>2</v>
      </c>
      <c r="L82" s="483">
        <v>2</v>
      </c>
      <c r="M82" s="484">
        <v>8467.5879999999997</v>
      </c>
      <c r="N82" s="22">
        <v>28.196999999999999</v>
      </c>
      <c r="O82" s="4">
        <f>SUM(M81:M85)</f>
        <v>412039.04188256647</v>
      </c>
    </row>
    <row r="83" spans="1:15" ht="16.5" x14ac:dyDescent="0.25">
      <c r="A83" s="584" t="s">
        <v>51</v>
      </c>
      <c r="B83" s="22">
        <v>22002.201000000001</v>
      </c>
      <c r="C83" s="22">
        <v>12128.687042</v>
      </c>
      <c r="D83" s="22">
        <v>9393.2894669999987</v>
      </c>
      <c r="E83" s="22">
        <v>15812.491818999999</v>
      </c>
      <c r="F83" s="22">
        <v>25425</v>
      </c>
      <c r="G83" s="483">
        <v>84761.669327999989</v>
      </c>
      <c r="H83" s="22">
        <v>3783</v>
      </c>
      <c r="I83" s="22">
        <v>5883.6122125309994</v>
      </c>
      <c r="J83" s="22">
        <v>5798</v>
      </c>
      <c r="K83" s="22">
        <v>11914.248687000001</v>
      </c>
      <c r="L83" s="483">
        <v>27378.860899530999</v>
      </c>
      <c r="M83" s="484">
        <v>112140.530227531</v>
      </c>
      <c r="N83" s="22">
        <v>72477.167340530999</v>
      </c>
      <c r="O83" s="4">
        <f>SUM(O81:O82)</f>
        <v>415174.75011056644</v>
      </c>
    </row>
    <row r="84" spans="1:15" ht="16.5" x14ac:dyDescent="0.25">
      <c r="A84" s="132" t="s">
        <v>52</v>
      </c>
      <c r="B84" s="22">
        <v>399.87149999999997</v>
      </c>
      <c r="C84" s="22">
        <v>218.21800000000002</v>
      </c>
      <c r="D84" s="22">
        <v>279.62625400000002</v>
      </c>
      <c r="E84" s="22">
        <v>86.576013000000003</v>
      </c>
      <c r="F84" s="22">
        <v>104.859757</v>
      </c>
      <c r="G84" s="483">
        <v>1089.1515239999999</v>
      </c>
      <c r="H84" s="22">
        <v>0</v>
      </c>
      <c r="I84" s="22">
        <v>0</v>
      </c>
      <c r="J84" s="22">
        <v>1</v>
      </c>
      <c r="K84" s="22">
        <v>24</v>
      </c>
      <c r="L84" s="483">
        <v>25</v>
      </c>
      <c r="M84" s="484">
        <v>1114.1515239999999</v>
      </c>
      <c r="N84" s="22">
        <v>672.98440099999993</v>
      </c>
      <c r="O84" s="4">
        <f>+M80+M38</f>
        <v>415921.71920156648</v>
      </c>
    </row>
    <row r="85" spans="1:15" ht="17.25" thickBot="1" x14ac:dyDescent="0.3">
      <c r="A85" s="585" t="s">
        <v>53</v>
      </c>
      <c r="B85" s="22">
        <v>116.881</v>
      </c>
      <c r="C85" s="22">
        <v>88.22</v>
      </c>
      <c r="D85" s="22">
        <v>72.5</v>
      </c>
      <c r="E85" s="22">
        <v>20</v>
      </c>
      <c r="F85" s="22">
        <v>15</v>
      </c>
      <c r="G85" s="483">
        <v>312.601</v>
      </c>
      <c r="H85" s="22">
        <v>0</v>
      </c>
      <c r="I85" s="22">
        <v>0</v>
      </c>
      <c r="J85" s="22">
        <v>0</v>
      </c>
      <c r="K85" s="22">
        <v>0</v>
      </c>
      <c r="L85" s="483">
        <v>0</v>
      </c>
      <c r="M85" s="484">
        <v>312.601</v>
      </c>
      <c r="N85" s="22">
        <v>107.18</v>
      </c>
      <c r="O85" s="4">
        <f>+O84-O83</f>
        <v>746.96909100003541</v>
      </c>
    </row>
    <row r="86" spans="1:15" ht="17.25" thickBot="1" x14ac:dyDescent="0.3">
      <c r="A86" s="472" t="s">
        <v>26</v>
      </c>
      <c r="B86" s="29">
        <v>181860.06132000001</v>
      </c>
      <c r="C86" s="29">
        <v>149518.98494800003</v>
      </c>
      <c r="D86" s="29">
        <v>77627.591648000001</v>
      </c>
      <c r="E86" s="29">
        <v>100908.424399</v>
      </c>
      <c r="F86" s="29">
        <v>68328.883824000004</v>
      </c>
      <c r="G86" s="485">
        <v>578243.94613900001</v>
      </c>
      <c r="H86" s="29">
        <v>64779.612058511499</v>
      </c>
      <c r="I86" s="29">
        <v>36055.365520145497</v>
      </c>
      <c r="J86" s="29">
        <v>52802.935237800004</v>
      </c>
      <c r="K86" s="29">
        <v>30598.662641999999</v>
      </c>
      <c r="L86" s="485">
        <v>184236.57545845699</v>
      </c>
      <c r="M86" s="486">
        <v>762480.521597457</v>
      </c>
      <c r="N86" s="29">
        <v>418062.12919942156</v>
      </c>
    </row>
    <row r="87" spans="1:15" ht="16.5" x14ac:dyDescent="0.25">
      <c r="A87" s="480"/>
      <c r="B87" s="586"/>
      <c r="C87" s="586"/>
      <c r="D87" s="586"/>
      <c r="E87" s="586"/>
      <c r="F87" s="586"/>
      <c r="G87" s="587"/>
      <c r="H87" s="586"/>
      <c r="I87" s="586"/>
      <c r="J87" s="586"/>
      <c r="K87" s="586"/>
      <c r="L87" s="587"/>
      <c r="M87" s="588"/>
      <c r="N87" s="586"/>
    </row>
    <row r="88" spans="1:15" ht="18.75" x14ac:dyDescent="0.25">
      <c r="A88" s="2832" t="s">
        <v>334</v>
      </c>
      <c r="B88" s="2832"/>
      <c r="C88" s="2832"/>
      <c r="D88" s="2832"/>
      <c r="E88" s="2832"/>
      <c r="F88" s="2832"/>
      <c r="G88" s="2832"/>
      <c r="L88" s="4"/>
      <c r="M88" s="4"/>
    </row>
    <row r="89" spans="1:15" x14ac:dyDescent="0.25">
      <c r="B89" s="4"/>
      <c r="F89" s="4"/>
      <c r="G89" s="4"/>
      <c r="L89" s="4"/>
      <c r="M89" s="4"/>
    </row>
    <row r="90" spans="1:15" ht="15.75" thickBot="1" x14ac:dyDescent="0.3">
      <c r="A90" s="32" t="s">
        <v>56</v>
      </c>
      <c r="B90" s="33"/>
      <c r="C90" s="33"/>
      <c r="D90" s="33"/>
      <c r="E90" s="33"/>
      <c r="F90" s="33"/>
      <c r="G90" s="33"/>
      <c r="H90" s="33"/>
      <c r="I90" s="33"/>
      <c r="J90" s="33"/>
      <c r="L90" s="4"/>
      <c r="M90" s="4"/>
    </row>
    <row r="91" spans="1:15" ht="15.75" thickBot="1" x14ac:dyDescent="0.3">
      <c r="A91" s="34" t="s">
        <v>57</v>
      </c>
      <c r="B91" s="55" t="s">
        <v>195</v>
      </c>
      <c r="C91" s="36"/>
      <c r="D91" s="37"/>
      <c r="E91" s="37"/>
      <c r="F91" s="37"/>
      <c r="G91" s="37"/>
      <c r="H91" s="37"/>
      <c r="I91" s="37" t="s">
        <v>87</v>
      </c>
      <c r="J91" s="33"/>
      <c r="L91" s="4"/>
      <c r="M91" s="4"/>
    </row>
    <row r="92" spans="1:15" x14ac:dyDescent="0.25">
      <c r="A92" s="37"/>
      <c r="B92" s="36" t="s">
        <v>213</v>
      </c>
      <c r="C92" s="36"/>
      <c r="D92" s="37"/>
      <c r="E92" s="37"/>
      <c r="F92" s="37"/>
      <c r="G92" s="37"/>
      <c r="H92" s="37"/>
      <c r="I92" s="37" t="s">
        <v>214</v>
      </c>
      <c r="J92" s="37"/>
      <c r="L92" s="4"/>
      <c r="M92" s="4"/>
    </row>
    <row r="93" spans="1:15" x14ac:dyDescent="0.25">
      <c r="A93" s="37"/>
      <c r="B93" s="36" t="s">
        <v>215</v>
      </c>
      <c r="C93" s="36"/>
      <c r="D93" s="37"/>
      <c r="E93" s="37"/>
      <c r="F93" s="37"/>
      <c r="G93" s="37"/>
      <c r="H93" s="37"/>
      <c r="I93" s="37" t="s">
        <v>216</v>
      </c>
      <c r="J93" s="37"/>
    </row>
    <row r="94" spans="1:15" x14ac:dyDescent="0.25">
      <c r="A94" s="37"/>
      <c r="B94" s="36" t="s">
        <v>217</v>
      </c>
      <c r="C94" s="36"/>
      <c r="D94" s="37"/>
      <c r="E94" s="37"/>
      <c r="F94" s="37"/>
      <c r="G94" s="37"/>
      <c r="H94" s="37"/>
      <c r="I94" s="37" t="s">
        <v>218</v>
      </c>
      <c r="J94" s="37"/>
    </row>
    <row r="95" spans="1:15" x14ac:dyDescent="0.25">
      <c r="A95" s="33"/>
      <c r="B95" s="36" t="s">
        <v>219</v>
      </c>
      <c r="C95" s="36"/>
      <c r="D95" s="37"/>
      <c r="E95" s="37"/>
      <c r="F95" s="37"/>
      <c r="G95" s="37"/>
      <c r="H95" s="37"/>
      <c r="I95" s="46" t="s">
        <v>203</v>
      </c>
      <c r="J95" s="37"/>
    </row>
    <row r="96" spans="1:15" x14ac:dyDescent="0.25">
      <c r="A96" s="33"/>
      <c r="B96" s="36" t="s">
        <v>220</v>
      </c>
      <c r="C96" s="36"/>
      <c r="D96" s="37"/>
      <c r="E96" s="37"/>
      <c r="F96" s="37"/>
      <c r="G96" s="37"/>
      <c r="H96" s="37"/>
      <c r="I96" s="37" t="s">
        <v>67</v>
      </c>
      <c r="J96" s="37"/>
    </row>
    <row r="97" spans="1:10" x14ac:dyDescent="0.25">
      <c r="A97" s="33"/>
      <c r="B97" s="36" t="s">
        <v>221</v>
      </c>
      <c r="C97" s="36"/>
      <c r="D97" s="37"/>
      <c r="E97" s="37"/>
      <c r="F97" s="37"/>
      <c r="G97" s="37"/>
      <c r="H97" s="37"/>
      <c r="I97" s="37" t="s">
        <v>222</v>
      </c>
      <c r="J97" s="37"/>
    </row>
    <row r="98" spans="1:10" x14ac:dyDescent="0.25">
      <c r="A98" s="33"/>
      <c r="B98" s="36" t="s">
        <v>223</v>
      </c>
      <c r="C98" s="36"/>
      <c r="D98" s="37"/>
      <c r="E98" s="37"/>
      <c r="F98" s="37"/>
      <c r="G98" s="37"/>
      <c r="H98" s="37"/>
      <c r="I98" s="47" t="s">
        <v>68</v>
      </c>
      <c r="J98" s="37"/>
    </row>
    <row r="99" spans="1:10" x14ac:dyDescent="0.25">
      <c r="A99" s="33"/>
      <c r="B99" s="36" t="s">
        <v>224</v>
      </c>
      <c r="C99" s="36"/>
      <c r="D99" s="37"/>
      <c r="E99" s="37"/>
      <c r="F99" s="37"/>
      <c r="G99" s="37"/>
      <c r="H99" s="37"/>
      <c r="I99" s="37" t="s">
        <v>172</v>
      </c>
      <c r="J99" s="37"/>
    </row>
    <row r="100" spans="1:10" x14ac:dyDescent="0.25">
      <c r="A100" s="33"/>
      <c r="B100" s="36" t="s">
        <v>225</v>
      </c>
      <c r="C100" s="36"/>
      <c r="D100" s="37"/>
      <c r="E100" s="37"/>
      <c r="F100" s="37"/>
      <c r="G100" s="37"/>
      <c r="H100" s="37"/>
      <c r="I100" s="37" t="s">
        <v>226</v>
      </c>
      <c r="J100" s="37"/>
    </row>
    <row r="101" spans="1:10" x14ac:dyDescent="0.25">
      <c r="A101" s="33"/>
      <c r="B101" s="36" t="s">
        <v>227</v>
      </c>
      <c r="C101" s="36"/>
      <c r="D101" s="37"/>
      <c r="E101" s="37"/>
      <c r="F101" s="37"/>
      <c r="G101" s="37"/>
      <c r="H101" s="37"/>
      <c r="I101" s="37" t="s">
        <v>228</v>
      </c>
      <c r="J101" s="37"/>
    </row>
    <row r="102" spans="1:10" x14ac:dyDescent="0.25">
      <c r="A102" s="33"/>
      <c r="B102" s="36" t="s">
        <v>229</v>
      </c>
      <c r="C102" s="36"/>
      <c r="D102" s="37"/>
      <c r="E102" s="37"/>
      <c r="F102" s="37"/>
      <c r="G102" s="37"/>
      <c r="H102" s="37"/>
      <c r="I102" s="37" t="s">
        <v>155</v>
      </c>
      <c r="J102" s="37"/>
    </row>
    <row r="103" spans="1:10" x14ac:dyDescent="0.25">
      <c r="A103" s="33"/>
      <c r="B103" s="36" t="s">
        <v>64</v>
      </c>
      <c r="C103" s="36"/>
      <c r="D103" s="37"/>
      <c r="E103" s="37"/>
      <c r="F103" s="37"/>
      <c r="G103" s="37"/>
      <c r="H103" s="37"/>
      <c r="I103" s="37" t="s">
        <v>230</v>
      </c>
      <c r="J103" s="37"/>
    </row>
    <row r="104" spans="1:10" x14ac:dyDescent="0.25">
      <c r="A104" s="33"/>
      <c r="B104" s="36" t="s">
        <v>65</v>
      </c>
      <c r="C104" s="36"/>
      <c r="D104" s="37"/>
      <c r="E104" s="37"/>
      <c r="F104" s="37"/>
      <c r="G104" s="37"/>
      <c r="H104" s="37"/>
      <c r="I104" s="37" t="s">
        <v>231</v>
      </c>
      <c r="J104" s="37"/>
    </row>
    <row r="105" spans="1:10" x14ac:dyDescent="0.25">
      <c r="A105" s="33"/>
      <c r="B105" s="36" t="s">
        <v>232</v>
      </c>
      <c r="C105" s="36"/>
      <c r="D105" s="37"/>
      <c r="E105" s="37"/>
      <c r="F105" s="37"/>
      <c r="G105" s="37"/>
      <c r="H105" s="37"/>
      <c r="I105" s="37" t="s">
        <v>233</v>
      </c>
      <c r="J105" s="37"/>
    </row>
    <row r="106" spans="1:10" x14ac:dyDescent="0.25">
      <c r="A106" s="33"/>
      <c r="B106" s="36" t="s">
        <v>66</v>
      </c>
      <c r="C106" s="36"/>
      <c r="D106" s="37"/>
      <c r="E106" s="37"/>
      <c r="F106" s="37"/>
      <c r="G106" s="37"/>
      <c r="H106" s="37"/>
      <c r="I106" s="37" t="s">
        <v>234</v>
      </c>
      <c r="J106" s="37"/>
    </row>
    <row r="107" spans="1:10" x14ac:dyDescent="0.25">
      <c r="A107" s="33"/>
      <c r="B107" s="36" t="s">
        <v>235</v>
      </c>
      <c r="C107" s="36"/>
      <c r="D107" s="37"/>
      <c r="E107" s="37"/>
      <c r="F107" s="37"/>
      <c r="G107" s="37"/>
      <c r="H107" s="37"/>
      <c r="I107" s="37" t="s">
        <v>176</v>
      </c>
      <c r="J107" s="37"/>
    </row>
    <row r="108" spans="1:10" x14ac:dyDescent="0.25">
      <c r="A108" s="33"/>
      <c r="B108" s="36" t="s">
        <v>173</v>
      </c>
      <c r="C108" s="36"/>
      <c r="D108" s="37"/>
      <c r="E108" s="37"/>
      <c r="F108" s="37"/>
      <c r="G108" s="37"/>
      <c r="H108" s="37"/>
      <c r="I108" s="37" t="s">
        <v>236</v>
      </c>
      <c r="J108" s="37"/>
    </row>
    <row r="109" spans="1:10" x14ac:dyDescent="0.25">
      <c r="A109" s="33"/>
      <c r="B109" s="36" t="s">
        <v>177</v>
      </c>
      <c r="C109" s="36"/>
      <c r="D109" s="37"/>
      <c r="E109" s="37"/>
      <c r="F109" s="37"/>
      <c r="G109" s="37"/>
      <c r="H109" s="37"/>
      <c r="I109" s="37" t="s">
        <v>237</v>
      </c>
      <c r="J109" s="37"/>
    </row>
    <row r="110" spans="1:10" x14ac:dyDescent="0.25">
      <c r="A110" s="33"/>
      <c r="B110" s="36" t="s">
        <v>238</v>
      </c>
      <c r="C110" s="36"/>
      <c r="D110" s="37"/>
      <c r="E110" s="37"/>
      <c r="F110" s="37"/>
      <c r="G110" s="37"/>
      <c r="H110" s="37"/>
      <c r="I110" s="37" t="s">
        <v>79</v>
      </c>
      <c r="J110" s="37"/>
    </row>
    <row r="111" spans="1:10" x14ac:dyDescent="0.25">
      <c r="A111" s="33"/>
      <c r="B111" s="36" t="s">
        <v>178</v>
      </c>
      <c r="C111" s="36"/>
      <c r="D111" s="37"/>
      <c r="E111" s="37"/>
      <c r="F111" s="37"/>
      <c r="G111" s="37"/>
      <c r="H111" s="37"/>
      <c r="I111" s="46" t="s">
        <v>82</v>
      </c>
      <c r="J111" s="37"/>
    </row>
    <row r="112" spans="1:10" x14ac:dyDescent="0.25">
      <c r="A112" s="33"/>
      <c r="B112" s="36" t="s">
        <v>239</v>
      </c>
      <c r="C112" s="36"/>
      <c r="D112" s="37"/>
      <c r="E112" s="37"/>
      <c r="F112" s="37"/>
      <c r="G112" s="37"/>
      <c r="H112" s="37"/>
      <c r="I112" s="47" t="s">
        <v>86</v>
      </c>
      <c r="J112" s="37"/>
    </row>
    <row r="113" spans="1:10" x14ac:dyDescent="0.25">
      <c r="A113" s="33"/>
      <c r="B113" s="36" t="s">
        <v>240</v>
      </c>
      <c r="C113" s="36"/>
      <c r="D113" s="37"/>
      <c r="E113" s="37"/>
      <c r="F113" s="37"/>
      <c r="G113" s="37"/>
      <c r="H113" s="37"/>
      <c r="I113" s="37" t="s">
        <v>241</v>
      </c>
      <c r="J113" s="37"/>
    </row>
    <row r="114" spans="1:10" x14ac:dyDescent="0.25">
      <c r="A114" s="33"/>
      <c r="B114" s="36" t="s">
        <v>242</v>
      </c>
      <c r="C114" s="36"/>
      <c r="D114" s="37"/>
      <c r="E114" s="37"/>
      <c r="F114" s="37"/>
      <c r="G114" s="37"/>
      <c r="H114" s="37"/>
      <c r="I114" s="37" t="s">
        <v>243</v>
      </c>
      <c r="J114" s="37"/>
    </row>
    <row r="115" spans="1:10" x14ac:dyDescent="0.25">
      <c r="A115" s="33"/>
      <c r="B115" s="36" t="s">
        <v>244</v>
      </c>
      <c r="C115" s="36"/>
      <c r="D115" s="37"/>
      <c r="E115" s="37"/>
      <c r="F115" s="37"/>
      <c r="G115" s="37"/>
      <c r="H115" s="37"/>
      <c r="I115" s="37" t="s">
        <v>245</v>
      </c>
      <c r="J115" s="37"/>
    </row>
    <row r="116" spans="1:10" x14ac:dyDescent="0.25">
      <c r="A116" s="33"/>
      <c r="B116" s="36" t="s">
        <v>246</v>
      </c>
      <c r="C116" s="36"/>
      <c r="D116" s="37"/>
      <c r="E116" s="37"/>
      <c r="F116" s="37"/>
      <c r="G116" s="37"/>
      <c r="H116" s="37"/>
      <c r="I116" s="37" t="s">
        <v>247</v>
      </c>
      <c r="J116" s="37"/>
    </row>
    <row r="117" spans="1:10" x14ac:dyDescent="0.25">
      <c r="A117" s="33"/>
      <c r="B117" s="36" t="s">
        <v>248</v>
      </c>
      <c r="C117" s="36"/>
      <c r="D117" s="37"/>
      <c r="E117" s="37"/>
      <c r="F117" s="37"/>
      <c r="G117" s="37"/>
      <c r="H117" s="37"/>
      <c r="I117" s="37" t="s">
        <v>249</v>
      </c>
      <c r="J117" s="37"/>
    </row>
    <row r="118" spans="1:10" x14ac:dyDescent="0.25">
      <c r="A118" s="33"/>
      <c r="B118" s="36" t="s">
        <v>74</v>
      </c>
      <c r="C118" s="36"/>
      <c r="D118" s="37"/>
      <c r="E118" s="37"/>
      <c r="F118" s="37"/>
      <c r="G118" s="37"/>
      <c r="H118" s="37"/>
      <c r="I118" s="37" t="s">
        <v>184</v>
      </c>
      <c r="J118" s="37"/>
    </row>
    <row r="119" spans="1:10" x14ac:dyDescent="0.25">
      <c r="A119" s="33"/>
      <c r="B119" s="36" t="s">
        <v>250</v>
      </c>
      <c r="C119" s="36"/>
      <c r="D119" s="37"/>
      <c r="E119" s="37"/>
      <c r="F119" s="37"/>
      <c r="G119" s="37"/>
      <c r="H119" s="37"/>
      <c r="I119" s="37" t="s">
        <v>185</v>
      </c>
      <c r="J119" s="37"/>
    </row>
    <row r="120" spans="1:10" x14ac:dyDescent="0.25">
      <c r="A120" s="33"/>
      <c r="B120" s="36" t="s">
        <v>251</v>
      </c>
      <c r="C120" s="36"/>
      <c r="D120" s="37"/>
      <c r="E120" s="37"/>
      <c r="F120" s="37"/>
      <c r="G120" s="37"/>
      <c r="H120" s="37"/>
      <c r="I120" s="37" t="s">
        <v>252</v>
      </c>
      <c r="J120" s="37"/>
    </row>
    <row r="121" spans="1:10" x14ac:dyDescent="0.25">
      <c r="A121" s="33"/>
      <c r="B121" s="36" t="s">
        <v>181</v>
      </c>
      <c r="C121" s="36"/>
      <c r="D121" s="37"/>
      <c r="E121" s="37"/>
      <c r="F121" s="37"/>
      <c r="G121" s="37"/>
      <c r="H121" s="37"/>
      <c r="I121" s="37" t="s">
        <v>253</v>
      </c>
      <c r="J121" s="37"/>
    </row>
    <row r="122" spans="1:10" x14ac:dyDescent="0.25">
      <c r="A122" s="33"/>
      <c r="B122" s="36" t="s">
        <v>107</v>
      </c>
      <c r="C122" s="36"/>
      <c r="D122" s="37"/>
      <c r="E122" s="37"/>
      <c r="F122" s="37"/>
      <c r="G122" s="37"/>
      <c r="H122" s="37"/>
      <c r="I122" s="37" t="s">
        <v>254</v>
      </c>
      <c r="J122" s="37"/>
    </row>
    <row r="123" spans="1:10" x14ac:dyDescent="0.25">
      <c r="A123" s="33"/>
      <c r="B123" s="36" t="s">
        <v>255</v>
      </c>
      <c r="C123" s="36"/>
      <c r="D123" s="37"/>
      <c r="E123" s="37"/>
      <c r="F123" s="37"/>
      <c r="G123" s="37"/>
      <c r="H123" s="37"/>
      <c r="I123" s="37" t="s">
        <v>256</v>
      </c>
      <c r="J123" s="37"/>
    </row>
    <row r="124" spans="1:10" x14ac:dyDescent="0.25">
      <c r="A124" s="33"/>
      <c r="B124" s="36" t="s">
        <v>257</v>
      </c>
      <c r="C124" s="36"/>
      <c r="D124" s="37"/>
      <c r="E124" s="37"/>
      <c r="F124" s="37"/>
      <c r="G124" s="37"/>
      <c r="H124" s="37"/>
      <c r="I124" s="47" t="s">
        <v>99</v>
      </c>
      <c r="J124" s="37"/>
    </row>
    <row r="125" spans="1:10" x14ac:dyDescent="0.25">
      <c r="A125" s="33"/>
      <c r="B125" s="36" t="s">
        <v>258</v>
      </c>
      <c r="C125" s="36"/>
      <c r="D125" s="37"/>
      <c r="E125" s="37"/>
      <c r="F125" s="37"/>
      <c r="G125" s="37"/>
      <c r="H125" s="37"/>
      <c r="I125" s="33"/>
      <c r="J125" s="37"/>
    </row>
    <row r="126" spans="1:10" x14ac:dyDescent="0.25">
      <c r="A126" s="33"/>
      <c r="B126" s="36" t="s">
        <v>183</v>
      </c>
      <c r="C126" s="36"/>
      <c r="D126" s="37"/>
      <c r="E126" s="37"/>
      <c r="F126" s="37"/>
      <c r="G126" s="37"/>
      <c r="H126" s="37"/>
      <c r="I126" s="37"/>
      <c r="J126" s="37"/>
    </row>
    <row r="127" spans="1:10" x14ac:dyDescent="0.25">
      <c r="A127" s="33"/>
      <c r="B127" s="36" t="s">
        <v>180</v>
      </c>
      <c r="C127" s="36"/>
      <c r="D127" s="37"/>
      <c r="E127" s="37"/>
      <c r="F127" s="37"/>
      <c r="G127" s="37"/>
      <c r="H127" s="37"/>
      <c r="I127" s="37"/>
      <c r="J127" s="37"/>
    </row>
    <row r="128" spans="1:10" x14ac:dyDescent="0.25">
      <c r="A128" s="33"/>
      <c r="B128" s="36" t="s">
        <v>131</v>
      </c>
      <c r="C128" s="36"/>
      <c r="D128" s="37"/>
      <c r="E128" s="37"/>
      <c r="F128" s="37"/>
      <c r="G128" s="37"/>
      <c r="H128" s="37"/>
      <c r="I128" s="37"/>
      <c r="J128" s="37"/>
    </row>
    <row r="129" spans="1:10" x14ac:dyDescent="0.25">
      <c r="A129" s="33"/>
      <c r="B129" s="36" t="s">
        <v>259</v>
      </c>
      <c r="C129" s="36"/>
      <c r="D129" s="37"/>
      <c r="E129" s="37"/>
      <c r="F129" s="37"/>
      <c r="G129" s="37"/>
      <c r="H129" s="37"/>
      <c r="I129" s="33"/>
      <c r="J129" s="37"/>
    </row>
    <row r="130" spans="1:10" x14ac:dyDescent="0.25">
      <c r="A130" s="33"/>
      <c r="B130" s="36" t="s">
        <v>186</v>
      </c>
      <c r="C130" s="36"/>
      <c r="D130" s="37"/>
      <c r="E130" s="37"/>
      <c r="F130" s="37"/>
      <c r="G130" s="37"/>
      <c r="H130" s="37"/>
      <c r="I130" s="33"/>
      <c r="J130" s="37"/>
    </row>
    <row r="131" spans="1:10" x14ac:dyDescent="0.25">
      <c r="A131" s="33"/>
      <c r="B131" s="36" t="s">
        <v>260</v>
      </c>
      <c r="C131" s="36"/>
      <c r="D131" s="37"/>
      <c r="E131" s="37"/>
      <c r="F131" s="37"/>
      <c r="G131" s="37"/>
      <c r="H131" s="37"/>
      <c r="I131" s="33"/>
      <c r="J131" s="37"/>
    </row>
    <row r="132" spans="1:10" x14ac:dyDescent="0.25">
      <c r="A132" s="33"/>
      <c r="B132" s="36" t="s">
        <v>78</v>
      </c>
      <c r="C132" s="36"/>
      <c r="D132" s="37"/>
      <c r="E132" s="37"/>
      <c r="F132" s="37"/>
      <c r="G132" s="37"/>
      <c r="H132" s="37"/>
      <c r="I132" s="37"/>
      <c r="J132" s="37"/>
    </row>
    <row r="133" spans="1:10" x14ac:dyDescent="0.25">
      <c r="A133" s="33"/>
      <c r="B133" s="36" t="s">
        <v>80</v>
      </c>
      <c r="C133" s="36"/>
      <c r="D133" s="37"/>
      <c r="E133" s="37"/>
      <c r="F133" s="37"/>
      <c r="G133" s="37"/>
      <c r="H133" s="37"/>
      <c r="I133" s="33"/>
      <c r="J133" s="37"/>
    </row>
    <row r="134" spans="1:10" x14ac:dyDescent="0.25">
      <c r="A134" s="33"/>
      <c r="B134" s="36" t="s">
        <v>109</v>
      </c>
      <c r="C134" s="36"/>
      <c r="D134" s="37"/>
      <c r="E134" s="37"/>
      <c r="F134" s="37"/>
      <c r="G134" s="37"/>
      <c r="H134" s="37"/>
      <c r="I134" s="33"/>
      <c r="J134" s="37"/>
    </row>
    <row r="135" spans="1:10" x14ac:dyDescent="0.25">
      <c r="A135" s="33"/>
      <c r="B135" s="36" t="s">
        <v>83</v>
      </c>
      <c r="C135" s="36"/>
      <c r="D135" s="37"/>
      <c r="E135" s="37"/>
      <c r="F135" s="37"/>
      <c r="G135" s="37"/>
      <c r="H135" s="37"/>
      <c r="I135" s="33"/>
      <c r="J135" s="37"/>
    </row>
    <row r="136" spans="1:10" x14ac:dyDescent="0.25">
      <c r="A136" s="33"/>
      <c r="B136" s="36" t="s">
        <v>261</v>
      </c>
      <c r="C136" s="36"/>
      <c r="D136" s="37"/>
      <c r="E136" s="37"/>
      <c r="F136" s="37"/>
      <c r="G136" s="37"/>
      <c r="H136" s="37"/>
      <c r="I136" s="37"/>
      <c r="J136" s="37"/>
    </row>
    <row r="137" spans="1:10" x14ac:dyDescent="0.25">
      <c r="A137" s="33"/>
      <c r="B137" s="36" t="s">
        <v>122</v>
      </c>
      <c r="C137" s="36"/>
      <c r="D137" s="37"/>
      <c r="E137" s="37"/>
      <c r="F137" s="37"/>
      <c r="G137" s="37"/>
      <c r="H137" s="37"/>
      <c r="I137" s="33"/>
      <c r="J137" s="37"/>
    </row>
    <row r="138" spans="1:10" x14ac:dyDescent="0.25">
      <c r="A138" s="33"/>
      <c r="B138" s="36" t="s">
        <v>262</v>
      </c>
      <c r="C138" s="36"/>
      <c r="D138" s="37"/>
      <c r="E138" s="37"/>
      <c r="F138" s="37"/>
      <c r="G138" s="37"/>
      <c r="H138" s="37"/>
      <c r="I138" s="33"/>
      <c r="J138" s="37"/>
    </row>
    <row r="139" spans="1:10" x14ac:dyDescent="0.25">
      <c r="A139" s="33"/>
      <c r="B139" s="36" t="s">
        <v>263</v>
      </c>
      <c r="C139" s="36"/>
      <c r="D139" s="37"/>
      <c r="E139" s="37"/>
      <c r="F139" s="37"/>
      <c r="G139" s="37"/>
      <c r="H139" s="37"/>
      <c r="I139" s="33"/>
      <c r="J139" s="37"/>
    </row>
    <row r="140" spans="1:10" x14ac:dyDescent="0.25">
      <c r="A140" s="33"/>
      <c r="B140" s="36" t="s">
        <v>264</v>
      </c>
      <c r="C140" s="36"/>
      <c r="D140" s="37"/>
      <c r="E140" s="37"/>
      <c r="F140" s="37"/>
      <c r="G140" s="37"/>
      <c r="H140" s="37"/>
      <c r="I140" s="33"/>
      <c r="J140" s="37"/>
    </row>
    <row r="141" spans="1:10" x14ac:dyDescent="0.25">
      <c r="A141" s="33"/>
      <c r="B141" s="36" t="s">
        <v>265</v>
      </c>
      <c r="C141" s="36"/>
      <c r="D141" s="37"/>
      <c r="E141" s="37"/>
      <c r="F141" s="37"/>
      <c r="G141" s="37"/>
      <c r="H141" s="37"/>
      <c r="I141" s="33"/>
      <c r="J141" s="37"/>
    </row>
    <row r="142" spans="1:10" x14ac:dyDescent="0.25">
      <c r="A142" s="33"/>
      <c r="B142" s="36" t="s">
        <v>266</v>
      </c>
      <c r="C142" s="36"/>
      <c r="D142" s="37"/>
      <c r="E142" s="37"/>
      <c r="F142" s="37"/>
      <c r="G142" s="37"/>
      <c r="H142" s="37"/>
      <c r="I142" s="37"/>
      <c r="J142" s="37"/>
    </row>
    <row r="143" spans="1:10" x14ac:dyDescent="0.25">
      <c r="A143" s="33"/>
      <c r="B143" s="36" t="s">
        <v>192</v>
      </c>
      <c r="C143" s="36"/>
      <c r="D143" s="37"/>
      <c r="E143" s="37"/>
      <c r="F143" s="37"/>
      <c r="G143" s="37"/>
      <c r="H143" s="37"/>
      <c r="I143" s="33"/>
      <c r="J143" s="37"/>
    </row>
    <row r="144" spans="1:10" x14ac:dyDescent="0.25">
      <c r="A144" s="33"/>
      <c r="B144" s="36" t="s">
        <v>194</v>
      </c>
      <c r="C144" s="36"/>
      <c r="D144" s="37"/>
      <c r="E144" s="37"/>
      <c r="F144" s="37"/>
      <c r="G144" s="37"/>
      <c r="H144" s="37"/>
      <c r="I144" s="33"/>
      <c r="J144" s="37"/>
    </row>
    <row r="145" spans="1:10" x14ac:dyDescent="0.25">
      <c r="A145" s="33"/>
      <c r="B145" s="36" t="s">
        <v>89</v>
      </c>
      <c r="C145" s="36"/>
      <c r="D145" s="37"/>
      <c r="E145" s="37"/>
      <c r="F145" s="37"/>
      <c r="G145" s="37"/>
      <c r="H145" s="37"/>
      <c r="I145" s="33"/>
      <c r="J145" s="37"/>
    </row>
    <row r="146" spans="1:10" x14ac:dyDescent="0.25">
      <c r="A146" s="33"/>
      <c r="B146" s="36" t="s">
        <v>267</v>
      </c>
      <c r="C146" s="36"/>
      <c r="D146" s="37"/>
      <c r="E146" s="37"/>
      <c r="F146" s="37"/>
      <c r="G146" s="37"/>
      <c r="H146" s="37"/>
      <c r="I146" s="47"/>
      <c r="J146" s="37"/>
    </row>
    <row r="147" spans="1:10" x14ac:dyDescent="0.25">
      <c r="A147" s="33"/>
      <c r="B147" s="36" t="s">
        <v>268</v>
      </c>
      <c r="C147" s="36"/>
      <c r="D147" s="37"/>
      <c r="E147" s="37"/>
      <c r="F147" s="37"/>
      <c r="G147" s="37"/>
      <c r="H147" s="37"/>
      <c r="I147" s="33"/>
      <c r="J147" s="37"/>
    </row>
    <row r="148" spans="1:10" x14ac:dyDescent="0.25">
      <c r="A148" s="33"/>
      <c r="B148" s="36" t="s">
        <v>269</v>
      </c>
      <c r="C148" s="36"/>
      <c r="D148" s="37"/>
      <c r="E148" s="37"/>
      <c r="F148" s="37"/>
      <c r="G148" s="37"/>
      <c r="H148" s="37"/>
      <c r="I148" s="33"/>
      <c r="J148" s="37"/>
    </row>
    <row r="149" spans="1:10" x14ac:dyDescent="0.25">
      <c r="A149" s="33"/>
      <c r="B149" s="36" t="s">
        <v>114</v>
      </c>
      <c r="C149" s="36"/>
      <c r="D149" s="37"/>
      <c r="E149" s="37"/>
      <c r="F149" s="37"/>
      <c r="G149" s="37"/>
      <c r="H149" s="37"/>
      <c r="I149" s="33"/>
      <c r="J149" s="37"/>
    </row>
    <row r="150" spans="1:10" x14ac:dyDescent="0.25">
      <c r="A150" s="33"/>
      <c r="B150" s="36" t="s">
        <v>197</v>
      </c>
      <c r="C150" s="36"/>
      <c r="D150" s="37"/>
      <c r="E150" s="37"/>
      <c r="F150" s="37"/>
      <c r="G150" s="37"/>
      <c r="H150" s="37"/>
      <c r="I150" s="33"/>
      <c r="J150" s="37"/>
    </row>
    <row r="151" spans="1:10" x14ac:dyDescent="0.25">
      <c r="A151" s="33"/>
      <c r="B151" s="36" t="s">
        <v>96</v>
      </c>
      <c r="C151" s="36"/>
      <c r="D151" s="37"/>
      <c r="E151" s="37"/>
      <c r="F151" s="37"/>
      <c r="G151" s="37"/>
      <c r="H151" s="37"/>
      <c r="I151" s="37"/>
      <c r="J151" s="37"/>
    </row>
    <row r="152" spans="1:10" x14ac:dyDescent="0.25">
      <c r="A152" s="33"/>
      <c r="B152" s="36" t="s">
        <v>202</v>
      </c>
      <c r="C152" s="36"/>
      <c r="D152" s="37"/>
      <c r="E152" s="37"/>
      <c r="F152" s="37"/>
      <c r="G152" s="37"/>
      <c r="H152" s="37"/>
      <c r="I152" s="33"/>
      <c r="J152" s="37"/>
    </row>
    <row r="153" spans="1:10" x14ac:dyDescent="0.25">
      <c r="A153" s="33"/>
      <c r="B153" s="36" t="s">
        <v>270</v>
      </c>
      <c r="C153" s="36"/>
      <c r="D153" s="37"/>
      <c r="E153" s="37"/>
      <c r="F153" s="37"/>
      <c r="G153" s="37"/>
      <c r="H153" s="37"/>
      <c r="I153" s="37"/>
      <c r="J153" s="37"/>
    </row>
    <row r="154" spans="1:10" x14ac:dyDescent="0.25">
      <c r="A154" s="33"/>
      <c r="B154" s="36" t="s">
        <v>271</v>
      </c>
      <c r="C154" s="36"/>
      <c r="D154" s="37"/>
      <c r="E154" s="37"/>
      <c r="F154" s="37"/>
      <c r="G154" s="37"/>
      <c r="H154" s="37"/>
      <c r="I154" s="37"/>
      <c r="J154" s="37"/>
    </row>
    <row r="155" spans="1:10" x14ac:dyDescent="0.25">
      <c r="A155" s="33"/>
      <c r="B155" s="36" t="s">
        <v>272</v>
      </c>
      <c r="C155" s="36"/>
      <c r="D155" s="37"/>
      <c r="E155" s="37"/>
      <c r="F155" s="37"/>
      <c r="G155" s="37"/>
      <c r="H155" s="37"/>
      <c r="I155" s="37"/>
      <c r="J155" s="37"/>
    </row>
    <row r="156" spans="1:10" x14ac:dyDescent="0.25">
      <c r="A156" s="33"/>
      <c r="B156" s="36" t="s">
        <v>273</v>
      </c>
      <c r="C156" s="36"/>
      <c r="D156" s="37"/>
      <c r="E156" s="37"/>
      <c r="F156" s="37"/>
      <c r="G156" s="37"/>
      <c r="H156" s="37"/>
      <c r="I156" s="33"/>
      <c r="J156" s="37"/>
    </row>
    <row r="157" spans="1:10" x14ac:dyDescent="0.25">
      <c r="A157" s="33"/>
      <c r="B157" s="36" t="s">
        <v>274</v>
      </c>
      <c r="C157" s="36"/>
      <c r="D157" s="37"/>
      <c r="E157" s="37"/>
      <c r="F157" s="37"/>
      <c r="G157" s="37"/>
      <c r="H157" s="37"/>
      <c r="I157" s="33"/>
      <c r="J157" s="37"/>
    </row>
    <row r="158" spans="1:10" x14ac:dyDescent="0.25">
      <c r="A158" s="33"/>
      <c r="B158" s="36" t="s">
        <v>275</v>
      </c>
      <c r="C158" s="36"/>
      <c r="D158" s="37"/>
      <c r="E158" s="37"/>
      <c r="F158" s="37"/>
      <c r="G158" s="37"/>
      <c r="H158" s="37"/>
      <c r="I158" s="33"/>
      <c r="J158" s="37"/>
    </row>
    <row r="159" spans="1:10" x14ac:dyDescent="0.25">
      <c r="A159" s="33"/>
      <c r="B159" s="36" t="s">
        <v>276</v>
      </c>
      <c r="C159" s="36"/>
      <c r="D159" s="37"/>
      <c r="E159" s="37"/>
      <c r="F159" s="37"/>
      <c r="G159" s="37"/>
      <c r="H159" s="37"/>
      <c r="I159" s="37"/>
      <c r="J159" s="37"/>
    </row>
    <row r="160" spans="1:10" x14ac:dyDescent="0.25">
      <c r="A160" s="33"/>
      <c r="B160" s="36" t="s">
        <v>277</v>
      </c>
      <c r="C160" s="36"/>
      <c r="D160" s="37"/>
      <c r="E160" s="37"/>
      <c r="F160" s="37"/>
      <c r="G160" s="37"/>
      <c r="H160" s="37"/>
      <c r="I160" s="37"/>
      <c r="J160" s="37"/>
    </row>
    <row r="161" spans="1:10" x14ac:dyDescent="0.25">
      <c r="A161" s="33"/>
      <c r="B161" s="36" t="s">
        <v>166</v>
      </c>
      <c r="C161" s="36"/>
      <c r="D161" s="37"/>
      <c r="E161" s="37"/>
      <c r="F161" s="37"/>
      <c r="G161" s="37"/>
      <c r="H161" s="37"/>
      <c r="I161" s="37"/>
      <c r="J161" s="37"/>
    </row>
    <row r="162" spans="1:10" ht="15.75" thickBot="1" x14ac:dyDescent="0.3">
      <c r="A162" s="33"/>
      <c r="B162" s="33"/>
      <c r="C162" s="33"/>
      <c r="D162" s="33"/>
      <c r="E162" s="33"/>
      <c r="F162" s="33"/>
      <c r="G162" s="33"/>
      <c r="H162" s="33"/>
      <c r="I162" s="33"/>
      <c r="J162" s="33"/>
    </row>
    <row r="163" spans="1:10" ht="15.75" thickBot="1" x14ac:dyDescent="0.3">
      <c r="A163" s="34" t="s">
        <v>101</v>
      </c>
      <c r="B163" s="36" t="s">
        <v>219</v>
      </c>
      <c r="C163" s="37"/>
      <c r="D163" s="37"/>
      <c r="E163" s="37"/>
      <c r="F163" s="37"/>
      <c r="G163" s="37"/>
      <c r="H163" s="37"/>
      <c r="I163" s="37" t="s">
        <v>87</v>
      </c>
      <c r="J163" s="33"/>
    </row>
    <row r="164" spans="1:10" x14ac:dyDescent="0.25">
      <c r="A164" s="33"/>
      <c r="B164" s="36" t="s">
        <v>278</v>
      </c>
      <c r="C164" s="37"/>
      <c r="D164" s="37"/>
      <c r="E164" s="37"/>
      <c r="F164" s="37"/>
      <c r="G164" s="37"/>
      <c r="H164" s="37"/>
      <c r="I164" s="37" t="s">
        <v>279</v>
      </c>
      <c r="J164" s="37"/>
    </row>
    <row r="165" spans="1:10" x14ac:dyDescent="0.25">
      <c r="A165" s="33"/>
      <c r="B165" s="36" t="s">
        <v>223</v>
      </c>
      <c r="C165" s="37"/>
      <c r="D165" s="37"/>
      <c r="E165" s="37"/>
      <c r="F165" s="37"/>
      <c r="G165" s="37"/>
      <c r="H165" s="37"/>
      <c r="I165" s="46" t="s">
        <v>203</v>
      </c>
      <c r="J165" s="37"/>
    </row>
    <row r="166" spans="1:10" x14ac:dyDescent="0.25">
      <c r="A166" s="33"/>
      <c r="B166" s="36" t="s">
        <v>280</v>
      </c>
      <c r="C166" s="37"/>
      <c r="D166" s="37"/>
      <c r="E166" s="37"/>
      <c r="F166" s="37"/>
      <c r="G166" s="37"/>
      <c r="H166" s="37"/>
      <c r="I166" s="47" t="s">
        <v>68</v>
      </c>
      <c r="J166" s="37"/>
    </row>
    <row r="167" spans="1:10" x14ac:dyDescent="0.25">
      <c r="A167" s="33"/>
      <c r="B167" s="36" t="s">
        <v>64</v>
      </c>
      <c r="C167" s="37"/>
      <c r="D167" s="37"/>
      <c r="E167" s="37"/>
      <c r="F167" s="37"/>
      <c r="G167" s="37"/>
      <c r="H167" s="37"/>
      <c r="I167" s="37" t="s">
        <v>176</v>
      </c>
      <c r="J167" s="37"/>
    </row>
    <row r="168" spans="1:10" x14ac:dyDescent="0.25">
      <c r="A168" s="33"/>
      <c r="B168" s="36" t="s">
        <v>66</v>
      </c>
      <c r="C168" s="37"/>
      <c r="D168" s="37"/>
      <c r="E168" s="37"/>
      <c r="F168" s="37"/>
      <c r="G168" s="37"/>
      <c r="H168" s="37"/>
      <c r="I168" s="46" t="s">
        <v>86</v>
      </c>
      <c r="J168" s="37"/>
    </row>
    <row r="169" spans="1:10" x14ac:dyDescent="0.25">
      <c r="A169" s="33"/>
      <c r="B169" s="36" t="s">
        <v>103</v>
      </c>
      <c r="C169" s="37"/>
      <c r="D169" s="37"/>
      <c r="E169" s="37"/>
      <c r="F169" s="37"/>
      <c r="G169" s="37"/>
      <c r="H169" s="37"/>
      <c r="I169" s="47" t="s">
        <v>99</v>
      </c>
      <c r="J169" s="37"/>
    </row>
    <row r="170" spans="1:10" x14ac:dyDescent="0.25">
      <c r="A170" s="33"/>
      <c r="B170" s="36" t="s">
        <v>281</v>
      </c>
      <c r="C170" s="37"/>
      <c r="D170" s="37"/>
      <c r="E170" s="37"/>
      <c r="F170" s="37"/>
      <c r="G170" s="37"/>
      <c r="H170" s="37"/>
      <c r="I170" s="103"/>
      <c r="J170" s="37"/>
    </row>
    <row r="171" spans="1:10" x14ac:dyDescent="0.25">
      <c r="A171" s="33"/>
      <c r="B171" s="36" t="s">
        <v>178</v>
      </c>
      <c r="C171" s="37"/>
      <c r="D171" s="37"/>
      <c r="E171" s="37"/>
      <c r="F171" s="37"/>
      <c r="G171" s="37"/>
      <c r="H171" s="37"/>
      <c r="I171" s="37"/>
      <c r="J171" s="37"/>
    </row>
    <row r="172" spans="1:10" x14ac:dyDescent="0.25">
      <c r="A172" s="33"/>
      <c r="B172" s="36" t="s">
        <v>282</v>
      </c>
      <c r="C172" s="37"/>
      <c r="D172" s="37"/>
      <c r="E172" s="37"/>
      <c r="F172" s="37"/>
      <c r="G172" s="37"/>
      <c r="H172" s="37"/>
      <c r="I172" s="36"/>
      <c r="J172" s="37"/>
    </row>
    <row r="173" spans="1:10" x14ac:dyDescent="0.25">
      <c r="A173" s="33"/>
      <c r="B173" s="36" t="s">
        <v>239</v>
      </c>
      <c r="C173" s="37"/>
      <c r="D173" s="37"/>
      <c r="E173" s="37"/>
      <c r="F173" s="37"/>
      <c r="G173" s="37"/>
      <c r="H173" s="37"/>
      <c r="I173" s="37"/>
      <c r="J173" s="37"/>
    </row>
    <row r="174" spans="1:10" x14ac:dyDescent="0.25">
      <c r="A174" s="33"/>
      <c r="B174" s="36" t="s">
        <v>244</v>
      </c>
      <c r="C174" s="37"/>
      <c r="D174" s="37"/>
      <c r="E174" s="37"/>
      <c r="F174" s="37"/>
      <c r="G174" s="37"/>
      <c r="H174" s="37"/>
      <c r="I174" s="37"/>
      <c r="J174" s="37"/>
    </row>
    <row r="175" spans="1:10" x14ac:dyDescent="0.25">
      <c r="A175" s="33"/>
      <c r="B175" s="36" t="s">
        <v>74</v>
      </c>
      <c r="C175" s="37"/>
      <c r="D175" s="37"/>
      <c r="E175" s="37"/>
      <c r="F175" s="37"/>
      <c r="G175" s="37"/>
      <c r="H175" s="37"/>
      <c r="I175" s="37"/>
      <c r="J175" s="37"/>
    </row>
    <row r="176" spans="1:10" x14ac:dyDescent="0.25">
      <c r="A176" s="33"/>
      <c r="B176" s="36" t="s">
        <v>283</v>
      </c>
      <c r="C176" s="37"/>
      <c r="D176" s="37"/>
      <c r="E176" s="37"/>
      <c r="F176" s="37"/>
      <c r="G176" s="37"/>
      <c r="H176" s="37"/>
      <c r="I176" s="37"/>
      <c r="J176" s="37"/>
    </row>
    <row r="177" spans="1:10" x14ac:dyDescent="0.25">
      <c r="A177" s="33"/>
      <c r="B177" s="36" t="s">
        <v>107</v>
      </c>
      <c r="C177" s="37"/>
      <c r="D177" s="37"/>
      <c r="E177" s="37"/>
      <c r="F177" s="37"/>
      <c r="G177" s="37"/>
      <c r="H177" s="37"/>
      <c r="I177" s="37"/>
      <c r="J177" s="37"/>
    </row>
    <row r="178" spans="1:10" x14ac:dyDescent="0.25">
      <c r="A178" s="33"/>
      <c r="B178" s="36" t="s">
        <v>284</v>
      </c>
      <c r="C178" s="37"/>
      <c r="D178" s="37"/>
      <c r="E178" s="37"/>
      <c r="F178" s="37"/>
      <c r="G178" s="37"/>
      <c r="H178" s="37"/>
      <c r="I178" s="33"/>
      <c r="J178" s="37"/>
    </row>
    <row r="179" spans="1:10" x14ac:dyDescent="0.25">
      <c r="A179" s="33"/>
      <c r="B179" s="36" t="s">
        <v>183</v>
      </c>
      <c r="C179" s="37"/>
      <c r="D179" s="37"/>
      <c r="E179" s="37"/>
      <c r="F179" s="37"/>
      <c r="G179" s="37"/>
      <c r="H179" s="37"/>
      <c r="I179" s="37"/>
      <c r="J179" s="37"/>
    </row>
    <row r="180" spans="1:10" x14ac:dyDescent="0.25">
      <c r="A180" s="33"/>
      <c r="B180" s="36" t="s">
        <v>131</v>
      </c>
      <c r="C180" s="37"/>
      <c r="D180" s="37"/>
      <c r="E180" s="37"/>
      <c r="F180" s="37"/>
      <c r="G180" s="37"/>
      <c r="H180" s="37"/>
      <c r="I180" s="33"/>
      <c r="J180" s="37"/>
    </row>
    <row r="181" spans="1:10" x14ac:dyDescent="0.25">
      <c r="A181" s="33"/>
      <c r="B181" s="36" t="s">
        <v>186</v>
      </c>
      <c r="C181" s="37"/>
      <c r="D181" s="37"/>
      <c r="E181" s="37"/>
      <c r="F181" s="37"/>
      <c r="G181" s="37"/>
      <c r="H181" s="37"/>
      <c r="I181" s="37"/>
      <c r="J181" s="37"/>
    </row>
    <row r="182" spans="1:10" x14ac:dyDescent="0.25">
      <c r="A182" s="33"/>
      <c r="B182" s="36" t="s">
        <v>187</v>
      </c>
      <c r="C182" s="37"/>
      <c r="D182" s="37"/>
      <c r="E182" s="37"/>
      <c r="F182" s="37"/>
      <c r="G182" s="37"/>
      <c r="H182" s="37"/>
      <c r="I182" s="33"/>
      <c r="J182" s="37"/>
    </row>
    <row r="183" spans="1:10" x14ac:dyDescent="0.25">
      <c r="A183" s="33"/>
      <c r="B183" s="37" t="s">
        <v>285</v>
      </c>
      <c r="C183" s="37"/>
      <c r="D183" s="37"/>
      <c r="E183" s="37"/>
      <c r="F183" s="37"/>
      <c r="G183" s="37"/>
      <c r="H183" s="37"/>
      <c r="I183" s="33"/>
      <c r="J183" s="37"/>
    </row>
    <row r="184" spans="1:10" x14ac:dyDescent="0.25">
      <c r="A184" s="33"/>
      <c r="B184" s="36" t="s">
        <v>80</v>
      </c>
      <c r="C184" s="37"/>
      <c r="D184" s="37"/>
      <c r="E184" s="37"/>
      <c r="F184" s="37"/>
      <c r="G184" s="37"/>
      <c r="H184" s="37"/>
      <c r="I184" s="37"/>
      <c r="J184" s="37"/>
    </row>
    <row r="185" spans="1:10" x14ac:dyDescent="0.25">
      <c r="A185" s="33"/>
      <c r="B185" s="36" t="s">
        <v>109</v>
      </c>
      <c r="C185" s="37"/>
      <c r="D185" s="37"/>
      <c r="E185" s="37"/>
      <c r="F185" s="37"/>
      <c r="G185" s="37"/>
      <c r="H185" s="37"/>
      <c r="I185" s="33"/>
      <c r="J185" s="37"/>
    </row>
    <row r="186" spans="1:10" x14ac:dyDescent="0.25">
      <c r="A186" s="33"/>
      <c r="B186" s="36" t="s">
        <v>82</v>
      </c>
      <c r="C186" s="37"/>
      <c r="D186" s="37"/>
      <c r="E186" s="37"/>
      <c r="F186" s="37"/>
      <c r="G186" s="37"/>
      <c r="H186" s="37"/>
      <c r="I186" s="37"/>
      <c r="J186" s="37"/>
    </row>
    <row r="187" spans="1:10" x14ac:dyDescent="0.25">
      <c r="A187" s="33"/>
      <c r="B187" s="36" t="s">
        <v>83</v>
      </c>
      <c r="C187" s="37"/>
      <c r="D187" s="37"/>
      <c r="E187" s="37"/>
      <c r="F187" s="37"/>
      <c r="G187" s="37"/>
      <c r="H187" s="37"/>
      <c r="I187" s="33"/>
      <c r="J187" s="37"/>
    </row>
    <row r="188" spans="1:10" x14ac:dyDescent="0.25">
      <c r="A188" s="33"/>
      <c r="B188" s="36" t="s">
        <v>122</v>
      </c>
      <c r="C188" s="37"/>
      <c r="D188" s="37"/>
      <c r="E188" s="37"/>
      <c r="F188" s="37"/>
      <c r="G188" s="37"/>
      <c r="H188" s="37"/>
      <c r="I188" s="33"/>
      <c r="J188" s="37"/>
    </row>
    <row r="189" spans="1:10" x14ac:dyDescent="0.25">
      <c r="A189" s="33"/>
      <c r="B189" s="36" t="s">
        <v>286</v>
      </c>
      <c r="C189" s="37"/>
      <c r="D189" s="37"/>
      <c r="E189" s="37"/>
      <c r="F189" s="37"/>
      <c r="G189" s="37"/>
      <c r="H189" s="37"/>
      <c r="I189" s="33"/>
      <c r="J189" s="37"/>
    </row>
    <row r="190" spans="1:10" x14ac:dyDescent="0.25">
      <c r="A190" s="33"/>
      <c r="B190" s="36" t="s">
        <v>191</v>
      </c>
      <c r="C190" s="37"/>
      <c r="D190" s="37"/>
      <c r="E190" s="37"/>
      <c r="F190" s="37"/>
      <c r="G190" s="37"/>
      <c r="H190" s="37"/>
      <c r="I190" s="33"/>
      <c r="J190" s="37"/>
    </row>
    <row r="191" spans="1:10" x14ac:dyDescent="0.25">
      <c r="A191" s="33"/>
      <c r="B191" s="36" t="s">
        <v>287</v>
      </c>
      <c r="C191" s="37"/>
      <c r="D191" s="37"/>
      <c r="E191" s="37"/>
      <c r="F191" s="37"/>
      <c r="G191" s="37"/>
      <c r="H191" s="37"/>
      <c r="I191" s="33"/>
      <c r="J191" s="37"/>
    </row>
    <row r="192" spans="1:10" x14ac:dyDescent="0.25">
      <c r="A192" s="33"/>
      <c r="B192" s="36" t="s">
        <v>265</v>
      </c>
      <c r="C192" s="37"/>
      <c r="D192" s="37"/>
      <c r="E192" s="37"/>
      <c r="F192" s="37"/>
      <c r="G192" s="37"/>
      <c r="H192" s="37"/>
      <c r="I192" s="37"/>
      <c r="J192" s="37"/>
    </row>
    <row r="193" spans="1:10" x14ac:dyDescent="0.25">
      <c r="A193" s="33"/>
      <c r="B193" s="36" t="s">
        <v>266</v>
      </c>
      <c r="C193" s="37"/>
      <c r="D193" s="37"/>
      <c r="E193" s="37"/>
      <c r="F193" s="37"/>
      <c r="G193" s="37"/>
      <c r="H193" s="37"/>
      <c r="I193" s="37"/>
      <c r="J193" s="37"/>
    </row>
    <row r="194" spans="1:10" x14ac:dyDescent="0.25">
      <c r="A194" s="33"/>
      <c r="B194" s="36" t="s">
        <v>192</v>
      </c>
      <c r="C194" s="37"/>
      <c r="D194" s="37"/>
      <c r="E194" s="37"/>
      <c r="F194" s="37"/>
      <c r="G194" s="37"/>
      <c r="H194" s="37"/>
      <c r="I194" s="33"/>
      <c r="J194" s="37"/>
    </row>
    <row r="195" spans="1:10" x14ac:dyDescent="0.25">
      <c r="A195" s="33"/>
      <c r="B195" s="36" t="s">
        <v>89</v>
      </c>
      <c r="C195" s="37"/>
      <c r="D195" s="37"/>
      <c r="E195" s="37"/>
      <c r="F195" s="37"/>
      <c r="G195" s="37"/>
      <c r="H195" s="37"/>
      <c r="I195" s="33"/>
      <c r="J195" s="37"/>
    </row>
    <row r="196" spans="1:10" x14ac:dyDescent="0.25">
      <c r="A196" s="33"/>
      <c r="B196" s="36" t="s">
        <v>139</v>
      </c>
      <c r="C196" s="37"/>
      <c r="D196" s="37"/>
      <c r="E196" s="37"/>
      <c r="F196" s="37"/>
      <c r="G196" s="37"/>
      <c r="H196" s="37"/>
      <c r="I196" s="47"/>
      <c r="J196" s="37"/>
    </row>
    <row r="197" spans="1:10" x14ac:dyDescent="0.25">
      <c r="A197" s="33"/>
      <c r="B197" s="36" t="s">
        <v>288</v>
      </c>
      <c r="C197" s="37"/>
      <c r="D197" s="37"/>
      <c r="E197" s="37"/>
      <c r="F197" s="37"/>
      <c r="G197" s="37"/>
      <c r="H197" s="37"/>
      <c r="I197" s="37"/>
      <c r="J197" s="37"/>
    </row>
    <row r="198" spans="1:10" x14ac:dyDescent="0.25">
      <c r="A198" s="33"/>
      <c r="B198" s="37" t="s">
        <v>289</v>
      </c>
      <c r="C198" s="33"/>
      <c r="D198" s="37"/>
      <c r="E198" s="37"/>
      <c r="F198" s="37"/>
      <c r="G198" s="37"/>
      <c r="H198" s="37"/>
      <c r="I198" s="37"/>
      <c r="J198" s="37"/>
    </row>
    <row r="199" spans="1:10" x14ac:dyDescent="0.25">
      <c r="A199" s="33"/>
      <c r="B199" s="36" t="s">
        <v>290</v>
      </c>
      <c r="C199" s="37"/>
      <c r="D199" s="37"/>
      <c r="E199" s="37"/>
      <c r="F199" s="37"/>
      <c r="G199" s="37"/>
      <c r="H199" s="37"/>
      <c r="I199" s="37"/>
      <c r="J199" s="37"/>
    </row>
    <row r="200" spans="1:10" x14ac:dyDescent="0.25">
      <c r="A200" s="33"/>
      <c r="B200" s="36" t="s">
        <v>291</v>
      </c>
      <c r="C200" s="37"/>
      <c r="D200" s="37"/>
      <c r="E200" s="37"/>
      <c r="F200" s="37"/>
      <c r="G200" s="37"/>
      <c r="H200" s="37"/>
      <c r="I200" s="37"/>
      <c r="J200" s="37"/>
    </row>
    <row r="201" spans="1:10" x14ac:dyDescent="0.25">
      <c r="A201" s="33"/>
      <c r="B201" s="36" t="s">
        <v>114</v>
      </c>
      <c r="C201" s="37"/>
      <c r="D201" s="37"/>
      <c r="E201" s="37"/>
      <c r="F201" s="37"/>
      <c r="G201" s="37"/>
      <c r="H201" s="37"/>
      <c r="I201" s="37"/>
      <c r="J201" s="37"/>
    </row>
    <row r="202" spans="1:10" x14ac:dyDescent="0.25">
      <c r="A202" s="33"/>
      <c r="B202" s="36" t="s">
        <v>292</v>
      </c>
      <c r="C202" s="37"/>
      <c r="D202" s="37"/>
      <c r="E202" s="37"/>
      <c r="F202" s="37"/>
      <c r="G202" s="37"/>
      <c r="H202" s="37"/>
      <c r="I202" s="37"/>
      <c r="J202" s="37"/>
    </row>
    <row r="203" spans="1:10" x14ac:dyDescent="0.25">
      <c r="A203" s="33"/>
      <c r="B203" s="36" t="s">
        <v>202</v>
      </c>
      <c r="C203" s="37"/>
      <c r="D203" s="37"/>
      <c r="E203" s="37"/>
      <c r="F203" s="37"/>
      <c r="G203" s="37"/>
      <c r="H203" s="37"/>
      <c r="I203" s="37"/>
      <c r="J203" s="37"/>
    </row>
    <row r="204" spans="1:10" x14ac:dyDescent="0.25">
      <c r="A204" s="33"/>
      <c r="B204" s="36" t="s">
        <v>270</v>
      </c>
      <c r="C204" s="37"/>
      <c r="D204" s="37"/>
      <c r="E204" s="37"/>
      <c r="F204" s="37"/>
      <c r="G204" s="37"/>
      <c r="H204" s="37"/>
      <c r="I204" s="37"/>
      <c r="J204" s="37"/>
    </row>
    <row r="205" spans="1:10" x14ac:dyDescent="0.25">
      <c r="A205" s="33"/>
      <c r="B205" s="36" t="s">
        <v>273</v>
      </c>
      <c r="C205" s="37"/>
      <c r="D205" s="33"/>
      <c r="E205" s="33"/>
      <c r="F205" s="33"/>
      <c r="G205" s="33"/>
      <c r="H205" s="33"/>
      <c r="I205" s="33"/>
      <c r="J205" s="33"/>
    </row>
    <row r="206" spans="1:10" ht="15.75" thickBot="1" x14ac:dyDescent="0.3">
      <c r="A206" s="33"/>
      <c r="B206" s="33"/>
      <c r="C206" s="33"/>
      <c r="D206" s="33"/>
      <c r="E206" s="33"/>
      <c r="F206" s="33"/>
      <c r="G206" s="33"/>
      <c r="H206" s="33"/>
      <c r="I206" s="33"/>
      <c r="J206" s="33"/>
    </row>
    <row r="207" spans="1:10" ht="15.75" thickBot="1" x14ac:dyDescent="0.3">
      <c r="A207" s="102" t="s">
        <v>118</v>
      </c>
      <c r="B207" s="84" t="s">
        <v>66</v>
      </c>
      <c r="C207" s="33"/>
      <c r="D207" s="33"/>
      <c r="E207" s="33"/>
      <c r="F207" s="33"/>
      <c r="G207" s="33"/>
      <c r="H207" s="33"/>
      <c r="I207" s="37" t="s">
        <v>87</v>
      </c>
      <c r="J207" s="33"/>
    </row>
    <row r="208" spans="1:10" x14ac:dyDescent="0.25">
      <c r="A208" s="33"/>
      <c r="B208" s="84" t="s">
        <v>64</v>
      </c>
      <c r="C208" s="33"/>
      <c r="D208" s="33"/>
      <c r="E208" s="33"/>
      <c r="F208" s="33"/>
      <c r="G208" s="33"/>
      <c r="H208" s="33"/>
      <c r="I208" s="46" t="s">
        <v>203</v>
      </c>
      <c r="J208" s="37"/>
    </row>
    <row r="209" spans="1:10" x14ac:dyDescent="0.25">
      <c r="A209" s="33"/>
      <c r="B209" s="84" t="s">
        <v>65</v>
      </c>
      <c r="C209" s="33"/>
      <c r="D209" s="33"/>
      <c r="E209" s="33"/>
      <c r="F209" s="33"/>
      <c r="G209" s="33"/>
      <c r="H209" s="33"/>
      <c r="I209" s="46" t="s">
        <v>63</v>
      </c>
      <c r="J209" s="37"/>
    </row>
    <row r="210" spans="1:10" x14ac:dyDescent="0.25">
      <c r="A210" s="33"/>
      <c r="B210" s="84" t="s">
        <v>104</v>
      </c>
      <c r="C210" s="33"/>
      <c r="D210" s="33"/>
      <c r="E210" s="33"/>
      <c r="F210" s="33"/>
      <c r="G210" s="33"/>
      <c r="H210" s="33"/>
      <c r="I210" s="46" t="s">
        <v>60</v>
      </c>
      <c r="J210" s="37"/>
    </row>
    <row r="211" spans="1:10" x14ac:dyDescent="0.25">
      <c r="A211" s="33"/>
      <c r="B211" s="84" t="s">
        <v>244</v>
      </c>
      <c r="C211" s="33"/>
      <c r="D211" s="33"/>
      <c r="E211" s="33"/>
      <c r="F211" s="33"/>
      <c r="G211" s="33"/>
      <c r="H211" s="33"/>
      <c r="I211" s="46"/>
      <c r="J211" s="37"/>
    </row>
    <row r="212" spans="1:10" x14ac:dyDescent="0.25">
      <c r="A212" s="33"/>
      <c r="B212" s="84" t="s">
        <v>74</v>
      </c>
      <c r="C212" s="33"/>
      <c r="D212" s="33"/>
      <c r="E212" s="33"/>
      <c r="F212" s="33"/>
      <c r="G212" s="33"/>
      <c r="H212" s="33"/>
      <c r="I212" s="46"/>
      <c r="J212" s="37"/>
    </row>
    <row r="213" spans="1:10" x14ac:dyDescent="0.25">
      <c r="A213" s="33"/>
      <c r="B213" s="84" t="s">
        <v>82</v>
      </c>
      <c r="C213" s="33"/>
      <c r="D213" s="33"/>
      <c r="E213" s="33"/>
      <c r="F213" s="33"/>
      <c r="G213" s="33"/>
      <c r="H213" s="33"/>
      <c r="I213" s="46"/>
      <c r="J213" s="37"/>
    </row>
    <row r="214" spans="1:10" x14ac:dyDescent="0.25">
      <c r="A214" s="33"/>
      <c r="B214" s="84" t="s">
        <v>83</v>
      </c>
      <c r="C214" s="33"/>
      <c r="D214" s="33"/>
      <c r="E214" s="33"/>
      <c r="F214" s="33"/>
      <c r="G214" s="33"/>
      <c r="H214" s="33"/>
      <c r="I214" s="36"/>
      <c r="J214" s="37"/>
    </row>
    <row r="215" spans="1:10" x14ac:dyDescent="0.25">
      <c r="A215" s="33"/>
      <c r="B215" s="84" t="s">
        <v>211</v>
      </c>
      <c r="C215" s="33"/>
      <c r="D215" s="33"/>
      <c r="E215" s="33"/>
      <c r="F215" s="33"/>
      <c r="G215" s="33"/>
      <c r="H215" s="33"/>
      <c r="I215" s="37"/>
      <c r="J215" s="37"/>
    </row>
    <row r="216" spans="1:10" x14ac:dyDescent="0.25">
      <c r="A216" s="33"/>
      <c r="B216" s="84" t="s">
        <v>194</v>
      </c>
      <c r="C216" s="33"/>
      <c r="D216" s="33"/>
      <c r="E216" s="33"/>
      <c r="F216" s="33"/>
      <c r="G216" s="33"/>
      <c r="H216" s="33"/>
      <c r="I216" s="37"/>
      <c r="J216" s="37"/>
    </row>
    <row r="217" spans="1:10" x14ac:dyDescent="0.25">
      <c r="A217" s="33"/>
      <c r="B217" s="84" t="s">
        <v>293</v>
      </c>
      <c r="C217" s="33"/>
      <c r="D217" s="33"/>
      <c r="E217" s="33"/>
      <c r="F217" s="33"/>
      <c r="G217" s="33"/>
      <c r="H217" s="33"/>
      <c r="I217" s="33"/>
      <c r="J217" s="37"/>
    </row>
    <row r="218" spans="1:10" x14ac:dyDescent="0.25">
      <c r="A218" s="33"/>
      <c r="B218" s="84" t="s">
        <v>120</v>
      </c>
      <c r="C218" s="33"/>
      <c r="D218" s="33"/>
      <c r="E218" s="33"/>
      <c r="F218" s="33"/>
      <c r="G218" s="33"/>
      <c r="H218" s="33"/>
      <c r="I218" s="33"/>
      <c r="J218" s="37"/>
    </row>
    <row r="219" spans="1:10" x14ac:dyDescent="0.25">
      <c r="A219" s="33"/>
      <c r="B219" s="84" t="s">
        <v>183</v>
      </c>
      <c r="C219" s="33"/>
      <c r="D219" s="33"/>
      <c r="E219" s="33"/>
      <c r="F219" s="33"/>
      <c r="G219" s="33"/>
      <c r="H219" s="33"/>
      <c r="I219" s="37"/>
      <c r="J219" s="37"/>
    </row>
    <row r="220" spans="1:10" x14ac:dyDescent="0.25">
      <c r="A220" s="33"/>
      <c r="B220" s="84" t="s">
        <v>131</v>
      </c>
      <c r="C220" s="33"/>
      <c r="D220" s="33"/>
      <c r="E220" s="33"/>
      <c r="F220" s="33"/>
      <c r="G220" s="33"/>
      <c r="H220" s="33"/>
      <c r="I220" s="33"/>
      <c r="J220" s="37"/>
    </row>
    <row r="221" spans="1:10" x14ac:dyDescent="0.25">
      <c r="A221" s="33"/>
      <c r="B221" s="84" t="s">
        <v>191</v>
      </c>
      <c r="C221" s="33"/>
      <c r="D221" s="33"/>
      <c r="E221" s="33"/>
      <c r="F221" s="33"/>
      <c r="G221" s="33"/>
      <c r="H221" s="33"/>
      <c r="I221" s="33"/>
      <c r="J221" s="37"/>
    </row>
    <row r="222" spans="1:10" x14ac:dyDescent="0.25">
      <c r="A222" s="33"/>
      <c r="B222" s="84" t="s">
        <v>292</v>
      </c>
      <c r="C222" s="33"/>
      <c r="D222" s="33"/>
      <c r="E222" s="33"/>
      <c r="F222" s="33"/>
      <c r="G222" s="33"/>
      <c r="H222" s="33"/>
      <c r="I222" s="33"/>
      <c r="J222" s="33"/>
    </row>
    <row r="223" spans="1:10" x14ac:dyDescent="0.25">
      <c r="A223" s="33"/>
      <c r="B223" s="84" t="s">
        <v>270</v>
      </c>
      <c r="C223" s="33"/>
      <c r="D223" s="33"/>
      <c r="E223" s="33"/>
      <c r="F223" s="33"/>
      <c r="G223" s="33"/>
      <c r="H223" s="33"/>
      <c r="I223" s="33"/>
      <c r="J223" s="33"/>
    </row>
    <row r="224" spans="1:10" x14ac:dyDescent="0.25">
      <c r="A224" s="33"/>
      <c r="B224" s="84" t="s">
        <v>265</v>
      </c>
      <c r="C224" s="33"/>
      <c r="D224" s="33"/>
      <c r="E224" s="33"/>
      <c r="F224" s="33"/>
      <c r="G224" s="33"/>
      <c r="H224" s="33"/>
      <c r="I224" s="33"/>
      <c r="J224" s="33"/>
    </row>
    <row r="225" spans="1:10" x14ac:dyDescent="0.25">
      <c r="A225" s="33"/>
      <c r="B225" s="84" t="s">
        <v>266</v>
      </c>
      <c r="C225" s="33"/>
      <c r="D225" s="33"/>
      <c r="E225" s="33"/>
      <c r="F225" s="33"/>
      <c r="G225" s="33"/>
      <c r="H225" s="33"/>
      <c r="I225" s="33"/>
      <c r="J225" s="33"/>
    </row>
    <row r="226" spans="1:10" x14ac:dyDescent="0.25">
      <c r="A226" s="33"/>
      <c r="B226" s="84" t="s">
        <v>122</v>
      </c>
      <c r="C226" s="33"/>
      <c r="D226" s="33"/>
      <c r="E226" s="33"/>
      <c r="F226" s="33"/>
      <c r="G226" s="33"/>
      <c r="H226" s="33"/>
      <c r="I226" s="33"/>
      <c r="J226" s="33"/>
    </row>
    <row r="227" spans="1:10" x14ac:dyDescent="0.25">
      <c r="A227" s="33"/>
      <c r="B227" s="84" t="s">
        <v>294</v>
      </c>
      <c r="C227" s="33"/>
      <c r="D227" s="33"/>
      <c r="E227" s="33"/>
      <c r="F227" s="33"/>
      <c r="G227" s="33"/>
      <c r="H227" s="33"/>
      <c r="I227" s="33"/>
      <c r="J227" s="33"/>
    </row>
    <row r="228" spans="1:10" x14ac:dyDescent="0.25">
      <c r="A228" s="33"/>
      <c r="B228" s="84" t="s">
        <v>123</v>
      </c>
      <c r="C228" s="33"/>
      <c r="D228" s="33"/>
      <c r="E228" s="33"/>
      <c r="F228" s="33"/>
      <c r="G228" s="33"/>
      <c r="H228" s="33"/>
      <c r="I228" s="33"/>
      <c r="J228" s="33"/>
    </row>
    <row r="229" spans="1:10" x14ac:dyDescent="0.25">
      <c r="A229" s="33"/>
      <c r="B229" s="37" t="s">
        <v>184</v>
      </c>
      <c r="C229" s="33"/>
      <c r="D229" s="33"/>
      <c r="E229" s="33"/>
      <c r="F229" s="33"/>
      <c r="G229" s="33"/>
      <c r="H229" s="33"/>
      <c r="I229" s="33"/>
      <c r="J229" s="33"/>
    </row>
    <row r="230" spans="1:10" ht="15.75" thickBot="1" x14ac:dyDescent="0.3">
      <c r="A230" s="33"/>
      <c r="B230" s="33"/>
      <c r="C230" s="33"/>
      <c r="D230" s="33"/>
      <c r="E230" s="33"/>
      <c r="F230" s="33"/>
      <c r="G230" s="33"/>
      <c r="H230" s="33"/>
      <c r="I230" s="33"/>
      <c r="J230" s="33"/>
    </row>
    <row r="231" spans="1:10" ht="15.75" thickBot="1" x14ac:dyDescent="0.3">
      <c r="A231" s="34" t="s">
        <v>121</v>
      </c>
      <c r="B231" s="36" t="s">
        <v>66</v>
      </c>
      <c r="C231" s="33"/>
      <c r="D231" s="33"/>
      <c r="E231" s="33"/>
      <c r="F231" s="33"/>
      <c r="G231" s="33"/>
      <c r="H231" s="33"/>
      <c r="I231" s="33"/>
      <c r="J231" s="33"/>
    </row>
    <row r="232" spans="1:10" x14ac:dyDescent="0.25">
      <c r="A232" s="33"/>
      <c r="B232" s="36" t="s">
        <v>104</v>
      </c>
      <c r="C232" s="33"/>
      <c r="D232" s="33"/>
      <c r="E232" s="33"/>
      <c r="F232" s="33"/>
      <c r="G232" s="33"/>
      <c r="H232" s="33"/>
      <c r="I232" s="33"/>
      <c r="J232" s="33"/>
    </row>
    <row r="233" spans="1:10" x14ac:dyDescent="0.25">
      <c r="A233" s="33"/>
      <c r="B233" s="36" t="s">
        <v>74</v>
      </c>
      <c r="C233" s="33"/>
      <c r="D233" s="33"/>
      <c r="E233" s="33"/>
      <c r="F233" s="33"/>
      <c r="G233" s="33"/>
      <c r="H233" s="33"/>
      <c r="I233" s="33"/>
      <c r="J233" s="33"/>
    </row>
    <row r="234" spans="1:10" x14ac:dyDescent="0.25">
      <c r="A234" s="33"/>
      <c r="B234" s="36" t="s">
        <v>83</v>
      </c>
      <c r="C234" s="33"/>
      <c r="D234" s="33"/>
      <c r="E234" s="33"/>
      <c r="F234" s="33"/>
      <c r="G234" s="33"/>
      <c r="H234" s="33"/>
      <c r="I234" s="33"/>
      <c r="J234" s="33"/>
    </row>
    <row r="235" spans="1:10" x14ac:dyDescent="0.25">
      <c r="A235" s="33"/>
      <c r="B235" s="36" t="s">
        <v>295</v>
      </c>
      <c r="C235" s="33"/>
      <c r="D235" s="33"/>
      <c r="E235" s="33"/>
      <c r="F235" s="33"/>
      <c r="G235" s="33"/>
      <c r="H235" s="33"/>
      <c r="I235" s="33"/>
      <c r="J235" s="33"/>
    </row>
    <row r="236" spans="1:10" x14ac:dyDescent="0.25">
      <c r="A236" s="33"/>
      <c r="B236" s="36" t="s">
        <v>117</v>
      </c>
      <c r="C236" s="33"/>
      <c r="D236" s="33"/>
      <c r="E236" s="33"/>
      <c r="F236" s="33"/>
      <c r="G236" s="33"/>
      <c r="H236" s="33"/>
      <c r="I236" s="33"/>
      <c r="J236" s="33"/>
    </row>
    <row r="237" spans="1:10" x14ac:dyDescent="0.25">
      <c r="A237" s="33"/>
      <c r="B237" s="36" t="s">
        <v>296</v>
      </c>
      <c r="C237" s="33"/>
      <c r="D237" s="33"/>
      <c r="E237" s="33"/>
      <c r="F237" s="33"/>
      <c r="G237" s="33"/>
      <c r="H237" s="33"/>
      <c r="I237" s="33"/>
      <c r="J237" s="33"/>
    </row>
    <row r="238" spans="1:10" x14ac:dyDescent="0.25">
      <c r="A238" s="33"/>
      <c r="B238" s="36" t="s">
        <v>120</v>
      </c>
      <c r="C238" s="33"/>
      <c r="D238" s="33"/>
      <c r="E238" s="33"/>
      <c r="F238" s="33"/>
      <c r="G238" s="33"/>
      <c r="H238" s="33"/>
      <c r="I238" s="37"/>
      <c r="J238" s="33"/>
    </row>
    <row r="239" spans="1:10" x14ac:dyDescent="0.25">
      <c r="A239" s="33"/>
      <c r="B239" s="36" t="s">
        <v>297</v>
      </c>
      <c r="C239" s="33"/>
      <c r="D239" s="33"/>
      <c r="E239" s="33"/>
      <c r="F239" s="33"/>
      <c r="G239" s="33"/>
      <c r="H239" s="33"/>
      <c r="I239" s="33"/>
      <c r="J239" s="33"/>
    </row>
    <row r="240" spans="1:10" x14ac:dyDescent="0.25">
      <c r="A240" s="33"/>
      <c r="B240" s="36" t="s">
        <v>298</v>
      </c>
      <c r="C240" s="33"/>
      <c r="D240" s="33"/>
      <c r="E240" s="33"/>
      <c r="F240" s="33"/>
      <c r="G240" s="33"/>
      <c r="H240" s="33"/>
      <c r="I240" s="33"/>
      <c r="J240" s="33"/>
    </row>
    <row r="241" spans="1:10" x14ac:dyDescent="0.25">
      <c r="A241" s="33"/>
      <c r="B241" s="36" t="s">
        <v>266</v>
      </c>
      <c r="C241" s="33"/>
      <c r="D241" s="33"/>
      <c r="E241" s="33"/>
      <c r="F241" s="33"/>
      <c r="G241" s="33"/>
      <c r="H241" s="33"/>
      <c r="I241" s="33"/>
      <c r="J241" s="33"/>
    </row>
    <row r="242" spans="1:10" x14ac:dyDescent="0.25">
      <c r="A242" s="33"/>
      <c r="B242" s="36" t="s">
        <v>299</v>
      </c>
      <c r="C242" s="33"/>
      <c r="D242" s="33"/>
      <c r="E242" s="33"/>
      <c r="F242" s="33"/>
      <c r="G242" s="33"/>
      <c r="H242" s="33"/>
      <c r="I242" s="33"/>
      <c r="J242" s="33"/>
    </row>
    <row r="243" spans="1:10" x14ac:dyDescent="0.25">
      <c r="A243" s="33"/>
      <c r="B243" s="36" t="s">
        <v>300</v>
      </c>
      <c r="C243" s="33"/>
      <c r="D243" s="33"/>
      <c r="E243" s="33"/>
      <c r="G243" s="47"/>
      <c r="H243" s="33"/>
      <c r="I243" s="33"/>
      <c r="J243" s="33"/>
    </row>
    <row r="244" spans="1:10" x14ac:dyDescent="0.25">
      <c r="A244" s="33"/>
      <c r="B244" s="47" t="s">
        <v>203</v>
      </c>
      <c r="C244" s="33"/>
      <c r="D244" s="33"/>
      <c r="E244" s="33"/>
      <c r="F244" s="33"/>
      <c r="G244" s="33"/>
      <c r="H244" s="33"/>
      <c r="I244" s="33"/>
      <c r="J244" s="33"/>
    </row>
    <row r="245" spans="1:10" x14ac:dyDescent="0.25">
      <c r="A245" s="33"/>
      <c r="B245" s="47" t="s">
        <v>63</v>
      </c>
      <c r="C245" s="33"/>
      <c r="D245" s="33"/>
      <c r="E245" s="33"/>
      <c r="F245" s="33"/>
      <c r="G245" s="33"/>
      <c r="H245" s="33"/>
      <c r="I245" s="33"/>
      <c r="J245" s="33"/>
    </row>
    <row r="246" spans="1:10" x14ac:dyDescent="0.25">
      <c r="A246" s="33"/>
      <c r="B246" s="47" t="s">
        <v>60</v>
      </c>
      <c r="C246" s="33"/>
      <c r="D246" s="33"/>
      <c r="E246" s="33"/>
      <c r="F246" s="33"/>
      <c r="G246" s="33"/>
      <c r="H246" s="33"/>
      <c r="I246" s="33"/>
      <c r="J246" s="33"/>
    </row>
    <row r="247" spans="1:10" x14ac:dyDescent="0.25">
      <c r="A247" s="33"/>
      <c r="B247" s="46" t="s">
        <v>64</v>
      </c>
      <c r="C247" s="33"/>
      <c r="D247" s="33"/>
      <c r="E247" s="33"/>
      <c r="F247" s="33"/>
      <c r="G247" s="33"/>
      <c r="H247" s="33"/>
      <c r="I247" s="33"/>
      <c r="J247" s="33"/>
    </row>
    <row r="248" spans="1:10" x14ac:dyDescent="0.25">
      <c r="A248" s="33"/>
      <c r="B248" s="46" t="s">
        <v>65</v>
      </c>
      <c r="C248" s="33"/>
      <c r="D248" s="33"/>
      <c r="E248" s="33"/>
      <c r="F248" s="33"/>
      <c r="G248" s="33"/>
      <c r="H248" s="33"/>
      <c r="I248" s="33"/>
      <c r="J248" s="33"/>
    </row>
    <row r="249" spans="1:10" x14ac:dyDescent="0.25">
      <c r="A249" s="33"/>
      <c r="B249" s="37" t="s">
        <v>155</v>
      </c>
      <c r="C249" s="33"/>
      <c r="D249" s="33"/>
      <c r="E249" s="33"/>
      <c r="F249" s="33"/>
      <c r="G249" s="33"/>
      <c r="H249" s="33"/>
      <c r="I249" s="33"/>
      <c r="J249" s="33"/>
    </row>
    <row r="250" spans="1:10" x14ac:dyDescent="0.25">
      <c r="A250" s="33"/>
      <c r="B250" s="37" t="s">
        <v>161</v>
      </c>
      <c r="C250" s="33"/>
      <c r="D250" s="33"/>
      <c r="E250" s="33"/>
      <c r="F250" s="33"/>
      <c r="G250" s="33"/>
      <c r="H250" s="33"/>
      <c r="I250" s="33"/>
      <c r="J250" s="33"/>
    </row>
  </sheetData>
  <mergeCells count="58">
    <mergeCell ref="A71:A73"/>
    <mergeCell ref="B71:G71"/>
    <mergeCell ref="H71:L71"/>
    <mergeCell ref="A88:G88"/>
    <mergeCell ref="M32:M34"/>
    <mergeCell ref="D33:E33"/>
    <mergeCell ref="F33:F34"/>
    <mergeCell ref="G33:G34"/>
    <mergeCell ref="H33:I33"/>
    <mergeCell ref="A42:N42"/>
    <mergeCell ref="A43:A45"/>
    <mergeCell ref="B43:G43"/>
    <mergeCell ref="H43:L43"/>
    <mergeCell ref="M43:M45"/>
    <mergeCell ref="N43:N45"/>
    <mergeCell ref="B44:C44"/>
    <mergeCell ref="N32:N34"/>
    <mergeCell ref="B33:C33"/>
    <mergeCell ref="L44:L45"/>
    <mergeCell ref="A70:N70"/>
    <mergeCell ref="D44:E44"/>
    <mergeCell ref="F44:F45"/>
    <mergeCell ref="G44:G45"/>
    <mergeCell ref="H44:I44"/>
    <mergeCell ref="J44:J45"/>
    <mergeCell ref="K44:K45"/>
    <mergeCell ref="J33:J34"/>
    <mergeCell ref="K33:K34"/>
    <mergeCell ref="L33:L34"/>
    <mergeCell ref="A32:A34"/>
    <mergeCell ref="B32:G32"/>
    <mergeCell ref="H32:L32"/>
    <mergeCell ref="A31:N31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M71:M73"/>
    <mergeCell ref="N71:N73"/>
    <mergeCell ref="B72:C72"/>
    <mergeCell ref="D72:E72"/>
    <mergeCell ref="F72:F73"/>
    <mergeCell ref="L72:L73"/>
    <mergeCell ref="G72:G73"/>
    <mergeCell ref="H72:I72"/>
    <mergeCell ref="J72:J73"/>
    <mergeCell ref="K72:K7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72"/>
  <sheetViews>
    <sheetView topLeftCell="A46" zoomScale="75" zoomScaleNormal="75" workbookViewId="0">
      <selection activeCell="M66" sqref="M66"/>
    </sheetView>
  </sheetViews>
  <sheetFormatPr defaultRowHeight="15" x14ac:dyDescent="0.25"/>
  <cols>
    <col min="1" max="1" width="28.7109375" style="78" customWidth="1"/>
    <col min="2" max="2" width="16.7109375" style="127" customWidth="1"/>
    <col min="3" max="5" width="16.7109375" customWidth="1"/>
    <col min="6" max="6" width="16.7109375" style="77" customWidth="1"/>
    <col min="7" max="7" width="16.7109375" style="118" customWidth="1"/>
    <col min="8" max="11" width="16.7109375" customWidth="1"/>
    <col min="12" max="12" width="16.7109375" style="118" customWidth="1"/>
    <col min="13" max="13" width="16.7109375" style="124" customWidth="1"/>
    <col min="14" max="14" width="16.7109375" customWidth="1"/>
    <col min="15" max="15" width="10.5703125" bestFit="1" customWidth="1"/>
    <col min="16" max="16" width="14.5703125" bestFit="1" customWidth="1"/>
    <col min="17" max="17" width="11.7109375" bestFit="1" customWidth="1"/>
  </cols>
  <sheetData>
    <row r="1" spans="1:14" ht="18.75" x14ac:dyDescent="0.3">
      <c r="A1" s="2850" t="s">
        <v>346</v>
      </c>
      <c r="B1" s="2850"/>
      <c r="C1" s="2850"/>
      <c r="D1" s="2850"/>
      <c r="E1" s="2850"/>
      <c r="F1" s="2850"/>
      <c r="G1" s="2850"/>
      <c r="H1" s="2850"/>
      <c r="I1" s="2850"/>
      <c r="J1" s="2850"/>
      <c r="K1" s="2850"/>
      <c r="L1" s="2850"/>
      <c r="M1" s="2850"/>
      <c r="N1" s="2850"/>
    </row>
    <row r="2" spans="1:14" ht="15.75" thickBot="1" x14ac:dyDescent="0.3"/>
    <row r="3" spans="1:14" ht="17.25" thickBot="1" x14ac:dyDescent="0.3">
      <c r="A3" s="3029" t="s">
        <v>30</v>
      </c>
      <c r="B3" s="3030"/>
      <c r="C3" s="3030"/>
      <c r="D3" s="3030"/>
      <c r="E3" s="3030"/>
      <c r="F3" s="3030"/>
      <c r="G3" s="3030"/>
      <c r="H3" s="3030"/>
      <c r="I3" s="3030"/>
      <c r="J3" s="3030"/>
      <c r="K3" s="3030"/>
      <c r="L3" s="3030"/>
      <c r="M3" s="3030"/>
      <c r="N3" s="3031"/>
    </row>
    <row r="4" spans="1:14" ht="16.5" customHeight="1" x14ac:dyDescent="0.25">
      <c r="A4" s="3032" t="s">
        <v>0</v>
      </c>
      <c r="B4" s="3213" t="s">
        <v>1</v>
      </c>
      <c r="C4" s="3214"/>
      <c r="D4" s="3214"/>
      <c r="E4" s="3214"/>
      <c r="F4" s="3214"/>
      <c r="G4" s="3215"/>
      <c r="H4" s="3196" t="s">
        <v>2</v>
      </c>
      <c r="I4" s="3197"/>
      <c r="J4" s="3197"/>
      <c r="K4" s="3197"/>
      <c r="L4" s="3198"/>
      <c r="M4" s="2954" t="s">
        <v>3</v>
      </c>
      <c r="N4" s="3055" t="s">
        <v>31</v>
      </c>
    </row>
    <row r="5" spans="1:14" ht="16.5" customHeight="1" x14ac:dyDescent="0.25">
      <c r="A5" s="3033"/>
      <c r="B5" s="3044" t="s">
        <v>8</v>
      </c>
      <c r="C5" s="3045"/>
      <c r="D5" s="3046" t="s">
        <v>9</v>
      </c>
      <c r="E5" s="3047"/>
      <c r="F5" s="3058" t="s">
        <v>32</v>
      </c>
      <c r="G5" s="3058" t="s">
        <v>10</v>
      </c>
      <c r="H5" s="3044" t="s">
        <v>11</v>
      </c>
      <c r="I5" s="3045"/>
      <c r="J5" s="3052" t="s">
        <v>12</v>
      </c>
      <c r="K5" s="3048" t="s">
        <v>33</v>
      </c>
      <c r="L5" s="3060" t="s">
        <v>13</v>
      </c>
      <c r="M5" s="2964"/>
      <c r="N5" s="3056"/>
    </row>
    <row r="6" spans="1:14" ht="69.75" customHeight="1" thickBot="1" x14ac:dyDescent="0.3">
      <c r="A6" s="3034"/>
      <c r="B6" s="105" t="s">
        <v>14</v>
      </c>
      <c r="C6" s="128" t="s">
        <v>15</v>
      </c>
      <c r="D6" s="128" t="s">
        <v>16</v>
      </c>
      <c r="E6" s="128" t="s">
        <v>34</v>
      </c>
      <c r="F6" s="3059"/>
      <c r="G6" s="3059"/>
      <c r="H6" s="105" t="s">
        <v>14</v>
      </c>
      <c r="I6" s="128" t="s">
        <v>15</v>
      </c>
      <c r="J6" s="3053"/>
      <c r="K6" s="3049"/>
      <c r="L6" s="3061"/>
      <c r="M6" s="2955"/>
      <c r="N6" s="3057"/>
    </row>
    <row r="7" spans="1:14" ht="16.5" x14ac:dyDescent="0.25">
      <c r="A7" s="129" t="s">
        <v>17</v>
      </c>
      <c r="B7" s="22">
        <v>27863.196682999998</v>
      </c>
      <c r="C7" s="22">
        <v>3919.3882759999997</v>
      </c>
      <c r="D7" s="22">
        <v>1436.8081629999999</v>
      </c>
      <c r="E7" s="22">
        <v>1865.584578</v>
      </c>
      <c r="F7" s="22">
        <v>3559.1751420000001</v>
      </c>
      <c r="G7" s="483">
        <v>38644.152841999996</v>
      </c>
      <c r="H7" s="22">
        <v>668</v>
      </c>
      <c r="I7" s="22">
        <v>0</v>
      </c>
      <c r="J7" s="22">
        <v>0</v>
      </c>
      <c r="K7" s="22">
        <v>0</v>
      </c>
      <c r="L7" s="483">
        <v>668</v>
      </c>
      <c r="M7" s="484">
        <v>39312.152841999996</v>
      </c>
      <c r="N7" s="22">
        <v>9368.4633759999997</v>
      </c>
    </row>
    <row r="8" spans="1:14" ht="16.5" x14ac:dyDescent="0.25">
      <c r="A8" s="13" t="s">
        <v>18</v>
      </c>
      <c r="B8" s="22">
        <v>3775.8660209999998</v>
      </c>
      <c r="C8" s="22">
        <v>2279.3559420000001</v>
      </c>
      <c r="D8" s="22">
        <v>710.39286100000004</v>
      </c>
      <c r="E8" s="22">
        <v>446.64099999999996</v>
      </c>
      <c r="F8" s="22">
        <v>581.68299999999999</v>
      </c>
      <c r="G8" s="483">
        <v>7793.9388239999998</v>
      </c>
      <c r="H8" s="22">
        <v>130</v>
      </c>
      <c r="I8" s="22">
        <v>0</v>
      </c>
      <c r="J8" s="22">
        <v>0</v>
      </c>
      <c r="K8" s="22">
        <v>0</v>
      </c>
      <c r="L8" s="483">
        <v>130</v>
      </c>
      <c r="M8" s="484">
        <v>7923.9388239999998</v>
      </c>
      <c r="N8" s="22">
        <v>2075.2305470000001</v>
      </c>
    </row>
    <row r="9" spans="1:14" ht="16.5" x14ac:dyDescent="0.25">
      <c r="A9" s="12" t="s">
        <v>19</v>
      </c>
      <c r="B9" s="22">
        <v>760.964021</v>
      </c>
      <c r="C9" s="22">
        <v>194</v>
      </c>
      <c r="D9" s="22">
        <v>187.596</v>
      </c>
      <c r="E9" s="22">
        <v>8.59</v>
      </c>
      <c r="F9" s="22">
        <v>58.069000000000003</v>
      </c>
      <c r="G9" s="483">
        <v>1209.2190209999999</v>
      </c>
      <c r="H9" s="22">
        <v>0</v>
      </c>
      <c r="I9" s="22">
        <v>0</v>
      </c>
      <c r="J9" s="22">
        <v>0</v>
      </c>
      <c r="K9" s="22">
        <v>0</v>
      </c>
      <c r="L9" s="483">
        <v>0</v>
      </c>
      <c r="M9" s="484">
        <v>1209.2190209999999</v>
      </c>
      <c r="N9" s="22">
        <v>354.50702100000001</v>
      </c>
    </row>
    <row r="10" spans="1:14" ht="16.5" x14ac:dyDescent="0.25">
      <c r="A10" s="13" t="s">
        <v>20</v>
      </c>
      <c r="B10" s="22">
        <v>1282.6089999999999</v>
      </c>
      <c r="C10" s="22">
        <v>194.26361199999999</v>
      </c>
      <c r="D10" s="22">
        <v>231.71800000000002</v>
      </c>
      <c r="E10" s="22">
        <v>63.63</v>
      </c>
      <c r="F10" s="22">
        <v>1</v>
      </c>
      <c r="G10" s="483">
        <v>1773.2206120000001</v>
      </c>
      <c r="H10" s="22">
        <v>0</v>
      </c>
      <c r="I10" s="22">
        <v>0</v>
      </c>
      <c r="J10" s="22">
        <v>0</v>
      </c>
      <c r="K10" s="22">
        <v>0</v>
      </c>
      <c r="L10" s="483">
        <v>0</v>
      </c>
      <c r="M10" s="484">
        <v>1773.2206120000001</v>
      </c>
      <c r="N10" s="22">
        <v>469.80899999999997</v>
      </c>
    </row>
    <row r="11" spans="1:14" ht="16.5" x14ac:dyDescent="0.25">
      <c r="A11" s="13" t="s">
        <v>21</v>
      </c>
      <c r="B11" s="22">
        <v>908.62300000000005</v>
      </c>
      <c r="C11" s="22">
        <v>1624.247194</v>
      </c>
      <c r="D11" s="22">
        <v>195.46020799999999</v>
      </c>
      <c r="E11" s="22">
        <v>242.47</v>
      </c>
      <c r="F11" s="22">
        <v>71.55</v>
      </c>
      <c r="G11" s="483">
        <v>3042.350402</v>
      </c>
      <c r="H11" s="22">
        <v>130</v>
      </c>
      <c r="I11" s="22">
        <v>0</v>
      </c>
      <c r="J11" s="22">
        <v>0</v>
      </c>
      <c r="K11" s="22">
        <v>0</v>
      </c>
      <c r="L11" s="483">
        <v>130</v>
      </c>
      <c r="M11" s="484">
        <v>3172.350402</v>
      </c>
      <c r="N11" s="22">
        <v>543.30087300000002</v>
      </c>
    </row>
    <row r="12" spans="1:14" ht="16.5" x14ac:dyDescent="0.25">
      <c r="A12" s="13" t="s">
        <v>22</v>
      </c>
      <c r="B12" s="22">
        <v>1527.0204899999999</v>
      </c>
      <c r="C12" s="22">
        <v>499.16027800000001</v>
      </c>
      <c r="D12" s="22">
        <v>110.451548</v>
      </c>
      <c r="E12" s="22">
        <v>93.14</v>
      </c>
      <c r="F12" s="22">
        <v>146.45499999999998</v>
      </c>
      <c r="G12" s="483">
        <v>2376.227316</v>
      </c>
      <c r="H12" s="22">
        <v>0</v>
      </c>
      <c r="I12" s="22">
        <v>0</v>
      </c>
      <c r="J12" s="22">
        <v>0</v>
      </c>
      <c r="K12" s="22">
        <v>0</v>
      </c>
      <c r="L12" s="483">
        <v>0</v>
      </c>
      <c r="M12" s="484">
        <v>2376.227316</v>
      </c>
      <c r="N12" s="22">
        <v>616.25003800000002</v>
      </c>
    </row>
    <row r="13" spans="1:14" ht="17.25" thickBot="1" x14ac:dyDescent="0.3">
      <c r="A13" s="478" t="s">
        <v>23</v>
      </c>
      <c r="B13" s="22">
        <v>1194.371885</v>
      </c>
      <c r="C13" s="22">
        <v>305.69836399999997</v>
      </c>
      <c r="D13" s="22">
        <v>197.12100000000001</v>
      </c>
      <c r="E13" s="22">
        <v>240.86</v>
      </c>
      <c r="F13" s="501">
        <v>501.982573</v>
      </c>
      <c r="G13" s="501">
        <v>2440.0338219999999</v>
      </c>
      <c r="H13" s="22">
        <v>326</v>
      </c>
      <c r="I13" s="22">
        <v>0</v>
      </c>
      <c r="J13" s="22">
        <v>0</v>
      </c>
      <c r="K13" s="22">
        <v>0</v>
      </c>
      <c r="L13" s="483">
        <v>326</v>
      </c>
      <c r="M13" s="501">
        <v>2766.0338219999999</v>
      </c>
      <c r="N13" s="501">
        <v>931.50088499999993</v>
      </c>
    </row>
    <row r="14" spans="1:14" ht="17.25" thickBot="1" x14ac:dyDescent="0.3">
      <c r="A14" s="472" t="s">
        <v>24</v>
      </c>
      <c r="B14" s="29">
        <v>34360.455078999999</v>
      </c>
      <c r="C14" s="29">
        <v>7003.60286</v>
      </c>
      <c r="D14" s="29">
        <v>2454.7735720000001</v>
      </c>
      <c r="E14" s="29">
        <v>2646.2255780000005</v>
      </c>
      <c r="F14" s="23">
        <v>4789.2957150000002</v>
      </c>
      <c r="G14" s="23">
        <v>51254.352803999995</v>
      </c>
      <c r="H14" s="29">
        <v>1124</v>
      </c>
      <c r="I14" s="29">
        <v>0</v>
      </c>
      <c r="J14" s="29">
        <v>0</v>
      </c>
      <c r="K14" s="29">
        <v>0</v>
      </c>
      <c r="L14" s="485">
        <v>1124</v>
      </c>
      <c r="M14" s="23">
        <v>52378.352803999995</v>
      </c>
      <c r="N14" s="23">
        <v>12991.444846000002</v>
      </c>
    </row>
    <row r="15" spans="1:14" ht="16.5" x14ac:dyDescent="0.25">
      <c r="A15" s="16" t="s">
        <v>35</v>
      </c>
      <c r="B15" s="22">
        <v>15.879</v>
      </c>
      <c r="C15" s="22">
        <v>125</v>
      </c>
      <c r="D15" s="22">
        <v>40</v>
      </c>
      <c r="E15" s="22">
        <v>0</v>
      </c>
      <c r="F15" s="22">
        <v>0</v>
      </c>
      <c r="G15" s="483">
        <v>180.87899999999999</v>
      </c>
      <c r="H15" s="22">
        <v>0</v>
      </c>
      <c r="I15" s="22">
        <v>0</v>
      </c>
      <c r="J15" s="22">
        <v>0</v>
      </c>
      <c r="K15" s="22">
        <v>0</v>
      </c>
      <c r="L15" s="483">
        <v>0</v>
      </c>
      <c r="M15" s="484">
        <v>180.87899999999999</v>
      </c>
      <c r="N15" s="22">
        <v>155.87899999999999</v>
      </c>
    </row>
    <row r="16" spans="1:14" ht="16.5" x14ac:dyDescent="0.25">
      <c r="A16" s="17" t="s">
        <v>36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483">
        <v>0</v>
      </c>
      <c r="H16" s="22">
        <v>0</v>
      </c>
      <c r="I16" s="22">
        <v>0</v>
      </c>
      <c r="J16" s="22">
        <v>0</v>
      </c>
      <c r="K16" s="22">
        <v>0</v>
      </c>
      <c r="L16" s="483">
        <v>0</v>
      </c>
      <c r="M16" s="484">
        <v>0</v>
      </c>
      <c r="N16" s="22">
        <v>0</v>
      </c>
    </row>
    <row r="17" spans="1:14" ht="16.5" x14ac:dyDescent="0.25">
      <c r="A17" s="17" t="s">
        <v>37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483">
        <v>0</v>
      </c>
      <c r="H17" s="22">
        <v>0</v>
      </c>
      <c r="I17" s="22">
        <v>0</v>
      </c>
      <c r="J17" s="22">
        <v>0</v>
      </c>
      <c r="K17" s="22">
        <v>0</v>
      </c>
      <c r="L17" s="483">
        <v>0</v>
      </c>
      <c r="M17" s="484">
        <v>0</v>
      </c>
      <c r="N17" s="22">
        <v>0</v>
      </c>
    </row>
    <row r="18" spans="1:14" ht="16.5" x14ac:dyDescent="0.25">
      <c r="A18" s="17" t="s">
        <v>38</v>
      </c>
      <c r="B18" s="22">
        <v>0</v>
      </c>
      <c r="C18" s="22">
        <v>0</v>
      </c>
      <c r="D18" s="22">
        <v>0</v>
      </c>
      <c r="E18" s="22">
        <v>0</v>
      </c>
      <c r="F18" s="22">
        <v>2.2999999999999998</v>
      </c>
      <c r="G18" s="483">
        <v>2.2999999999999998</v>
      </c>
      <c r="H18" s="22">
        <v>0</v>
      </c>
      <c r="I18" s="22">
        <v>0</v>
      </c>
      <c r="J18" s="22">
        <v>0</v>
      </c>
      <c r="K18" s="22">
        <v>0</v>
      </c>
      <c r="L18" s="483">
        <v>0</v>
      </c>
      <c r="M18" s="484">
        <v>2.2999999999999998</v>
      </c>
      <c r="N18" s="22">
        <v>0</v>
      </c>
    </row>
    <row r="19" spans="1:14" ht="16.5" x14ac:dyDescent="0.25">
      <c r="A19" s="17" t="s">
        <v>39</v>
      </c>
      <c r="B19" s="22">
        <v>0</v>
      </c>
      <c r="C19" s="22">
        <v>3</v>
      </c>
      <c r="D19" s="22">
        <v>1E-3</v>
      </c>
      <c r="E19" s="22">
        <v>10</v>
      </c>
      <c r="F19" s="22">
        <v>22.99</v>
      </c>
      <c r="G19" s="483">
        <v>35.991</v>
      </c>
      <c r="H19" s="22">
        <v>0</v>
      </c>
      <c r="I19" s="22">
        <v>0</v>
      </c>
      <c r="J19" s="22">
        <v>0</v>
      </c>
      <c r="K19" s="22">
        <v>0</v>
      </c>
      <c r="L19" s="483">
        <v>0</v>
      </c>
      <c r="M19" s="484">
        <v>35.991</v>
      </c>
      <c r="N19" s="22">
        <v>1E-3</v>
      </c>
    </row>
    <row r="20" spans="1:14" ht="16.5" x14ac:dyDescent="0.25">
      <c r="A20" s="17" t="s">
        <v>40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483">
        <v>0</v>
      </c>
      <c r="H20" s="22">
        <v>0</v>
      </c>
      <c r="I20" s="22">
        <v>0</v>
      </c>
      <c r="J20" s="22">
        <v>0</v>
      </c>
      <c r="K20" s="22">
        <v>0</v>
      </c>
      <c r="L20" s="483">
        <v>0</v>
      </c>
      <c r="M20" s="484">
        <v>0</v>
      </c>
      <c r="N20" s="22">
        <v>0</v>
      </c>
    </row>
    <row r="21" spans="1:14" ht="16.5" x14ac:dyDescent="0.25">
      <c r="A21" s="17" t="s">
        <v>41</v>
      </c>
      <c r="B21" s="22">
        <v>0</v>
      </c>
      <c r="C21" s="22">
        <v>0</v>
      </c>
      <c r="D21" s="22">
        <v>0</v>
      </c>
      <c r="E21" s="22">
        <v>0.95199999999999996</v>
      </c>
      <c r="F21" s="22">
        <v>4</v>
      </c>
      <c r="G21" s="483">
        <v>4.952</v>
      </c>
      <c r="H21" s="22">
        <v>0</v>
      </c>
      <c r="I21" s="22">
        <v>0</v>
      </c>
      <c r="J21" s="22">
        <v>0</v>
      </c>
      <c r="K21" s="22">
        <v>0</v>
      </c>
      <c r="L21" s="483">
        <v>0</v>
      </c>
      <c r="M21" s="484">
        <v>4.952</v>
      </c>
      <c r="N21" s="22">
        <v>4.952</v>
      </c>
    </row>
    <row r="22" spans="1:14" ht="16.5" x14ac:dyDescent="0.25">
      <c r="A22" s="17" t="s">
        <v>42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483">
        <v>0</v>
      </c>
      <c r="H22" s="22">
        <v>0</v>
      </c>
      <c r="I22" s="22">
        <v>0</v>
      </c>
      <c r="J22" s="22">
        <v>0</v>
      </c>
      <c r="K22" s="22">
        <v>0</v>
      </c>
      <c r="L22" s="483">
        <v>0</v>
      </c>
      <c r="M22" s="484">
        <v>0</v>
      </c>
      <c r="N22" s="22">
        <v>0</v>
      </c>
    </row>
    <row r="23" spans="1:14" ht="16.5" x14ac:dyDescent="0.25">
      <c r="A23" s="17" t="s">
        <v>43</v>
      </c>
      <c r="B23" s="22">
        <v>4</v>
      </c>
      <c r="C23" s="22">
        <v>0</v>
      </c>
      <c r="D23" s="22">
        <v>30.041</v>
      </c>
      <c r="E23" s="22">
        <v>1</v>
      </c>
      <c r="F23" s="22">
        <v>6</v>
      </c>
      <c r="G23" s="483">
        <v>41.040999999999997</v>
      </c>
      <c r="H23" s="22">
        <v>0</v>
      </c>
      <c r="I23" s="22">
        <v>0</v>
      </c>
      <c r="J23" s="22">
        <v>0</v>
      </c>
      <c r="K23" s="22">
        <v>0</v>
      </c>
      <c r="L23" s="483">
        <v>0</v>
      </c>
      <c r="M23" s="484">
        <v>41.040999999999997</v>
      </c>
      <c r="N23" s="22">
        <v>7</v>
      </c>
    </row>
    <row r="24" spans="1:14" ht="16.5" x14ac:dyDescent="0.25">
      <c r="A24" s="17" t="s">
        <v>44</v>
      </c>
      <c r="B24" s="22">
        <v>0</v>
      </c>
      <c r="C24" s="22">
        <v>0</v>
      </c>
      <c r="D24" s="22">
        <v>5</v>
      </c>
      <c r="E24" s="22">
        <v>0</v>
      </c>
      <c r="F24" s="22">
        <v>0</v>
      </c>
      <c r="G24" s="483">
        <v>5</v>
      </c>
      <c r="H24" s="22">
        <v>0</v>
      </c>
      <c r="I24" s="22">
        <v>0</v>
      </c>
      <c r="J24" s="22">
        <v>0</v>
      </c>
      <c r="K24" s="22">
        <v>0</v>
      </c>
      <c r="L24" s="483">
        <v>0</v>
      </c>
      <c r="M24" s="484">
        <v>5</v>
      </c>
      <c r="N24" s="22">
        <v>3</v>
      </c>
    </row>
    <row r="25" spans="1:14" ht="16.5" x14ac:dyDescent="0.25">
      <c r="A25" s="17" t="s">
        <v>45</v>
      </c>
      <c r="B25" s="22">
        <v>0</v>
      </c>
      <c r="C25" s="22">
        <v>0</v>
      </c>
      <c r="D25" s="22">
        <v>4</v>
      </c>
      <c r="E25" s="22">
        <v>0</v>
      </c>
      <c r="F25" s="22">
        <v>0</v>
      </c>
      <c r="G25" s="483">
        <v>4</v>
      </c>
      <c r="H25" s="22">
        <v>0</v>
      </c>
      <c r="I25" s="22">
        <v>0</v>
      </c>
      <c r="J25" s="22">
        <v>0</v>
      </c>
      <c r="K25" s="22">
        <v>0</v>
      </c>
      <c r="L25" s="483">
        <v>0</v>
      </c>
      <c r="M25" s="484">
        <v>4</v>
      </c>
      <c r="N25" s="22">
        <v>0</v>
      </c>
    </row>
    <row r="26" spans="1:14" ht="16.5" x14ac:dyDescent="0.25">
      <c r="A26" s="17" t="s">
        <v>46</v>
      </c>
      <c r="B26" s="22">
        <v>134</v>
      </c>
      <c r="C26" s="22">
        <v>0</v>
      </c>
      <c r="D26" s="22">
        <v>0</v>
      </c>
      <c r="E26" s="22">
        <v>120</v>
      </c>
      <c r="F26" s="22">
        <v>0</v>
      </c>
      <c r="G26" s="483">
        <v>254</v>
      </c>
      <c r="H26" s="22">
        <v>0</v>
      </c>
      <c r="I26" s="22">
        <v>0</v>
      </c>
      <c r="J26" s="22">
        <v>0</v>
      </c>
      <c r="K26" s="22">
        <v>0</v>
      </c>
      <c r="L26" s="483">
        <v>0</v>
      </c>
      <c r="M26" s="484">
        <v>254</v>
      </c>
      <c r="N26" s="22">
        <v>156</v>
      </c>
    </row>
    <row r="27" spans="1:14" ht="17.25" thickBot="1" x14ac:dyDescent="0.3">
      <c r="A27" s="17" t="s">
        <v>47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483">
        <v>0</v>
      </c>
      <c r="H27" s="22">
        <v>0</v>
      </c>
      <c r="I27" s="22">
        <v>0</v>
      </c>
      <c r="J27" s="22">
        <v>0</v>
      </c>
      <c r="K27" s="22">
        <v>0</v>
      </c>
      <c r="L27" s="483">
        <v>0</v>
      </c>
      <c r="M27" s="484">
        <v>0</v>
      </c>
      <c r="N27" s="22">
        <v>0</v>
      </c>
    </row>
    <row r="28" spans="1:14" ht="17.25" thickBot="1" x14ac:dyDescent="0.3">
      <c r="A28" s="472" t="s">
        <v>25</v>
      </c>
      <c r="B28" s="29">
        <v>178.05199999999999</v>
      </c>
      <c r="C28" s="29">
        <v>132</v>
      </c>
      <c r="D28" s="29">
        <v>110.30500000000001</v>
      </c>
      <c r="E28" s="29">
        <v>153.15800000000002</v>
      </c>
      <c r="F28" s="29">
        <v>76.09</v>
      </c>
      <c r="G28" s="485">
        <v>649.60500000000002</v>
      </c>
      <c r="H28" s="29">
        <v>0</v>
      </c>
      <c r="I28" s="29">
        <v>0</v>
      </c>
      <c r="J28" s="29">
        <v>0</v>
      </c>
      <c r="K28" s="29">
        <v>0</v>
      </c>
      <c r="L28" s="485">
        <v>0</v>
      </c>
      <c r="M28" s="486">
        <v>649.60500000000002</v>
      </c>
      <c r="N28" s="29">
        <v>519.04</v>
      </c>
    </row>
    <row r="29" spans="1:14" ht="17.25" thickBot="1" x14ac:dyDescent="0.3">
      <c r="A29" s="472" t="s">
        <v>26</v>
      </c>
      <c r="B29" s="29">
        <v>34538.507078999995</v>
      </c>
      <c r="C29" s="29">
        <v>7135.60286</v>
      </c>
      <c r="D29" s="29">
        <v>2565.0785720000003</v>
      </c>
      <c r="E29" s="29">
        <v>2799.3835779999999</v>
      </c>
      <c r="F29" s="23">
        <v>4865.3857150000003</v>
      </c>
      <c r="G29" s="23">
        <v>51903.957803999998</v>
      </c>
      <c r="H29" s="29">
        <v>1124</v>
      </c>
      <c r="I29" s="29">
        <v>0</v>
      </c>
      <c r="J29" s="29">
        <v>0</v>
      </c>
      <c r="K29" s="29">
        <v>0</v>
      </c>
      <c r="L29" s="485">
        <v>1124</v>
      </c>
      <c r="M29" s="23">
        <v>53027.957803999998</v>
      </c>
      <c r="N29" s="23">
        <v>13510.484846000001</v>
      </c>
    </row>
    <row r="30" spans="1:14" ht="17.25" thickBot="1" x14ac:dyDescent="0.3">
      <c r="A30" s="130"/>
      <c r="B30" s="589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</row>
    <row r="31" spans="1:14" ht="17.25" thickBot="1" x14ac:dyDescent="0.3">
      <c r="A31" s="2975" t="s">
        <v>30</v>
      </c>
      <c r="B31" s="2976"/>
      <c r="C31" s="2976"/>
      <c r="D31" s="2976"/>
      <c r="E31" s="2976"/>
      <c r="F31" s="2976"/>
      <c r="G31" s="2976"/>
      <c r="H31" s="2976"/>
      <c r="I31" s="2976"/>
      <c r="J31" s="2976"/>
      <c r="K31" s="2976"/>
      <c r="L31" s="2976"/>
      <c r="M31" s="2976"/>
      <c r="N31" s="2977"/>
    </row>
    <row r="32" spans="1:14" ht="17.25" customHeight="1" thickBot="1" x14ac:dyDescent="0.3">
      <c r="A32" s="2940" t="s">
        <v>0</v>
      </c>
      <c r="B32" s="2978" t="s">
        <v>1</v>
      </c>
      <c r="C32" s="2969"/>
      <c r="D32" s="2969"/>
      <c r="E32" s="2969"/>
      <c r="F32" s="2969"/>
      <c r="G32" s="2945"/>
      <c r="H32" s="2946" t="s">
        <v>2</v>
      </c>
      <c r="I32" s="2947"/>
      <c r="J32" s="2947"/>
      <c r="K32" s="2947"/>
      <c r="L32" s="2948"/>
      <c r="M32" s="2954" t="s">
        <v>3</v>
      </c>
      <c r="N32" s="2965" t="s">
        <v>31</v>
      </c>
    </row>
    <row r="33" spans="1:17" ht="16.5" customHeight="1" x14ac:dyDescent="0.25">
      <c r="A33" s="2941"/>
      <c r="B33" s="2956" t="s">
        <v>8</v>
      </c>
      <c r="C33" s="2957"/>
      <c r="D33" s="2972" t="s">
        <v>9</v>
      </c>
      <c r="E33" s="2957"/>
      <c r="F33" s="3216" t="s">
        <v>32</v>
      </c>
      <c r="G33" s="2954" t="s">
        <v>10</v>
      </c>
      <c r="H33" s="2956" t="s">
        <v>11</v>
      </c>
      <c r="I33" s="2957"/>
      <c r="J33" s="2958" t="s">
        <v>12</v>
      </c>
      <c r="K33" s="2960" t="s">
        <v>33</v>
      </c>
      <c r="L33" s="2962" t="s">
        <v>13</v>
      </c>
      <c r="M33" s="2964"/>
      <c r="N33" s="2966"/>
    </row>
    <row r="34" spans="1:17" ht="61.5" customHeight="1" thickBot="1" x14ac:dyDescent="0.3">
      <c r="A34" s="2942"/>
      <c r="B34" s="105" t="s">
        <v>14</v>
      </c>
      <c r="C34" s="128" t="s">
        <v>15</v>
      </c>
      <c r="D34" s="128" t="s">
        <v>16</v>
      </c>
      <c r="E34" s="128" t="s">
        <v>34</v>
      </c>
      <c r="F34" s="3217"/>
      <c r="G34" s="2955"/>
      <c r="H34" s="105" t="s">
        <v>14</v>
      </c>
      <c r="I34" s="128" t="s">
        <v>15</v>
      </c>
      <c r="J34" s="2959"/>
      <c r="K34" s="2961"/>
      <c r="L34" s="2963"/>
      <c r="M34" s="2955"/>
      <c r="N34" s="2967"/>
    </row>
    <row r="35" spans="1:17" ht="16.5" x14ac:dyDescent="0.25">
      <c r="A35" s="129" t="s">
        <v>27</v>
      </c>
      <c r="B35" s="22">
        <v>11996.902103</v>
      </c>
      <c r="C35" s="22">
        <v>4237.2352780000001</v>
      </c>
      <c r="D35" s="22">
        <v>925.18429900000001</v>
      </c>
      <c r="E35" s="22">
        <v>950.33857799999998</v>
      </c>
      <c r="F35" s="501">
        <v>3624.3277149999999</v>
      </c>
      <c r="G35" s="501">
        <v>21733.987972999999</v>
      </c>
      <c r="H35" s="22">
        <v>798</v>
      </c>
      <c r="I35" s="22">
        <v>0</v>
      </c>
      <c r="J35" s="22">
        <v>0</v>
      </c>
      <c r="K35" s="22">
        <v>0</v>
      </c>
      <c r="L35" s="483">
        <v>798</v>
      </c>
      <c r="M35" s="501">
        <v>22531.987972999999</v>
      </c>
      <c r="N35" s="501">
        <v>5773.661932</v>
      </c>
    </row>
    <row r="36" spans="1:17" ht="17.25" thickBot="1" x14ac:dyDescent="0.3">
      <c r="A36" s="13" t="s">
        <v>28</v>
      </c>
      <c r="B36" s="22">
        <v>22363.552975999999</v>
      </c>
      <c r="C36" s="22">
        <v>2766.3675819999999</v>
      </c>
      <c r="D36" s="22">
        <v>1529.589273</v>
      </c>
      <c r="E36" s="22">
        <v>1695.8869999999999</v>
      </c>
      <c r="F36" s="22">
        <v>1164.9680000000001</v>
      </c>
      <c r="G36" s="483">
        <v>29520.364830999999</v>
      </c>
      <c r="H36" s="22">
        <v>326</v>
      </c>
      <c r="I36" s="22">
        <v>0</v>
      </c>
      <c r="J36" s="22">
        <v>0</v>
      </c>
      <c r="K36" s="22">
        <v>0</v>
      </c>
      <c r="L36" s="483">
        <v>326</v>
      </c>
      <c r="M36" s="484">
        <v>29846.364830999999</v>
      </c>
      <c r="N36" s="22">
        <v>7217.7829140000003</v>
      </c>
    </row>
    <row r="37" spans="1:17" ht="17.25" thickBot="1" x14ac:dyDescent="0.3">
      <c r="A37" s="472" t="s">
        <v>24</v>
      </c>
      <c r="B37" s="29">
        <v>34360.455078999999</v>
      </c>
      <c r="C37" s="29">
        <v>7003.60286</v>
      </c>
      <c r="D37" s="29">
        <v>2454.7735720000001</v>
      </c>
      <c r="E37" s="29">
        <v>2646.225578</v>
      </c>
      <c r="F37" s="23">
        <v>4789.2957150000002</v>
      </c>
      <c r="G37" s="23">
        <v>51254.352803999995</v>
      </c>
      <c r="H37" s="29">
        <v>1124</v>
      </c>
      <c r="I37" s="29">
        <v>0</v>
      </c>
      <c r="J37" s="29">
        <v>0</v>
      </c>
      <c r="K37" s="29">
        <v>0</v>
      </c>
      <c r="L37" s="485">
        <v>1124</v>
      </c>
      <c r="M37" s="23">
        <v>52378.352803999995</v>
      </c>
      <c r="N37" s="23">
        <v>12991.444846</v>
      </c>
    </row>
    <row r="38" spans="1:17" ht="17.25" thickBot="1" x14ac:dyDescent="0.3">
      <c r="A38" s="472" t="s">
        <v>25</v>
      </c>
      <c r="B38" s="29">
        <v>178.05199999999999</v>
      </c>
      <c r="C38" s="29">
        <v>132</v>
      </c>
      <c r="D38" s="29">
        <v>110.30500000000001</v>
      </c>
      <c r="E38" s="29">
        <v>153.15800000000002</v>
      </c>
      <c r="F38" s="29">
        <v>76.09</v>
      </c>
      <c r="G38" s="485">
        <v>649.60500000000002</v>
      </c>
      <c r="H38" s="29">
        <v>0</v>
      </c>
      <c r="I38" s="29">
        <v>0</v>
      </c>
      <c r="J38" s="29">
        <v>0</v>
      </c>
      <c r="K38" s="29">
        <v>0</v>
      </c>
      <c r="L38" s="485">
        <v>0</v>
      </c>
      <c r="M38" s="486">
        <v>649.60500000000002</v>
      </c>
      <c r="N38" s="29">
        <v>519.04</v>
      </c>
    </row>
    <row r="39" spans="1:17" ht="17.25" thickBot="1" x14ac:dyDescent="0.3">
      <c r="A39" s="472" t="s">
        <v>26</v>
      </c>
      <c r="B39" s="29">
        <v>34538.507078999995</v>
      </c>
      <c r="C39" s="29">
        <v>7135.60286</v>
      </c>
      <c r="D39" s="29">
        <v>2565.0785720000003</v>
      </c>
      <c r="E39" s="29">
        <v>2799.3835779999999</v>
      </c>
      <c r="F39" s="23">
        <v>4865.3857150000003</v>
      </c>
      <c r="G39" s="23">
        <v>51903.957803999998</v>
      </c>
      <c r="H39" s="29">
        <v>1124</v>
      </c>
      <c r="I39" s="29">
        <v>0</v>
      </c>
      <c r="J39" s="29">
        <v>0</v>
      </c>
      <c r="K39" s="29">
        <v>0</v>
      </c>
      <c r="L39" s="485">
        <v>1124</v>
      </c>
      <c r="M39" s="23">
        <v>53027.957803999998</v>
      </c>
      <c r="N39" s="23">
        <v>13510.484845999999</v>
      </c>
    </row>
    <row r="40" spans="1:17" ht="17.25" thickBot="1" x14ac:dyDescent="0.3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Q40" s="1">
        <f>M39+M67</f>
        <v>166253.9985131085</v>
      </c>
    </row>
    <row r="41" spans="1:17" ht="17.25" thickBot="1" x14ac:dyDescent="0.3">
      <c r="A41" s="3029" t="s">
        <v>48</v>
      </c>
      <c r="B41" s="3030"/>
      <c r="C41" s="3030"/>
      <c r="D41" s="3030"/>
      <c r="E41" s="3030"/>
      <c r="F41" s="3030"/>
      <c r="G41" s="3030"/>
      <c r="H41" s="3030"/>
      <c r="I41" s="3030"/>
      <c r="J41" s="3030"/>
      <c r="K41" s="3030"/>
      <c r="L41" s="3030"/>
      <c r="M41" s="3030"/>
      <c r="N41" s="3031"/>
    </row>
    <row r="42" spans="1:17" ht="17.25" customHeight="1" thickBot="1" x14ac:dyDescent="0.3">
      <c r="A42" s="2940" t="s">
        <v>0</v>
      </c>
      <c r="B42" s="2978" t="s">
        <v>1</v>
      </c>
      <c r="C42" s="2969"/>
      <c r="D42" s="2969"/>
      <c r="E42" s="2969"/>
      <c r="F42" s="2969"/>
      <c r="G42" s="2945"/>
      <c r="H42" s="2946" t="s">
        <v>2</v>
      </c>
      <c r="I42" s="2947"/>
      <c r="J42" s="2947"/>
      <c r="K42" s="2947"/>
      <c r="L42" s="2948"/>
      <c r="M42" s="2994" t="s">
        <v>3</v>
      </c>
      <c r="N42" s="3218" t="s">
        <v>31</v>
      </c>
    </row>
    <row r="43" spans="1:17" ht="16.5" customHeight="1" x14ac:dyDescent="0.25">
      <c r="A43" s="2941"/>
      <c r="B43" s="2956" t="s">
        <v>8</v>
      </c>
      <c r="C43" s="2957"/>
      <c r="D43" s="2972" t="s">
        <v>9</v>
      </c>
      <c r="E43" s="2957"/>
      <c r="F43" s="2960" t="s">
        <v>32</v>
      </c>
      <c r="G43" s="2962" t="s">
        <v>10</v>
      </c>
      <c r="H43" s="2956" t="s">
        <v>11</v>
      </c>
      <c r="I43" s="2957"/>
      <c r="J43" s="2958" t="s">
        <v>12</v>
      </c>
      <c r="K43" s="2960" t="s">
        <v>33</v>
      </c>
      <c r="L43" s="2962" t="s">
        <v>13</v>
      </c>
      <c r="M43" s="2995"/>
      <c r="N43" s="3219"/>
    </row>
    <row r="44" spans="1:17" ht="83.25" customHeight="1" thickBot="1" x14ac:dyDescent="0.3">
      <c r="A44" s="2942"/>
      <c r="B44" s="105" t="s">
        <v>14</v>
      </c>
      <c r="C44" s="128" t="s">
        <v>15</v>
      </c>
      <c r="D44" s="128" t="s">
        <v>16</v>
      </c>
      <c r="E44" s="128" t="s">
        <v>34</v>
      </c>
      <c r="F44" s="2961"/>
      <c r="G44" s="2963"/>
      <c r="H44" s="105" t="s">
        <v>14</v>
      </c>
      <c r="I44" s="128" t="s">
        <v>15</v>
      </c>
      <c r="J44" s="2959"/>
      <c r="K44" s="2961"/>
      <c r="L44" s="2963"/>
      <c r="M44" s="2996"/>
      <c r="N44" s="3220"/>
    </row>
    <row r="45" spans="1:17" ht="16.5" x14ac:dyDescent="0.25">
      <c r="A45" s="129" t="s">
        <v>17</v>
      </c>
      <c r="B45" s="22">
        <v>2341.1337600000002</v>
      </c>
      <c r="C45" s="22">
        <v>1764.0951130000001</v>
      </c>
      <c r="D45" s="22">
        <v>3335.6823399999998</v>
      </c>
      <c r="E45" s="22">
        <v>4498.6809999999996</v>
      </c>
      <c r="F45" s="22">
        <v>2600.2979999999998</v>
      </c>
      <c r="G45" s="483">
        <v>14539.890212999999</v>
      </c>
      <c r="H45" s="22">
        <v>212</v>
      </c>
      <c r="I45" s="22">
        <v>10</v>
      </c>
      <c r="J45" s="22">
        <v>0</v>
      </c>
      <c r="K45" s="22">
        <v>123</v>
      </c>
      <c r="L45" s="483">
        <v>345</v>
      </c>
      <c r="M45" s="484">
        <v>14884.890212999999</v>
      </c>
      <c r="N45" s="22">
        <v>11354.081099999999</v>
      </c>
      <c r="P45" s="4"/>
    </row>
    <row r="46" spans="1:17" ht="16.5" x14ac:dyDescent="0.25">
      <c r="A46" s="129" t="s">
        <v>18</v>
      </c>
      <c r="B46" s="22">
        <v>1448.2</v>
      </c>
      <c r="C46" s="22">
        <v>2514.9450000000002</v>
      </c>
      <c r="D46" s="22">
        <v>2048.3649999999998</v>
      </c>
      <c r="E46" s="22">
        <v>6077.1374809999998</v>
      </c>
      <c r="F46" s="22">
        <v>2077.278092</v>
      </c>
      <c r="G46" s="483">
        <v>14165.925573</v>
      </c>
      <c r="H46" s="22">
        <v>319</v>
      </c>
      <c r="I46" s="22">
        <v>3456.1840435294998</v>
      </c>
      <c r="J46" s="22">
        <v>1748.9781338</v>
      </c>
      <c r="K46" s="22">
        <v>0</v>
      </c>
      <c r="L46" s="483">
        <v>5524.1621773295001</v>
      </c>
      <c r="M46" s="484">
        <v>19690.087750329501</v>
      </c>
      <c r="N46" s="22">
        <v>17036.809658329501</v>
      </c>
      <c r="P46" s="4"/>
    </row>
    <row r="47" spans="1:17" ht="16.5" x14ac:dyDescent="0.25">
      <c r="A47" s="12" t="s">
        <v>19</v>
      </c>
      <c r="B47" s="22">
        <v>146</v>
      </c>
      <c r="C47" s="22">
        <v>227</v>
      </c>
      <c r="D47" s="22">
        <v>192</v>
      </c>
      <c r="E47" s="22">
        <v>1724.3</v>
      </c>
      <c r="F47" s="22">
        <v>773.8</v>
      </c>
      <c r="G47" s="483">
        <v>3063.1</v>
      </c>
      <c r="H47" s="22">
        <v>215</v>
      </c>
      <c r="I47" s="22">
        <v>2822</v>
      </c>
      <c r="J47" s="22">
        <v>809</v>
      </c>
      <c r="K47" s="22">
        <v>0</v>
      </c>
      <c r="L47" s="483">
        <v>3846</v>
      </c>
      <c r="M47" s="484">
        <v>6909.1</v>
      </c>
      <c r="N47" s="22">
        <v>6475.1</v>
      </c>
      <c r="P47" s="4"/>
    </row>
    <row r="48" spans="1:17" ht="16.5" x14ac:dyDescent="0.25">
      <c r="A48" s="13" t="s">
        <v>20</v>
      </c>
      <c r="B48" s="22">
        <v>1029.9000000000001</v>
      </c>
      <c r="C48" s="22">
        <v>1272.644</v>
      </c>
      <c r="D48" s="22">
        <v>587</v>
      </c>
      <c r="E48" s="22">
        <v>1519.3224809999999</v>
      </c>
      <c r="F48" s="22">
        <v>191</v>
      </c>
      <c r="G48" s="483">
        <v>4599.866481</v>
      </c>
      <c r="H48" s="22">
        <v>0</v>
      </c>
      <c r="I48" s="22">
        <v>0</v>
      </c>
      <c r="J48" s="22">
        <v>83</v>
      </c>
      <c r="K48" s="22">
        <v>0</v>
      </c>
      <c r="L48" s="483">
        <v>83</v>
      </c>
      <c r="M48" s="484">
        <v>4682.866481</v>
      </c>
      <c r="N48" s="22">
        <v>3799.366481</v>
      </c>
      <c r="P48" s="4"/>
    </row>
    <row r="49" spans="1:16" ht="16.5" x14ac:dyDescent="0.25">
      <c r="A49" s="13" t="s">
        <v>21</v>
      </c>
      <c r="B49" s="22">
        <v>197.3</v>
      </c>
      <c r="C49" s="22">
        <v>980.30099999999993</v>
      </c>
      <c r="D49" s="22">
        <v>1249.365</v>
      </c>
      <c r="E49" s="22">
        <v>2589.5149999999999</v>
      </c>
      <c r="F49" s="22">
        <v>1021.878092</v>
      </c>
      <c r="G49" s="483">
        <v>6038.3590919999997</v>
      </c>
      <c r="H49" s="22">
        <v>104</v>
      </c>
      <c r="I49" s="22">
        <v>634.18404352949995</v>
      </c>
      <c r="J49" s="22">
        <v>855.97813380000002</v>
      </c>
      <c r="K49" s="22">
        <v>0</v>
      </c>
      <c r="L49" s="483">
        <v>1594.1621773295001</v>
      </c>
      <c r="M49" s="484">
        <v>7632.5212693294998</v>
      </c>
      <c r="N49" s="22">
        <v>6397.3431773294997</v>
      </c>
      <c r="P49" s="4"/>
    </row>
    <row r="50" spans="1:16" ht="16.5" x14ac:dyDescent="0.25">
      <c r="A50" s="129" t="s">
        <v>22</v>
      </c>
      <c r="B50" s="22">
        <v>44.823</v>
      </c>
      <c r="C50" s="22">
        <v>218.87899999999999</v>
      </c>
      <c r="D50" s="22">
        <v>78</v>
      </c>
      <c r="E50" s="22">
        <v>171</v>
      </c>
      <c r="F50" s="22">
        <v>12</v>
      </c>
      <c r="G50" s="483">
        <v>524.702</v>
      </c>
      <c r="H50" s="22">
        <v>33</v>
      </c>
      <c r="I50" s="22">
        <v>0</v>
      </c>
      <c r="J50" s="22">
        <v>0</v>
      </c>
      <c r="K50" s="22">
        <v>0</v>
      </c>
      <c r="L50" s="483">
        <v>33</v>
      </c>
      <c r="M50" s="484">
        <v>557.702</v>
      </c>
      <c r="N50" s="22">
        <v>432.87900000000002</v>
      </c>
      <c r="P50" s="4"/>
    </row>
    <row r="51" spans="1:16" ht="17.25" thickBot="1" x14ac:dyDescent="0.3">
      <c r="A51" s="129" t="s">
        <v>23</v>
      </c>
      <c r="B51" s="22">
        <v>1080.8878300000001</v>
      </c>
      <c r="C51" s="22">
        <v>1088.575</v>
      </c>
      <c r="D51" s="22">
        <v>229.78816499999999</v>
      </c>
      <c r="E51" s="22">
        <v>3727.614842</v>
      </c>
      <c r="F51" s="22">
        <v>196.005717</v>
      </c>
      <c r="G51" s="483">
        <v>6322.8715540000003</v>
      </c>
      <c r="H51" s="22">
        <v>76</v>
      </c>
      <c r="I51" s="22">
        <v>236</v>
      </c>
      <c r="J51" s="22">
        <v>432</v>
      </c>
      <c r="K51" s="22">
        <v>208</v>
      </c>
      <c r="L51" s="483">
        <v>952</v>
      </c>
      <c r="M51" s="484">
        <v>7274.8715540000003</v>
      </c>
      <c r="N51" s="22">
        <v>5630.5866910000004</v>
      </c>
      <c r="P51" s="4"/>
    </row>
    <row r="52" spans="1:16" ht="17.25" thickBot="1" x14ac:dyDescent="0.3">
      <c r="A52" s="472" t="s">
        <v>24</v>
      </c>
      <c r="B52" s="29">
        <v>4915.0445899999995</v>
      </c>
      <c r="C52" s="29">
        <v>5586.4941129999997</v>
      </c>
      <c r="D52" s="29">
        <v>5691.835505</v>
      </c>
      <c r="E52" s="29">
        <v>14474.433322999999</v>
      </c>
      <c r="F52" s="29">
        <v>4885.5818090000002</v>
      </c>
      <c r="G52" s="485">
        <v>35553.389340000002</v>
      </c>
      <c r="H52" s="29">
        <v>640</v>
      </c>
      <c r="I52" s="29">
        <v>3702.1840435294998</v>
      </c>
      <c r="J52" s="29">
        <v>2180.9781337999998</v>
      </c>
      <c r="K52" s="29">
        <v>331</v>
      </c>
      <c r="L52" s="485">
        <v>6854.1621773295001</v>
      </c>
      <c r="M52" s="486">
        <v>42407.551517329499</v>
      </c>
      <c r="N52" s="29">
        <v>34454.356449329498</v>
      </c>
      <c r="P52" s="4"/>
    </row>
    <row r="53" spans="1:16" ht="16.5" x14ac:dyDescent="0.25">
      <c r="A53" s="28" t="s">
        <v>35</v>
      </c>
      <c r="B53" s="22">
        <v>423</v>
      </c>
      <c r="C53" s="22">
        <v>258</v>
      </c>
      <c r="D53" s="22">
        <v>167.88800000000001</v>
      </c>
      <c r="E53" s="22">
        <v>1573</v>
      </c>
      <c r="F53" s="22">
        <v>75</v>
      </c>
      <c r="G53" s="483">
        <v>2496.8879999999999</v>
      </c>
      <c r="H53" s="22">
        <v>0</v>
      </c>
      <c r="I53" s="22">
        <v>294</v>
      </c>
      <c r="J53" s="22">
        <v>3</v>
      </c>
      <c r="K53" s="22">
        <v>0</v>
      </c>
      <c r="L53" s="483">
        <v>297</v>
      </c>
      <c r="M53" s="484">
        <v>2793.8879999999999</v>
      </c>
      <c r="N53" s="22">
        <v>2356</v>
      </c>
      <c r="O53" s="1">
        <f>SUM(M15:M27)</f>
        <v>528.16300000000001</v>
      </c>
      <c r="P53" s="4"/>
    </row>
    <row r="54" spans="1:16" ht="16.5" x14ac:dyDescent="0.25">
      <c r="A54" s="17" t="s">
        <v>36</v>
      </c>
      <c r="B54" s="22">
        <v>184.20559299999999</v>
      </c>
      <c r="C54" s="22">
        <v>0</v>
      </c>
      <c r="D54" s="22">
        <v>745</v>
      </c>
      <c r="E54" s="22">
        <v>358</v>
      </c>
      <c r="F54" s="22">
        <v>31</v>
      </c>
      <c r="G54" s="483">
        <v>1318.2055929999999</v>
      </c>
      <c r="H54" s="22">
        <v>230</v>
      </c>
      <c r="I54" s="22">
        <v>13</v>
      </c>
      <c r="J54" s="22">
        <v>2</v>
      </c>
      <c r="K54" s="22">
        <v>0</v>
      </c>
      <c r="L54" s="483">
        <v>245</v>
      </c>
      <c r="M54" s="484">
        <v>1563.2055929999999</v>
      </c>
      <c r="N54" s="22">
        <v>1511.2055929999999</v>
      </c>
      <c r="O54" s="1">
        <f>SUM(M53:M65)</f>
        <v>57293.462837810497</v>
      </c>
      <c r="P54" s="4"/>
    </row>
    <row r="55" spans="1:16" ht="16.5" x14ac:dyDescent="0.25">
      <c r="A55" s="17" t="s">
        <v>37</v>
      </c>
      <c r="B55" s="22">
        <v>0</v>
      </c>
      <c r="C55" s="22">
        <v>0</v>
      </c>
      <c r="D55" s="22">
        <v>0</v>
      </c>
      <c r="E55" s="22">
        <v>88</v>
      </c>
      <c r="F55" s="22">
        <v>0</v>
      </c>
      <c r="G55" s="483">
        <v>88</v>
      </c>
      <c r="H55" s="22">
        <v>1237</v>
      </c>
      <c r="I55" s="22">
        <v>0</v>
      </c>
      <c r="J55" s="22">
        <v>0</v>
      </c>
      <c r="K55" s="22">
        <v>0</v>
      </c>
      <c r="L55" s="483">
        <v>1237</v>
      </c>
      <c r="M55" s="484">
        <v>1325</v>
      </c>
      <c r="N55" s="22">
        <v>88</v>
      </c>
      <c r="O55" s="1">
        <f>SUM(O53:O54)</f>
        <v>57821.625837810498</v>
      </c>
      <c r="P55" s="4"/>
    </row>
    <row r="56" spans="1:16" ht="16.5" x14ac:dyDescent="0.25">
      <c r="A56" s="17" t="s">
        <v>38</v>
      </c>
      <c r="B56" s="22">
        <v>0</v>
      </c>
      <c r="C56" s="22">
        <v>0</v>
      </c>
      <c r="D56" s="22">
        <v>6.032</v>
      </c>
      <c r="E56" s="22">
        <v>57.673242999999999</v>
      </c>
      <c r="F56" s="22">
        <v>0</v>
      </c>
      <c r="G56" s="483">
        <v>63.705242999999996</v>
      </c>
      <c r="H56" s="22">
        <v>0</v>
      </c>
      <c r="I56" s="22">
        <v>0</v>
      </c>
      <c r="J56" s="22">
        <v>2</v>
      </c>
      <c r="K56" s="22">
        <v>0</v>
      </c>
      <c r="L56" s="483">
        <v>2</v>
      </c>
      <c r="M56" s="484">
        <v>65.705242999999996</v>
      </c>
      <c r="N56" s="22">
        <v>57.673242999999999</v>
      </c>
      <c r="O56" s="1">
        <f>+M28+M66</f>
        <v>71468.09419177899</v>
      </c>
      <c r="P56" s="4"/>
    </row>
    <row r="57" spans="1:16" ht="16.5" x14ac:dyDescent="0.25">
      <c r="A57" s="17" t="s">
        <v>39</v>
      </c>
      <c r="B57" s="22">
        <v>126</v>
      </c>
      <c r="C57" s="22">
        <v>450</v>
      </c>
      <c r="D57" s="22">
        <v>1106</v>
      </c>
      <c r="E57" s="22">
        <v>1876</v>
      </c>
      <c r="F57" s="22">
        <v>6</v>
      </c>
      <c r="G57" s="483">
        <v>3564</v>
      </c>
      <c r="H57" s="22">
        <v>353</v>
      </c>
      <c r="I57" s="22">
        <v>739.67159281049999</v>
      </c>
      <c r="J57" s="22">
        <v>19162</v>
      </c>
      <c r="K57" s="22">
        <v>1445</v>
      </c>
      <c r="L57" s="483">
        <v>21699.6715928105</v>
      </c>
      <c r="M57" s="484">
        <v>25263.6715928105</v>
      </c>
      <c r="N57" s="22">
        <v>22771</v>
      </c>
      <c r="O57" s="1">
        <f>+O56-O55</f>
        <v>13646.468353968492</v>
      </c>
      <c r="P57" s="4"/>
    </row>
    <row r="58" spans="1:16" ht="16.5" x14ac:dyDescent="0.25">
      <c r="A58" s="17" t="s">
        <v>40</v>
      </c>
      <c r="B58" s="22">
        <v>0</v>
      </c>
      <c r="C58" s="22">
        <v>0</v>
      </c>
      <c r="D58" s="22">
        <v>869</v>
      </c>
      <c r="E58" s="22">
        <v>44</v>
      </c>
      <c r="F58" s="22">
        <v>0</v>
      </c>
      <c r="G58" s="483">
        <v>913</v>
      </c>
      <c r="H58" s="22">
        <v>0</v>
      </c>
      <c r="I58" s="22">
        <v>0</v>
      </c>
      <c r="J58" s="22">
        <v>1071</v>
      </c>
      <c r="K58" s="22">
        <v>0</v>
      </c>
      <c r="L58" s="483">
        <v>1071</v>
      </c>
      <c r="M58" s="484">
        <v>1984</v>
      </c>
      <c r="N58" s="22">
        <v>1971</v>
      </c>
      <c r="P58" s="4"/>
    </row>
    <row r="59" spans="1:16" ht="16.5" x14ac:dyDescent="0.25">
      <c r="A59" s="17" t="s">
        <v>41</v>
      </c>
      <c r="B59" s="22">
        <v>6.5</v>
      </c>
      <c r="C59" s="22">
        <v>0</v>
      </c>
      <c r="D59" s="22">
        <v>0</v>
      </c>
      <c r="E59" s="22">
        <v>120</v>
      </c>
      <c r="F59" s="22">
        <v>36</v>
      </c>
      <c r="G59" s="483">
        <v>162.5</v>
      </c>
      <c r="H59" s="22">
        <v>0</v>
      </c>
      <c r="I59" s="22">
        <v>0</v>
      </c>
      <c r="J59" s="22">
        <v>61</v>
      </c>
      <c r="K59" s="22">
        <v>0</v>
      </c>
      <c r="L59" s="483">
        <v>61</v>
      </c>
      <c r="M59" s="484">
        <v>223.5</v>
      </c>
      <c r="N59" s="22">
        <v>222.5</v>
      </c>
      <c r="P59" s="4"/>
    </row>
    <row r="60" spans="1:16" ht="16.5" x14ac:dyDescent="0.25">
      <c r="A60" s="17" t="s">
        <v>42</v>
      </c>
      <c r="B60" s="22">
        <v>69</v>
      </c>
      <c r="C60" s="22">
        <v>104</v>
      </c>
      <c r="D60" s="22">
        <v>1455.1654800000001</v>
      </c>
      <c r="E60" s="22">
        <v>7752</v>
      </c>
      <c r="F60" s="22">
        <v>20</v>
      </c>
      <c r="G60" s="483">
        <v>9400.1654799999997</v>
      </c>
      <c r="H60" s="22">
        <v>0</v>
      </c>
      <c r="I60" s="22">
        <v>148</v>
      </c>
      <c r="J60" s="22">
        <v>0</v>
      </c>
      <c r="K60" s="22">
        <v>201</v>
      </c>
      <c r="L60" s="483">
        <v>349</v>
      </c>
      <c r="M60" s="484">
        <v>9749.1654799999997</v>
      </c>
      <c r="N60" s="22">
        <v>9057.1654799999997</v>
      </c>
      <c r="P60" s="4"/>
    </row>
    <row r="61" spans="1:16" ht="16.5" x14ac:dyDescent="0.25">
      <c r="A61" s="17" t="s">
        <v>43</v>
      </c>
      <c r="B61" s="22">
        <v>60.7</v>
      </c>
      <c r="C61" s="22">
        <v>53</v>
      </c>
      <c r="D61" s="22">
        <v>155.80000000000001</v>
      </c>
      <c r="E61" s="22">
        <v>32</v>
      </c>
      <c r="F61" s="22">
        <v>378.82692900000001</v>
      </c>
      <c r="G61" s="483">
        <v>680.32692900000006</v>
      </c>
      <c r="H61" s="22">
        <v>0</v>
      </c>
      <c r="I61" s="22">
        <v>0</v>
      </c>
      <c r="J61" s="22">
        <v>0</v>
      </c>
      <c r="K61" s="22">
        <v>0</v>
      </c>
      <c r="L61" s="483">
        <v>0</v>
      </c>
      <c r="M61" s="484">
        <v>680.32692900000006</v>
      </c>
      <c r="N61" s="22">
        <v>241.044929</v>
      </c>
      <c r="P61" s="4"/>
    </row>
    <row r="62" spans="1:16" ht="16.5" x14ac:dyDescent="0.25">
      <c r="A62" s="17" t="s">
        <v>44</v>
      </c>
      <c r="B62" s="22">
        <v>585</v>
      </c>
      <c r="C62" s="22">
        <v>0</v>
      </c>
      <c r="D62" s="22">
        <v>1354</v>
      </c>
      <c r="E62" s="22">
        <v>1019</v>
      </c>
      <c r="F62" s="22">
        <v>1460</v>
      </c>
      <c r="G62" s="483">
        <v>4418</v>
      </c>
      <c r="H62" s="22">
        <v>0</v>
      </c>
      <c r="I62" s="22">
        <v>0</v>
      </c>
      <c r="J62" s="22">
        <v>0</v>
      </c>
      <c r="K62" s="22">
        <v>0</v>
      </c>
      <c r="L62" s="483">
        <v>0</v>
      </c>
      <c r="M62" s="484">
        <v>4418</v>
      </c>
      <c r="N62" s="22">
        <v>4388</v>
      </c>
      <c r="P62" s="4"/>
    </row>
    <row r="63" spans="1:16" ht="16.5" x14ac:dyDescent="0.25">
      <c r="A63" s="17" t="s">
        <v>45</v>
      </c>
      <c r="B63" s="22">
        <v>30</v>
      </c>
      <c r="C63" s="22">
        <v>165</v>
      </c>
      <c r="D63" s="22">
        <v>0</v>
      </c>
      <c r="E63" s="22">
        <v>1</v>
      </c>
      <c r="F63" s="22">
        <v>0</v>
      </c>
      <c r="G63" s="483">
        <v>196</v>
      </c>
      <c r="H63" s="22">
        <v>0</v>
      </c>
      <c r="I63" s="22">
        <v>0</v>
      </c>
      <c r="J63" s="22">
        <v>0</v>
      </c>
      <c r="K63" s="22">
        <v>0</v>
      </c>
      <c r="L63" s="483">
        <v>0</v>
      </c>
      <c r="M63" s="484">
        <v>196</v>
      </c>
      <c r="N63" s="22">
        <v>166</v>
      </c>
      <c r="P63" s="4"/>
    </row>
    <row r="64" spans="1:16" ht="16.5" x14ac:dyDescent="0.25">
      <c r="A64" s="17" t="s">
        <v>46</v>
      </c>
      <c r="B64" s="22">
        <v>325</v>
      </c>
      <c r="C64" s="22">
        <v>160</v>
      </c>
      <c r="D64" s="22">
        <v>152</v>
      </c>
      <c r="E64" s="22">
        <v>865</v>
      </c>
      <c r="F64" s="22">
        <v>7</v>
      </c>
      <c r="G64" s="483">
        <v>1509</v>
      </c>
      <c r="H64" s="22">
        <v>720</v>
      </c>
      <c r="I64" s="22">
        <v>0</v>
      </c>
      <c r="J64" s="22">
        <v>32</v>
      </c>
      <c r="K64" s="22">
        <v>0</v>
      </c>
      <c r="L64" s="483">
        <v>752</v>
      </c>
      <c r="M64" s="484">
        <v>2261</v>
      </c>
      <c r="N64" s="22">
        <v>2184</v>
      </c>
      <c r="P64" s="4"/>
    </row>
    <row r="65" spans="1:16" ht="17.25" thickBot="1" x14ac:dyDescent="0.3">
      <c r="A65" s="17" t="s">
        <v>47</v>
      </c>
      <c r="B65" s="22">
        <v>13</v>
      </c>
      <c r="C65" s="22">
        <v>0</v>
      </c>
      <c r="D65" s="22">
        <v>0</v>
      </c>
      <c r="E65" s="22">
        <v>108</v>
      </c>
      <c r="F65" s="22">
        <v>0</v>
      </c>
      <c r="G65" s="483">
        <v>121</v>
      </c>
      <c r="H65" s="22">
        <v>1424</v>
      </c>
      <c r="I65" s="22">
        <v>0</v>
      </c>
      <c r="J65" s="22">
        <v>5199</v>
      </c>
      <c r="K65" s="22">
        <v>26</v>
      </c>
      <c r="L65" s="483">
        <v>6649</v>
      </c>
      <c r="M65" s="484">
        <v>6770</v>
      </c>
      <c r="N65" s="22">
        <v>5345</v>
      </c>
      <c r="P65" s="4"/>
    </row>
    <row r="66" spans="1:16" ht="17.25" thickBot="1" x14ac:dyDescent="0.3">
      <c r="A66" s="472" t="s">
        <v>25</v>
      </c>
      <c r="B66" s="29">
        <v>3949.230043</v>
      </c>
      <c r="C66" s="29">
        <v>2815.4417009999997</v>
      </c>
      <c r="D66" s="29">
        <v>6865.04648</v>
      </c>
      <c r="E66" s="29">
        <v>16342.573243000001</v>
      </c>
      <c r="F66" s="29">
        <v>2304.8269289999998</v>
      </c>
      <c r="G66" s="485">
        <v>32277.118395999998</v>
      </c>
      <c r="H66" s="29">
        <v>7232.6992029685007</v>
      </c>
      <c r="I66" s="29">
        <v>1570.6715928105</v>
      </c>
      <c r="J66" s="29">
        <v>27866</v>
      </c>
      <c r="K66" s="29">
        <v>1872</v>
      </c>
      <c r="L66" s="485">
        <v>38541.370795779003</v>
      </c>
      <c r="M66" s="486">
        <v>70818.489191778994</v>
      </c>
      <c r="N66" s="29">
        <v>56687.989245000004</v>
      </c>
      <c r="P66" s="4"/>
    </row>
    <row r="67" spans="1:16" ht="17.25" thickBot="1" x14ac:dyDescent="0.3">
      <c r="A67" s="472" t="s">
        <v>26</v>
      </c>
      <c r="B67" s="29">
        <v>8864.2746330000009</v>
      </c>
      <c r="C67" s="29">
        <v>8401.9358140000004</v>
      </c>
      <c r="D67" s="29">
        <v>12556.881985</v>
      </c>
      <c r="E67" s="29">
        <v>30817.006566</v>
      </c>
      <c r="F67" s="29">
        <v>7190.4087380000001</v>
      </c>
      <c r="G67" s="485">
        <v>67830.507735999985</v>
      </c>
      <c r="H67" s="29">
        <v>7872.6992029685007</v>
      </c>
      <c r="I67" s="29">
        <v>5272.8556363400003</v>
      </c>
      <c r="J67" s="29">
        <v>30046.978133799999</v>
      </c>
      <c r="K67" s="29">
        <v>2203</v>
      </c>
      <c r="L67" s="485">
        <v>45395.5329731085</v>
      </c>
      <c r="M67" s="486">
        <v>113226.04070910849</v>
      </c>
      <c r="N67" s="29">
        <v>91142.345694329488</v>
      </c>
      <c r="P67" s="4"/>
    </row>
    <row r="68" spans="1:16" ht="17.25" thickBot="1" x14ac:dyDescent="0.3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</row>
    <row r="69" spans="1:16" ht="17.25" thickBot="1" x14ac:dyDescent="0.3">
      <c r="A69" s="2975" t="s">
        <v>48</v>
      </c>
      <c r="B69" s="2976"/>
      <c r="C69" s="2976"/>
      <c r="D69" s="2976"/>
      <c r="E69" s="2976"/>
      <c r="F69" s="2976"/>
      <c r="G69" s="2976"/>
      <c r="H69" s="2976"/>
      <c r="I69" s="2976"/>
      <c r="J69" s="2976"/>
      <c r="K69" s="2976"/>
      <c r="L69" s="2976"/>
      <c r="M69" s="2976"/>
      <c r="N69" s="2977"/>
    </row>
    <row r="70" spans="1:16" ht="17.25" customHeight="1" thickBot="1" x14ac:dyDescent="0.3">
      <c r="A70" s="2991" t="s">
        <v>0</v>
      </c>
      <c r="B70" s="2978" t="s">
        <v>1</v>
      </c>
      <c r="C70" s="2969"/>
      <c r="D70" s="2969"/>
      <c r="E70" s="2969"/>
      <c r="F70" s="2969"/>
      <c r="G70" s="2945"/>
      <c r="H70" s="2946" t="s">
        <v>2</v>
      </c>
      <c r="I70" s="2947"/>
      <c r="J70" s="2947"/>
      <c r="K70" s="2947"/>
      <c r="L70" s="2948"/>
      <c r="M70" s="2994" t="s">
        <v>3</v>
      </c>
      <c r="N70" s="3218" t="s">
        <v>31</v>
      </c>
    </row>
    <row r="71" spans="1:16" ht="16.5" customHeight="1" x14ac:dyDescent="0.25">
      <c r="A71" s="2992"/>
      <c r="B71" s="2956" t="s">
        <v>8</v>
      </c>
      <c r="C71" s="2957"/>
      <c r="D71" s="2972" t="s">
        <v>9</v>
      </c>
      <c r="E71" s="2957"/>
      <c r="F71" s="2973" t="s">
        <v>32</v>
      </c>
      <c r="G71" s="2962" t="s">
        <v>10</v>
      </c>
      <c r="H71" s="2989" t="s">
        <v>11</v>
      </c>
      <c r="I71" s="2957"/>
      <c r="J71" s="2958" t="s">
        <v>12</v>
      </c>
      <c r="K71" s="2960" t="s">
        <v>33</v>
      </c>
      <c r="L71" s="2962" t="s">
        <v>13</v>
      </c>
      <c r="M71" s="2995"/>
      <c r="N71" s="3219"/>
    </row>
    <row r="72" spans="1:16" ht="71.25" customHeight="1" thickBot="1" x14ac:dyDescent="0.3">
      <c r="A72" s="2993"/>
      <c r="B72" s="105" t="s">
        <v>14</v>
      </c>
      <c r="C72" s="128" t="s">
        <v>15</v>
      </c>
      <c r="D72" s="128" t="s">
        <v>16</v>
      </c>
      <c r="E72" s="128" t="s">
        <v>34</v>
      </c>
      <c r="F72" s="2974"/>
      <c r="G72" s="2963"/>
      <c r="H72" s="131" t="s">
        <v>14</v>
      </c>
      <c r="I72" s="128" t="s">
        <v>15</v>
      </c>
      <c r="J72" s="2959"/>
      <c r="K72" s="2961"/>
      <c r="L72" s="2963"/>
      <c r="M72" s="2996"/>
      <c r="N72" s="3220"/>
    </row>
    <row r="73" spans="1:16" ht="17.25" thickBot="1" x14ac:dyDescent="0.3">
      <c r="A73" s="472" t="s">
        <v>24</v>
      </c>
      <c r="B73" s="29">
        <v>4915.0445899999995</v>
      </c>
      <c r="C73" s="29">
        <v>5586.4941129999997</v>
      </c>
      <c r="D73" s="29">
        <v>5691.835505</v>
      </c>
      <c r="E73" s="29">
        <v>14474.433322999999</v>
      </c>
      <c r="F73" s="29">
        <v>4885.5818090000002</v>
      </c>
      <c r="G73" s="485">
        <v>35553.389340000002</v>
      </c>
      <c r="H73" s="29">
        <v>640</v>
      </c>
      <c r="I73" s="29">
        <v>3702.1840435294998</v>
      </c>
      <c r="J73" s="29">
        <v>2180.9781337999998</v>
      </c>
      <c r="K73" s="29">
        <v>331</v>
      </c>
      <c r="L73" s="485">
        <v>6854.1621773295001</v>
      </c>
      <c r="M73" s="486">
        <v>42407.551517329499</v>
      </c>
      <c r="N73" s="29">
        <v>34454.356449329498</v>
      </c>
    </row>
    <row r="74" spans="1:16" ht="16.5" x14ac:dyDescent="0.25">
      <c r="A74" s="583" t="s">
        <v>49</v>
      </c>
      <c r="B74" s="22">
        <v>2982.5145899999998</v>
      </c>
      <c r="C74" s="22">
        <v>3811.049</v>
      </c>
      <c r="D74" s="22">
        <v>3215.2263899999998</v>
      </c>
      <c r="E74" s="22">
        <v>8230.315842</v>
      </c>
      <c r="F74" s="22">
        <v>3668.9568090000002</v>
      </c>
      <c r="G74" s="483">
        <v>21908.062631000001</v>
      </c>
      <c r="H74" s="22">
        <v>467</v>
      </c>
      <c r="I74" s="22">
        <v>1733.1840435294998</v>
      </c>
      <c r="J74" s="22">
        <v>1976.9781338</v>
      </c>
      <c r="K74" s="22">
        <v>331</v>
      </c>
      <c r="L74" s="483">
        <v>4508.1621773295001</v>
      </c>
      <c r="M74" s="484">
        <v>26416.224808329502</v>
      </c>
      <c r="N74" s="22">
        <v>21276.988853329502</v>
      </c>
      <c r="O74" s="1">
        <f>SUM(M74:M78)</f>
        <v>42351.551517329506</v>
      </c>
    </row>
    <row r="75" spans="1:16" ht="16.5" x14ac:dyDescent="0.25">
      <c r="A75" s="584" t="s">
        <v>50</v>
      </c>
      <c r="B75" s="22">
        <v>50</v>
      </c>
      <c r="C75" s="22">
        <v>5.6289999999999996</v>
      </c>
      <c r="D75" s="22">
        <v>0</v>
      </c>
      <c r="E75" s="22">
        <v>0</v>
      </c>
      <c r="F75" s="22">
        <v>0</v>
      </c>
      <c r="G75" s="483">
        <v>55.628999999999998</v>
      </c>
      <c r="H75" s="22">
        <v>0</v>
      </c>
      <c r="I75" s="22">
        <v>0</v>
      </c>
      <c r="J75" s="22">
        <v>0</v>
      </c>
      <c r="K75" s="22">
        <v>0</v>
      </c>
      <c r="L75" s="483">
        <v>0</v>
      </c>
      <c r="M75" s="484">
        <v>55.628999999999998</v>
      </c>
      <c r="N75" s="22">
        <v>5.6289999999999996</v>
      </c>
      <c r="O75" s="1">
        <f>+M73-O74</f>
        <v>55.999999999992724</v>
      </c>
    </row>
    <row r="76" spans="1:16" ht="16.5" x14ac:dyDescent="0.25">
      <c r="A76" s="584" t="s">
        <v>51</v>
      </c>
      <c r="B76" s="22">
        <v>1662</v>
      </c>
      <c r="C76" s="22">
        <v>1562</v>
      </c>
      <c r="D76" s="22">
        <v>2395</v>
      </c>
      <c r="E76" s="22">
        <v>5329</v>
      </c>
      <c r="F76" s="22">
        <v>900.4</v>
      </c>
      <c r="G76" s="483">
        <v>11848.4</v>
      </c>
      <c r="H76" s="22">
        <v>173</v>
      </c>
      <c r="I76" s="22">
        <v>1969</v>
      </c>
      <c r="J76" s="22">
        <v>204</v>
      </c>
      <c r="K76" s="22">
        <v>0</v>
      </c>
      <c r="L76" s="483">
        <v>2346</v>
      </c>
      <c r="M76" s="484">
        <v>14194.4</v>
      </c>
      <c r="N76" s="22">
        <v>11827</v>
      </c>
    </row>
    <row r="77" spans="1:16" ht="16.5" x14ac:dyDescent="0.25">
      <c r="A77" s="132" t="s">
        <v>52</v>
      </c>
      <c r="B77" s="22">
        <v>55.53</v>
      </c>
      <c r="C77" s="22">
        <v>87.816113000000001</v>
      </c>
      <c r="D77" s="22">
        <v>31.609114999999999</v>
      </c>
      <c r="E77" s="22">
        <v>127.177481</v>
      </c>
      <c r="F77" s="22">
        <v>276.22500000000002</v>
      </c>
      <c r="G77" s="483">
        <v>578.357709</v>
      </c>
      <c r="H77" s="22">
        <v>0</v>
      </c>
      <c r="I77" s="22">
        <v>0</v>
      </c>
      <c r="J77" s="22">
        <v>0</v>
      </c>
      <c r="K77" s="22">
        <v>0</v>
      </c>
      <c r="L77" s="483">
        <v>0</v>
      </c>
      <c r="M77" s="484">
        <v>578.357709</v>
      </c>
      <c r="N77" s="22">
        <v>534.79859599999997</v>
      </c>
    </row>
    <row r="78" spans="1:16" ht="17.25" thickBot="1" x14ac:dyDescent="0.3">
      <c r="A78" s="133" t="s">
        <v>53</v>
      </c>
      <c r="B78" s="22">
        <v>108</v>
      </c>
      <c r="C78" s="22">
        <v>120</v>
      </c>
      <c r="D78" s="22">
        <v>50</v>
      </c>
      <c r="E78" s="22">
        <v>788.94</v>
      </c>
      <c r="F78" s="22">
        <v>40</v>
      </c>
      <c r="G78" s="483">
        <v>1106.94</v>
      </c>
      <c r="H78" s="22">
        <v>0</v>
      </c>
      <c r="I78" s="22">
        <v>0</v>
      </c>
      <c r="J78" s="22">
        <v>0</v>
      </c>
      <c r="K78" s="22">
        <v>0</v>
      </c>
      <c r="L78" s="483">
        <v>0</v>
      </c>
      <c r="M78" s="484">
        <v>1106.94</v>
      </c>
      <c r="N78" s="22">
        <v>809.94</v>
      </c>
    </row>
    <row r="79" spans="1:16" ht="17.25" thickBot="1" x14ac:dyDescent="0.3">
      <c r="A79" s="472" t="s">
        <v>25</v>
      </c>
      <c r="B79" s="29">
        <v>3949.230043</v>
      </c>
      <c r="C79" s="29">
        <v>2815.4417009999997</v>
      </c>
      <c r="D79" s="29">
        <v>6865.04648</v>
      </c>
      <c r="E79" s="29">
        <v>16342.573243000001</v>
      </c>
      <c r="F79" s="29">
        <v>2304.8269289999998</v>
      </c>
      <c r="G79" s="485">
        <v>32277.118395999998</v>
      </c>
      <c r="H79" s="29">
        <v>7232.6992029685007</v>
      </c>
      <c r="I79" s="29">
        <v>1570.6715928105</v>
      </c>
      <c r="J79" s="29">
        <v>27866</v>
      </c>
      <c r="K79" s="29">
        <v>1872</v>
      </c>
      <c r="L79" s="485">
        <v>38541.370795779003</v>
      </c>
      <c r="M79" s="486">
        <v>70818.489191778994</v>
      </c>
      <c r="N79" s="29">
        <v>56687.989245000004</v>
      </c>
    </row>
    <row r="80" spans="1:16" ht="16.5" x14ac:dyDescent="0.25">
      <c r="A80" s="583" t="s">
        <v>49</v>
      </c>
      <c r="B80" s="22">
        <v>3357.230043</v>
      </c>
      <c r="C80" s="22">
        <v>2683.4417009999997</v>
      </c>
      <c r="D80" s="22">
        <v>5143.6840000000002</v>
      </c>
      <c r="E80" s="22">
        <v>10598.573243000001</v>
      </c>
      <c r="F80" s="22">
        <v>1176.8269290000001</v>
      </c>
      <c r="G80" s="483">
        <v>22959.755915999998</v>
      </c>
      <c r="H80" s="22">
        <v>7232.6992029685007</v>
      </c>
      <c r="I80" s="22">
        <v>1363.6715928105</v>
      </c>
      <c r="J80" s="22">
        <v>27766</v>
      </c>
      <c r="K80" s="22">
        <v>1872</v>
      </c>
      <c r="L80" s="483">
        <v>38234.370795779003</v>
      </c>
      <c r="M80" s="484">
        <v>61194.126711778998</v>
      </c>
      <c r="N80" s="22">
        <v>47683.126765000001</v>
      </c>
      <c r="O80" s="1">
        <f>SUM(M80:M84)</f>
        <v>70817.489191778994</v>
      </c>
    </row>
    <row r="81" spans="1:15" ht="16.5" x14ac:dyDescent="0.25">
      <c r="A81" s="584" t="s">
        <v>50</v>
      </c>
      <c r="B81" s="22">
        <v>0</v>
      </c>
      <c r="C81" s="22">
        <v>0</v>
      </c>
      <c r="D81" s="22">
        <v>8.1969999999999992</v>
      </c>
      <c r="E81" s="22">
        <v>0</v>
      </c>
      <c r="F81" s="22">
        <v>0</v>
      </c>
      <c r="G81" s="483">
        <v>8.1969999999999992</v>
      </c>
      <c r="H81" s="22">
        <v>0</v>
      </c>
      <c r="I81" s="22">
        <v>0</v>
      </c>
      <c r="J81" s="22">
        <v>0</v>
      </c>
      <c r="K81" s="22">
        <v>0</v>
      </c>
      <c r="L81" s="483">
        <v>0</v>
      </c>
      <c r="M81" s="484">
        <v>8.1969999999999992</v>
      </c>
      <c r="N81" s="22">
        <v>8.1969999999999992</v>
      </c>
      <c r="O81" s="1">
        <f>+M79-O80</f>
        <v>1</v>
      </c>
    </row>
    <row r="82" spans="1:15" ht="16.5" x14ac:dyDescent="0.25">
      <c r="A82" s="584" t="s">
        <v>51</v>
      </c>
      <c r="B82" s="22">
        <v>592</v>
      </c>
      <c r="C82" s="22">
        <v>52</v>
      </c>
      <c r="D82" s="22">
        <v>1650</v>
      </c>
      <c r="E82" s="22">
        <v>5693</v>
      </c>
      <c r="F82" s="22">
        <v>1118</v>
      </c>
      <c r="G82" s="483">
        <v>9105</v>
      </c>
      <c r="H82" s="22">
        <v>0</v>
      </c>
      <c r="I82" s="22">
        <v>207</v>
      </c>
      <c r="J82" s="22">
        <v>98</v>
      </c>
      <c r="K82" s="22">
        <v>0</v>
      </c>
      <c r="L82" s="483">
        <v>305</v>
      </c>
      <c r="M82" s="484">
        <v>9410</v>
      </c>
      <c r="N82" s="22">
        <v>8806</v>
      </c>
    </row>
    <row r="83" spans="1:15" ht="16.5" x14ac:dyDescent="0.25">
      <c r="A83" s="132" t="s">
        <v>52</v>
      </c>
      <c r="B83" s="22">
        <v>0</v>
      </c>
      <c r="C83" s="22">
        <v>80</v>
      </c>
      <c r="D83" s="22">
        <v>51.165480000000002</v>
      </c>
      <c r="E83" s="22">
        <v>50</v>
      </c>
      <c r="F83" s="22">
        <v>10</v>
      </c>
      <c r="G83" s="483">
        <v>191.16548</v>
      </c>
      <c r="H83" s="22">
        <v>0</v>
      </c>
      <c r="I83" s="22">
        <v>0</v>
      </c>
      <c r="J83" s="22">
        <v>0</v>
      </c>
      <c r="K83" s="22">
        <v>0</v>
      </c>
      <c r="L83" s="483">
        <v>0</v>
      </c>
      <c r="M83" s="484">
        <v>191.16548</v>
      </c>
      <c r="N83" s="22">
        <v>185.66548</v>
      </c>
    </row>
    <row r="84" spans="1:15" ht="17.25" thickBot="1" x14ac:dyDescent="0.3">
      <c r="A84" s="133" t="s">
        <v>53</v>
      </c>
      <c r="B84" s="22">
        <v>0</v>
      </c>
      <c r="C84" s="22">
        <v>0</v>
      </c>
      <c r="D84" s="22">
        <v>12</v>
      </c>
      <c r="E84" s="22">
        <v>0</v>
      </c>
      <c r="F84" s="22">
        <v>0</v>
      </c>
      <c r="G84" s="483">
        <v>12</v>
      </c>
      <c r="H84" s="22">
        <v>0</v>
      </c>
      <c r="I84" s="22">
        <v>0</v>
      </c>
      <c r="J84" s="22">
        <v>2</v>
      </c>
      <c r="K84" s="22">
        <v>0</v>
      </c>
      <c r="L84" s="483">
        <v>2</v>
      </c>
      <c r="M84" s="484">
        <v>14</v>
      </c>
      <c r="N84" s="22">
        <v>4</v>
      </c>
    </row>
    <row r="85" spans="1:15" ht="17.25" thickBot="1" x14ac:dyDescent="0.3">
      <c r="A85" s="472" t="s">
        <v>26</v>
      </c>
      <c r="B85" s="29">
        <v>8864.2746330000009</v>
      </c>
      <c r="C85" s="29">
        <v>8401.9358140000004</v>
      </c>
      <c r="D85" s="29">
        <v>12556.881985</v>
      </c>
      <c r="E85" s="29">
        <v>30817.006566</v>
      </c>
      <c r="F85" s="29">
        <v>7190.4087380000001</v>
      </c>
      <c r="G85" s="485">
        <v>67830.507735999985</v>
      </c>
      <c r="H85" s="29">
        <v>7872.6992029685007</v>
      </c>
      <c r="I85" s="29">
        <v>5272.8556363400003</v>
      </c>
      <c r="J85" s="29">
        <v>30046.978133799999</v>
      </c>
      <c r="K85" s="29">
        <v>2203</v>
      </c>
      <c r="L85" s="485">
        <v>45395.5329731085</v>
      </c>
      <c r="M85" s="486">
        <v>113226.04070910849</v>
      </c>
      <c r="N85" s="29">
        <v>91142.345694329488</v>
      </c>
    </row>
    <row r="87" spans="1:15" s="2" customFormat="1" ht="18.75" x14ac:dyDescent="0.25">
      <c r="A87" s="2832" t="s">
        <v>334</v>
      </c>
      <c r="B87" s="2832"/>
      <c r="C87" s="2832"/>
      <c r="D87" s="2832"/>
      <c r="E87" s="2832"/>
      <c r="F87" s="2832"/>
      <c r="G87" s="2832"/>
      <c r="L87" s="118"/>
      <c r="M87" s="124"/>
    </row>
    <row r="89" spans="1:15" ht="15.75" thickBot="1" x14ac:dyDescent="0.3">
      <c r="A89" s="52" t="s">
        <v>56</v>
      </c>
      <c r="B89" s="33"/>
      <c r="C89" s="33"/>
      <c r="D89" s="33"/>
      <c r="E89" s="33"/>
      <c r="F89" s="33"/>
      <c r="G89" s="33"/>
      <c r="H89" s="33"/>
      <c r="I89" s="33"/>
      <c r="J89" s="33"/>
    </row>
    <row r="90" spans="1:15" ht="15.75" thickBot="1" x14ac:dyDescent="0.3">
      <c r="A90" s="34" t="s">
        <v>57</v>
      </c>
      <c r="B90" s="55" t="s">
        <v>66</v>
      </c>
      <c r="C90" s="55"/>
      <c r="D90" s="47"/>
      <c r="E90" s="47"/>
      <c r="F90" s="47"/>
      <c r="G90" s="47"/>
      <c r="H90" s="47"/>
      <c r="I90" s="36" t="s">
        <v>80</v>
      </c>
      <c r="J90" s="47"/>
    </row>
    <row r="91" spans="1:15" x14ac:dyDescent="0.25">
      <c r="A91" s="37"/>
      <c r="B91" s="55" t="s">
        <v>165</v>
      </c>
      <c r="C91" s="55"/>
      <c r="D91" s="47"/>
      <c r="E91" s="47"/>
      <c r="F91" s="47"/>
      <c r="G91" s="47"/>
      <c r="H91" s="47"/>
      <c r="I91" s="55" t="s">
        <v>166</v>
      </c>
      <c r="J91" s="47"/>
    </row>
    <row r="92" spans="1:15" x14ac:dyDescent="0.25">
      <c r="A92" s="37"/>
      <c r="B92" s="55" t="s">
        <v>59</v>
      </c>
      <c r="C92" s="55"/>
      <c r="D92" s="46"/>
      <c r="E92" s="46"/>
      <c r="F92" s="46"/>
      <c r="G92" s="46"/>
      <c r="H92" s="46"/>
      <c r="I92" s="55" t="s">
        <v>301</v>
      </c>
      <c r="J92" s="46"/>
    </row>
    <row r="93" spans="1:15" x14ac:dyDescent="0.25">
      <c r="A93" s="46"/>
      <c r="B93" s="55" t="s">
        <v>167</v>
      </c>
      <c r="C93" s="55"/>
      <c r="D93" s="46"/>
      <c r="E93" s="46"/>
      <c r="F93" s="46"/>
      <c r="G93" s="46"/>
      <c r="H93" s="46"/>
      <c r="I93" s="55" t="s">
        <v>168</v>
      </c>
      <c r="J93" s="46"/>
    </row>
    <row r="94" spans="1:15" x14ac:dyDescent="0.25">
      <c r="A94" s="47"/>
      <c r="B94" s="55" t="s">
        <v>169</v>
      </c>
      <c r="C94" s="55"/>
      <c r="D94" s="47"/>
      <c r="E94" s="47"/>
      <c r="F94" s="47"/>
      <c r="G94" s="47"/>
      <c r="H94" s="47"/>
      <c r="I94" s="55" t="s">
        <v>67</v>
      </c>
      <c r="J94" s="47"/>
    </row>
    <row r="95" spans="1:15" x14ac:dyDescent="0.25">
      <c r="A95" s="47"/>
      <c r="B95" s="55" t="s">
        <v>170</v>
      </c>
      <c r="C95" s="55"/>
      <c r="D95" s="47"/>
      <c r="E95" s="47"/>
      <c r="F95" s="47"/>
      <c r="G95" s="47"/>
      <c r="H95" s="47"/>
      <c r="I95" s="55" t="s">
        <v>302</v>
      </c>
      <c r="J95" s="47"/>
    </row>
    <row r="96" spans="1:15" x14ac:dyDescent="0.25">
      <c r="A96" s="47"/>
      <c r="B96" s="55" t="s">
        <v>171</v>
      </c>
      <c r="C96" s="55"/>
      <c r="D96" s="47"/>
      <c r="E96" s="47"/>
      <c r="F96" s="47"/>
      <c r="G96" s="47"/>
      <c r="H96" s="47"/>
      <c r="I96" s="55" t="s">
        <v>172</v>
      </c>
      <c r="J96" s="47"/>
    </row>
    <row r="97" spans="1:10" x14ac:dyDescent="0.25">
      <c r="A97" s="47"/>
      <c r="B97" s="55" t="s">
        <v>173</v>
      </c>
      <c r="C97" s="55"/>
      <c r="D97" s="47"/>
      <c r="E97" s="47"/>
      <c r="F97" s="47"/>
      <c r="G97" s="47"/>
      <c r="H97" s="47"/>
      <c r="I97" s="55" t="s">
        <v>174</v>
      </c>
      <c r="J97" s="47"/>
    </row>
    <row r="98" spans="1:10" x14ac:dyDescent="0.25">
      <c r="A98" s="47"/>
      <c r="B98" s="55" t="s">
        <v>175</v>
      </c>
      <c r="C98" s="55"/>
      <c r="D98" s="47"/>
      <c r="E98" s="47"/>
      <c r="F98" s="47"/>
      <c r="G98" s="47"/>
      <c r="H98" s="47"/>
      <c r="I98" s="55" t="s">
        <v>176</v>
      </c>
      <c r="J98" s="47"/>
    </row>
    <row r="99" spans="1:10" x14ac:dyDescent="0.25">
      <c r="A99" s="47"/>
      <c r="B99" s="55" t="s">
        <v>177</v>
      </c>
      <c r="C99" s="55"/>
      <c r="D99" s="47"/>
      <c r="E99" s="47"/>
      <c r="F99" s="47"/>
      <c r="G99" s="47"/>
      <c r="H99" s="47"/>
      <c r="I99" s="55" t="s">
        <v>303</v>
      </c>
      <c r="J99" s="47"/>
    </row>
    <row r="100" spans="1:10" x14ac:dyDescent="0.25">
      <c r="A100" s="47"/>
      <c r="B100" s="55" t="s">
        <v>178</v>
      </c>
      <c r="C100" s="55"/>
      <c r="D100" s="47"/>
      <c r="E100" s="47"/>
      <c r="F100" s="47"/>
      <c r="G100" s="47"/>
      <c r="H100" s="47"/>
      <c r="I100" s="55" t="s">
        <v>79</v>
      </c>
      <c r="J100" s="47"/>
    </row>
    <row r="101" spans="1:10" x14ac:dyDescent="0.25">
      <c r="A101" s="47"/>
      <c r="B101" s="55" t="s">
        <v>179</v>
      </c>
      <c r="C101" s="55"/>
      <c r="D101" s="47"/>
      <c r="E101" s="47"/>
      <c r="F101" s="47"/>
      <c r="G101" s="47"/>
      <c r="H101" s="47"/>
      <c r="I101" s="55" t="s">
        <v>304</v>
      </c>
      <c r="J101" s="47"/>
    </row>
    <row r="102" spans="1:10" x14ac:dyDescent="0.25">
      <c r="A102" s="47"/>
      <c r="B102" s="36" t="s">
        <v>74</v>
      </c>
      <c r="C102" s="55"/>
      <c r="D102" s="47"/>
      <c r="E102" s="47"/>
      <c r="F102" s="47"/>
      <c r="G102" s="47"/>
      <c r="H102" s="47"/>
      <c r="I102" s="55" t="s">
        <v>180</v>
      </c>
      <c r="J102" s="47"/>
    </row>
    <row r="103" spans="1:10" x14ac:dyDescent="0.25">
      <c r="A103" s="47"/>
      <c r="B103" s="55" t="s">
        <v>181</v>
      </c>
      <c r="C103" s="55"/>
      <c r="D103" s="47"/>
      <c r="E103" s="47"/>
      <c r="F103" s="47"/>
      <c r="G103" s="47"/>
      <c r="H103" s="47"/>
      <c r="I103" s="55" t="s">
        <v>182</v>
      </c>
      <c r="J103" s="47"/>
    </row>
    <row r="104" spans="1:10" x14ac:dyDescent="0.25">
      <c r="A104" s="47"/>
      <c r="B104" s="55" t="s">
        <v>183</v>
      </c>
      <c r="C104" s="55"/>
      <c r="D104" s="47"/>
      <c r="E104" s="47"/>
      <c r="F104" s="47"/>
      <c r="G104" s="47"/>
      <c r="H104" s="47"/>
      <c r="I104" s="55" t="s">
        <v>184</v>
      </c>
      <c r="J104" s="47"/>
    </row>
    <row r="105" spans="1:10" x14ac:dyDescent="0.25">
      <c r="A105" s="47"/>
      <c r="B105" s="55" t="s">
        <v>131</v>
      </c>
      <c r="C105" s="55"/>
      <c r="D105" s="47"/>
      <c r="E105" s="47"/>
      <c r="F105" s="47"/>
      <c r="G105" s="47"/>
      <c r="H105" s="47"/>
      <c r="I105" s="55" t="s">
        <v>185</v>
      </c>
      <c r="J105" s="47"/>
    </row>
    <row r="106" spans="1:10" x14ac:dyDescent="0.25">
      <c r="A106" s="47"/>
      <c r="B106" s="55" t="s">
        <v>186</v>
      </c>
      <c r="C106" s="55"/>
      <c r="D106" s="47"/>
      <c r="E106" s="47"/>
      <c r="F106" s="47"/>
      <c r="G106" s="47"/>
      <c r="H106" s="47"/>
      <c r="I106" s="47" t="s">
        <v>81</v>
      </c>
      <c r="J106" s="47"/>
    </row>
    <row r="107" spans="1:10" x14ac:dyDescent="0.25">
      <c r="A107" s="47"/>
      <c r="B107" s="55" t="s">
        <v>187</v>
      </c>
      <c r="C107" s="55"/>
      <c r="D107" s="47"/>
      <c r="E107" s="47"/>
      <c r="F107" s="47"/>
      <c r="G107" s="47"/>
      <c r="H107" s="47"/>
      <c r="I107" s="47" t="s">
        <v>91</v>
      </c>
      <c r="J107" s="47"/>
    </row>
    <row r="108" spans="1:10" x14ac:dyDescent="0.25">
      <c r="A108" s="47"/>
      <c r="B108" s="55" t="s">
        <v>188</v>
      </c>
      <c r="C108" s="55"/>
      <c r="D108" s="47"/>
      <c r="E108" s="47"/>
      <c r="F108" s="47"/>
      <c r="G108" s="47"/>
      <c r="H108" s="47"/>
      <c r="I108" s="47" t="s">
        <v>305</v>
      </c>
      <c r="J108" s="47"/>
    </row>
    <row r="109" spans="1:10" x14ac:dyDescent="0.25">
      <c r="A109" s="47"/>
      <c r="B109" s="47" t="s">
        <v>189</v>
      </c>
      <c r="C109" s="55"/>
      <c r="D109" s="47"/>
      <c r="E109" s="47"/>
      <c r="F109" s="47"/>
      <c r="G109" s="47"/>
      <c r="H109" s="47"/>
      <c r="I109" s="47" t="s">
        <v>306</v>
      </c>
      <c r="J109" s="47"/>
    </row>
    <row r="110" spans="1:10" x14ac:dyDescent="0.25">
      <c r="A110" s="47"/>
      <c r="B110" s="55" t="s">
        <v>82</v>
      </c>
      <c r="C110" s="55"/>
      <c r="D110" s="47"/>
      <c r="E110" s="47"/>
      <c r="F110" s="47"/>
      <c r="G110" s="47"/>
      <c r="H110" s="47"/>
      <c r="I110" s="47" t="s">
        <v>307</v>
      </c>
      <c r="J110" s="47"/>
    </row>
    <row r="111" spans="1:10" x14ac:dyDescent="0.25">
      <c r="A111" s="47"/>
      <c r="B111" s="36" t="s">
        <v>83</v>
      </c>
      <c r="C111" s="55"/>
      <c r="D111" s="47"/>
      <c r="E111" s="47"/>
      <c r="F111" s="47"/>
      <c r="G111" s="47"/>
      <c r="H111" s="47"/>
      <c r="I111" s="47" t="s">
        <v>308</v>
      </c>
      <c r="J111" s="47"/>
    </row>
    <row r="112" spans="1:10" x14ac:dyDescent="0.25">
      <c r="A112" s="47"/>
      <c r="B112" s="162" t="s">
        <v>122</v>
      </c>
      <c r="C112" s="47"/>
      <c r="D112" s="47"/>
      <c r="E112" s="47"/>
      <c r="F112" s="47"/>
      <c r="G112" s="47"/>
      <c r="H112" s="47"/>
      <c r="I112" s="47"/>
      <c r="J112" s="47"/>
    </row>
    <row r="113" spans="1:10" x14ac:dyDescent="0.25">
      <c r="A113" s="47"/>
      <c r="B113" s="55" t="s">
        <v>84</v>
      </c>
      <c r="C113" s="55"/>
      <c r="D113" s="47"/>
      <c r="E113" s="47"/>
      <c r="F113" s="47"/>
      <c r="G113" s="47"/>
      <c r="H113" s="47"/>
      <c r="I113" s="47"/>
      <c r="J113" s="47"/>
    </row>
    <row r="114" spans="1:10" x14ac:dyDescent="0.25">
      <c r="A114" s="47"/>
      <c r="B114" s="55" t="s">
        <v>190</v>
      </c>
      <c r="C114" s="55"/>
      <c r="D114" s="47"/>
      <c r="E114" s="47"/>
      <c r="F114" s="47"/>
      <c r="G114" s="47"/>
      <c r="H114" s="47"/>
      <c r="I114" s="47"/>
      <c r="J114" s="47"/>
    </row>
    <row r="115" spans="1:10" x14ac:dyDescent="0.25">
      <c r="A115" s="47"/>
      <c r="B115" s="55" t="s">
        <v>191</v>
      </c>
      <c r="C115" s="55"/>
      <c r="D115" s="47"/>
      <c r="E115" s="47"/>
      <c r="F115" s="47"/>
      <c r="G115" s="47"/>
      <c r="H115" s="47"/>
      <c r="I115" s="47"/>
      <c r="J115" s="47"/>
    </row>
    <row r="116" spans="1:10" x14ac:dyDescent="0.25">
      <c r="A116" s="47"/>
      <c r="B116" s="55" t="s">
        <v>192</v>
      </c>
      <c r="C116" s="55"/>
      <c r="D116" s="47"/>
      <c r="E116" s="47"/>
      <c r="F116" s="47"/>
      <c r="G116" s="47"/>
      <c r="H116" s="47"/>
      <c r="I116" s="47"/>
      <c r="J116" s="47"/>
    </row>
    <row r="117" spans="1:10" x14ac:dyDescent="0.25">
      <c r="A117" s="47"/>
      <c r="B117" s="55" t="s">
        <v>193</v>
      </c>
      <c r="C117" s="55"/>
      <c r="D117" s="47"/>
      <c r="E117" s="47"/>
      <c r="F117" s="47"/>
      <c r="G117" s="47"/>
      <c r="H117" s="47"/>
      <c r="I117" s="47"/>
      <c r="J117" s="47"/>
    </row>
    <row r="118" spans="1:10" x14ac:dyDescent="0.25">
      <c r="A118" s="47"/>
      <c r="B118" s="55" t="s">
        <v>194</v>
      </c>
      <c r="C118" s="55"/>
      <c r="D118" s="47"/>
      <c r="E118" s="47"/>
      <c r="F118" s="47"/>
      <c r="G118" s="47"/>
      <c r="H118" s="47"/>
      <c r="I118" s="47" t="s">
        <v>312</v>
      </c>
      <c r="J118" s="47"/>
    </row>
    <row r="119" spans="1:10" x14ac:dyDescent="0.25">
      <c r="A119" s="47"/>
      <c r="B119" s="55" t="s">
        <v>89</v>
      </c>
      <c r="C119" s="55"/>
      <c r="D119" s="47"/>
      <c r="E119" s="47"/>
      <c r="F119" s="47"/>
      <c r="G119" s="47"/>
      <c r="H119" s="47"/>
      <c r="I119" s="47"/>
      <c r="J119" s="47"/>
    </row>
    <row r="120" spans="1:10" x14ac:dyDescent="0.25">
      <c r="A120" s="47"/>
      <c r="B120" s="55" t="s">
        <v>195</v>
      </c>
      <c r="C120" s="55"/>
      <c r="D120" s="47"/>
      <c r="E120" s="47"/>
      <c r="F120" s="47"/>
      <c r="G120" s="47"/>
      <c r="H120" s="47"/>
      <c r="I120" s="47"/>
      <c r="J120" s="47"/>
    </row>
    <row r="121" spans="1:10" x14ac:dyDescent="0.25">
      <c r="A121" s="47"/>
      <c r="B121" s="47" t="s">
        <v>196</v>
      </c>
      <c r="C121" s="55"/>
      <c r="D121" s="47"/>
      <c r="E121" s="47"/>
      <c r="F121" s="47"/>
      <c r="G121" s="47"/>
      <c r="H121" s="47"/>
      <c r="I121" s="47"/>
      <c r="J121" s="47"/>
    </row>
    <row r="122" spans="1:10" x14ac:dyDescent="0.25">
      <c r="A122" s="47"/>
      <c r="B122" s="55" t="s">
        <v>197</v>
      </c>
      <c r="C122" s="55"/>
      <c r="D122" s="47"/>
      <c r="E122" s="47"/>
      <c r="F122" s="47"/>
      <c r="G122" s="47"/>
      <c r="H122" s="47"/>
      <c r="I122" s="47"/>
      <c r="J122" s="47"/>
    </row>
    <row r="123" spans="1:10" x14ac:dyDescent="0.25">
      <c r="A123" s="47"/>
      <c r="B123" s="55" t="s">
        <v>198</v>
      </c>
      <c r="C123" s="55"/>
      <c r="D123" s="47"/>
      <c r="E123" s="47"/>
      <c r="F123" s="47"/>
      <c r="G123" s="47"/>
      <c r="H123" s="47"/>
      <c r="I123" s="47"/>
      <c r="J123" s="47"/>
    </row>
    <row r="124" spans="1:10" x14ac:dyDescent="0.25">
      <c r="A124" s="47"/>
      <c r="B124" s="55" t="s">
        <v>199</v>
      </c>
      <c r="C124" s="55"/>
      <c r="D124" s="47"/>
      <c r="E124" s="47"/>
      <c r="F124" s="47"/>
      <c r="G124" s="47"/>
      <c r="H124" s="47"/>
      <c r="I124" s="47"/>
      <c r="J124" s="47"/>
    </row>
    <row r="125" spans="1:10" x14ac:dyDescent="0.25">
      <c r="A125" s="47"/>
      <c r="B125" s="47" t="s">
        <v>200</v>
      </c>
      <c r="C125" s="55"/>
      <c r="D125" s="47"/>
      <c r="E125" s="47"/>
      <c r="F125" s="47"/>
      <c r="G125" s="47"/>
      <c r="H125" s="47"/>
      <c r="I125" s="47"/>
      <c r="J125" s="47"/>
    </row>
    <row r="126" spans="1:10" x14ac:dyDescent="0.25">
      <c r="A126" s="47"/>
      <c r="B126" s="47" t="s">
        <v>201</v>
      </c>
      <c r="C126" s="55"/>
      <c r="D126" s="47"/>
      <c r="E126" s="47"/>
      <c r="F126" s="47"/>
      <c r="G126" s="47"/>
      <c r="H126" s="47"/>
      <c r="I126" s="47"/>
      <c r="J126" s="47"/>
    </row>
    <row r="127" spans="1:10" x14ac:dyDescent="0.25">
      <c r="A127" s="47"/>
      <c r="B127" s="55" t="s">
        <v>96</v>
      </c>
      <c r="C127" s="55"/>
      <c r="D127" s="47"/>
      <c r="E127" s="47"/>
      <c r="F127" s="47"/>
      <c r="G127" s="47"/>
      <c r="H127" s="47"/>
      <c r="I127" s="47"/>
      <c r="J127" s="47"/>
    </row>
    <row r="128" spans="1:10" x14ac:dyDescent="0.25">
      <c r="A128" s="47"/>
      <c r="B128" s="55" t="s">
        <v>202</v>
      </c>
      <c r="C128" s="55"/>
      <c r="D128" s="47"/>
      <c r="E128" s="47"/>
      <c r="F128" s="47"/>
      <c r="G128" s="47"/>
      <c r="H128" s="47"/>
      <c r="I128" s="47"/>
      <c r="J128" s="47"/>
    </row>
    <row r="129" spans="1:10" x14ac:dyDescent="0.25">
      <c r="A129" s="47"/>
      <c r="B129" s="55" t="s">
        <v>311</v>
      </c>
      <c r="C129" s="55"/>
      <c r="D129" s="47"/>
      <c r="E129" s="47"/>
      <c r="F129" s="47"/>
      <c r="G129" s="47"/>
      <c r="H129" s="47"/>
      <c r="I129" s="47"/>
      <c r="J129" s="47"/>
    </row>
    <row r="130" spans="1:10" x14ac:dyDescent="0.25">
      <c r="A130" s="47"/>
      <c r="B130" s="47" t="s">
        <v>315</v>
      </c>
      <c r="C130" s="55"/>
      <c r="D130" s="47"/>
      <c r="E130" s="47"/>
      <c r="F130" s="47"/>
      <c r="G130" s="47"/>
      <c r="H130" s="47"/>
      <c r="I130" s="47"/>
      <c r="J130" s="47"/>
    </row>
    <row r="131" spans="1:10" x14ac:dyDescent="0.25">
      <c r="A131" s="47"/>
      <c r="B131" s="55" t="s">
        <v>313</v>
      </c>
      <c r="C131" s="55"/>
      <c r="D131" s="47"/>
      <c r="E131" s="47"/>
      <c r="F131" s="47"/>
      <c r="G131" s="47"/>
      <c r="H131" s="47"/>
      <c r="I131" s="47"/>
      <c r="J131" s="47"/>
    </row>
    <row r="132" spans="1:10" x14ac:dyDescent="0.25">
      <c r="A132" s="47"/>
      <c r="B132" s="55" t="s">
        <v>310</v>
      </c>
      <c r="C132" s="55"/>
      <c r="D132" s="47"/>
      <c r="E132" s="47"/>
      <c r="F132" s="47"/>
      <c r="G132" s="47"/>
      <c r="H132" s="47"/>
      <c r="I132" s="47"/>
      <c r="J132" s="47"/>
    </row>
    <row r="133" spans="1:10" x14ac:dyDescent="0.25">
      <c r="A133" s="47"/>
      <c r="B133" s="55" t="s">
        <v>309</v>
      </c>
      <c r="C133" s="55"/>
      <c r="D133" s="47"/>
      <c r="E133" s="47"/>
      <c r="F133" s="47"/>
      <c r="G133" s="47"/>
      <c r="H133" s="47"/>
      <c r="I133" s="47"/>
      <c r="J133" s="47"/>
    </row>
    <row r="134" spans="1:10" x14ac:dyDescent="0.25">
      <c r="A134" s="47"/>
      <c r="B134" s="55" t="s">
        <v>314</v>
      </c>
      <c r="C134" s="55"/>
      <c r="D134" s="47"/>
      <c r="E134" s="47"/>
      <c r="F134" s="47"/>
      <c r="G134" s="47"/>
      <c r="H134" s="47"/>
      <c r="I134" s="55"/>
      <c r="J134" s="55"/>
    </row>
    <row r="135" spans="1:10" ht="15.75" thickBot="1" x14ac:dyDescent="0.3">
      <c r="A135" s="47"/>
      <c r="B135" s="47"/>
      <c r="C135" s="47"/>
      <c r="D135" s="47"/>
      <c r="E135" s="47"/>
      <c r="F135" s="47"/>
      <c r="G135" s="47"/>
      <c r="H135" s="47"/>
      <c r="I135" s="55"/>
      <c r="J135" s="55"/>
    </row>
    <row r="136" spans="1:10" ht="15.75" thickBot="1" x14ac:dyDescent="0.3">
      <c r="A136" s="163" t="s">
        <v>101</v>
      </c>
      <c r="B136" s="98" t="s">
        <v>66</v>
      </c>
      <c r="C136" s="98"/>
      <c r="D136" s="98"/>
      <c r="E136" s="98"/>
      <c r="F136" s="98"/>
      <c r="G136" s="98"/>
      <c r="H136" s="47"/>
      <c r="I136" s="55"/>
      <c r="J136" s="55"/>
    </row>
    <row r="137" spans="1:10" x14ac:dyDescent="0.25">
      <c r="A137" s="47"/>
      <c r="B137" s="98" t="s">
        <v>74</v>
      </c>
      <c r="C137" s="98"/>
      <c r="D137" s="98"/>
      <c r="E137" s="98"/>
      <c r="F137" s="98"/>
      <c r="G137" s="98"/>
      <c r="H137" s="36" t="s">
        <v>203</v>
      </c>
      <c r="I137" s="55"/>
      <c r="J137" s="55"/>
    </row>
    <row r="138" spans="1:10" x14ac:dyDescent="0.25">
      <c r="A138" s="47"/>
      <c r="B138" s="98" t="s">
        <v>83</v>
      </c>
      <c r="C138" s="98"/>
      <c r="D138" s="98"/>
      <c r="E138" s="98"/>
      <c r="F138" s="98"/>
      <c r="G138" s="98"/>
      <c r="H138" s="55" t="s">
        <v>131</v>
      </c>
      <c r="I138" s="55"/>
      <c r="J138" s="55"/>
    </row>
    <row r="139" spans="1:10" x14ac:dyDescent="0.25">
      <c r="A139" s="47"/>
      <c r="B139" s="98" t="s">
        <v>204</v>
      </c>
      <c r="C139" s="98"/>
      <c r="D139" s="98"/>
      <c r="E139" s="98"/>
      <c r="F139" s="98"/>
      <c r="G139" s="98"/>
      <c r="H139" s="55" t="s">
        <v>176</v>
      </c>
      <c r="I139" s="55"/>
      <c r="J139" s="55"/>
    </row>
    <row r="140" spans="1:10" x14ac:dyDescent="0.25">
      <c r="A140" s="47"/>
      <c r="B140" s="98" t="s">
        <v>89</v>
      </c>
      <c r="C140" s="98"/>
      <c r="D140" s="98"/>
      <c r="E140" s="98"/>
      <c r="F140" s="98"/>
      <c r="G140" s="98"/>
      <c r="H140" s="55" t="s">
        <v>316</v>
      </c>
      <c r="I140" s="55"/>
      <c r="J140" s="55"/>
    </row>
    <row r="141" spans="1:10" x14ac:dyDescent="0.25">
      <c r="A141" s="47"/>
      <c r="B141" s="98" t="s">
        <v>104</v>
      </c>
      <c r="C141" s="98"/>
      <c r="D141" s="98"/>
      <c r="E141" s="98"/>
      <c r="F141" s="98"/>
      <c r="G141" s="98"/>
      <c r="H141" s="55" t="s">
        <v>134</v>
      </c>
      <c r="I141" s="55"/>
      <c r="J141" s="55"/>
    </row>
    <row r="142" spans="1:10" x14ac:dyDescent="0.25">
      <c r="A142" s="47"/>
      <c r="B142" s="98" t="s">
        <v>192</v>
      </c>
      <c r="C142" s="98"/>
      <c r="D142" s="98"/>
      <c r="E142" s="98"/>
      <c r="F142" s="98"/>
      <c r="G142" s="98"/>
      <c r="H142" s="47"/>
      <c r="I142" s="55"/>
      <c r="J142" s="55"/>
    </row>
    <row r="143" spans="1:10" x14ac:dyDescent="0.25">
      <c r="A143" s="47"/>
      <c r="B143" s="98" t="s">
        <v>194</v>
      </c>
      <c r="C143" s="98"/>
      <c r="D143" s="98"/>
      <c r="E143" s="98"/>
      <c r="F143" s="98"/>
      <c r="G143" s="98"/>
      <c r="H143" s="47"/>
      <c r="I143" s="55"/>
      <c r="J143" s="55"/>
    </row>
    <row r="144" spans="1:10" x14ac:dyDescent="0.25">
      <c r="A144" s="47"/>
      <c r="B144" s="98" t="s">
        <v>122</v>
      </c>
      <c r="C144" s="98"/>
      <c r="D144" s="98"/>
      <c r="E144" s="98"/>
      <c r="F144" s="98"/>
      <c r="G144" s="98"/>
      <c r="H144" s="47"/>
      <c r="I144" s="55"/>
      <c r="J144" s="55"/>
    </row>
    <row r="145" spans="1:10" x14ac:dyDescent="0.25">
      <c r="A145" s="47"/>
      <c r="B145" s="98" t="s">
        <v>205</v>
      </c>
      <c r="C145" s="98"/>
      <c r="D145" s="98"/>
      <c r="E145" s="98"/>
      <c r="F145" s="98"/>
      <c r="G145" s="98"/>
      <c r="H145" s="55"/>
      <c r="I145" s="55"/>
      <c r="J145" s="55"/>
    </row>
    <row r="146" spans="1:10" x14ac:dyDescent="0.25">
      <c r="A146" s="47"/>
      <c r="B146" s="98" t="s">
        <v>206</v>
      </c>
      <c r="C146" s="98"/>
      <c r="D146" s="98"/>
      <c r="E146" s="98"/>
      <c r="F146" s="98"/>
      <c r="G146" s="98"/>
      <c r="H146" s="47"/>
      <c r="I146" s="55"/>
      <c r="J146" s="55"/>
    </row>
    <row r="147" spans="1:10" x14ac:dyDescent="0.25">
      <c r="A147" s="47"/>
      <c r="B147" s="98" t="s">
        <v>207</v>
      </c>
      <c r="C147" s="98"/>
      <c r="D147" s="98"/>
      <c r="E147" s="98"/>
      <c r="F147" s="98"/>
      <c r="G147" s="98"/>
      <c r="H147" s="47"/>
      <c r="I147" s="47"/>
      <c r="J147" s="47"/>
    </row>
    <row r="148" spans="1:10" x14ac:dyDescent="0.25">
      <c r="A148" s="47"/>
      <c r="B148" s="98" t="s">
        <v>186</v>
      </c>
      <c r="C148" s="98"/>
      <c r="D148" s="98"/>
      <c r="E148" s="98"/>
      <c r="F148" s="98"/>
      <c r="G148" s="98"/>
      <c r="H148" s="47"/>
      <c r="I148" s="47"/>
      <c r="J148" s="47"/>
    </row>
    <row r="149" spans="1:10" x14ac:dyDescent="0.25">
      <c r="A149" s="47"/>
      <c r="B149" s="98" t="s">
        <v>183</v>
      </c>
      <c r="C149" s="98"/>
      <c r="D149" s="98"/>
      <c r="E149" s="98"/>
      <c r="F149" s="98"/>
      <c r="G149" s="98"/>
      <c r="H149" s="47"/>
      <c r="I149" s="47"/>
      <c r="J149" s="47"/>
    </row>
    <row r="150" spans="1:10" x14ac:dyDescent="0.25">
      <c r="A150" s="47"/>
      <c r="B150" s="98" t="s">
        <v>208</v>
      </c>
      <c r="C150" s="98"/>
      <c r="D150" s="98"/>
      <c r="E150" s="98"/>
      <c r="F150" s="98"/>
      <c r="G150" s="98"/>
      <c r="H150" s="47"/>
      <c r="I150" s="47"/>
      <c r="J150" s="47"/>
    </row>
    <row r="151" spans="1:10" x14ac:dyDescent="0.25">
      <c r="A151" s="47"/>
      <c r="B151" s="98" t="s">
        <v>178</v>
      </c>
      <c r="C151" s="98"/>
      <c r="D151" s="98"/>
      <c r="E151" s="98"/>
      <c r="F151" s="98"/>
      <c r="G151" s="98"/>
      <c r="H151" s="47"/>
      <c r="I151" s="47"/>
      <c r="J151" s="47"/>
    </row>
    <row r="152" spans="1:10" x14ac:dyDescent="0.25">
      <c r="A152" s="47"/>
      <c r="B152" s="98" t="s">
        <v>209</v>
      </c>
      <c r="C152" s="98"/>
      <c r="D152" s="98"/>
      <c r="E152" s="98"/>
      <c r="F152" s="98"/>
      <c r="G152" s="98"/>
      <c r="H152" s="47"/>
      <c r="I152" s="47"/>
      <c r="J152" s="47"/>
    </row>
    <row r="153" spans="1:10" x14ac:dyDescent="0.25">
      <c r="A153" s="47"/>
      <c r="B153" s="98" t="s">
        <v>210</v>
      </c>
      <c r="C153" s="98"/>
      <c r="D153" s="98"/>
      <c r="E153" s="98"/>
      <c r="F153" s="98"/>
      <c r="G153" s="98"/>
      <c r="H153" s="47"/>
      <c r="I153" s="47"/>
      <c r="J153" s="47"/>
    </row>
    <row r="154" spans="1:10" ht="15.75" thickBot="1" x14ac:dyDescent="0.3">
      <c r="A154" s="47"/>
      <c r="B154" s="47"/>
      <c r="C154" s="47"/>
      <c r="D154" s="47"/>
      <c r="E154" s="47"/>
      <c r="F154" s="47"/>
      <c r="G154" s="47"/>
      <c r="H154" s="47"/>
      <c r="I154" s="47"/>
      <c r="J154" s="47"/>
    </row>
    <row r="155" spans="1:10" ht="15.75" thickBot="1" x14ac:dyDescent="0.3">
      <c r="A155" s="48" t="s">
        <v>118</v>
      </c>
      <c r="B155" s="55" t="s">
        <v>66</v>
      </c>
      <c r="C155" s="55"/>
      <c r="D155" s="47"/>
      <c r="E155" s="55"/>
      <c r="F155" s="55"/>
      <c r="G155" s="55"/>
      <c r="H155" s="47"/>
      <c r="I155" s="47"/>
      <c r="J155" s="47"/>
    </row>
    <row r="156" spans="1:10" x14ac:dyDescent="0.25">
      <c r="A156" s="46"/>
      <c r="B156" s="55" t="s">
        <v>84</v>
      </c>
      <c r="C156" s="55"/>
      <c r="D156" s="47"/>
      <c r="E156" s="55"/>
      <c r="F156" s="55"/>
      <c r="G156" s="55"/>
      <c r="H156" s="47"/>
      <c r="I156" s="47"/>
      <c r="J156" s="47"/>
    </row>
    <row r="157" spans="1:10" x14ac:dyDescent="0.25">
      <c r="A157" s="46"/>
      <c r="B157" s="55" t="s">
        <v>77</v>
      </c>
      <c r="C157" s="55"/>
      <c r="D157" s="47"/>
      <c r="E157" s="55"/>
      <c r="F157" s="55"/>
      <c r="G157" s="55"/>
      <c r="H157" s="36"/>
      <c r="I157" s="47"/>
      <c r="J157" s="47"/>
    </row>
    <row r="158" spans="1:10" x14ac:dyDescent="0.25">
      <c r="A158" s="46"/>
      <c r="B158" s="36" t="s">
        <v>80</v>
      </c>
      <c r="C158" s="55"/>
      <c r="D158" s="55"/>
      <c r="E158" s="55"/>
      <c r="F158" s="55"/>
      <c r="G158" s="55"/>
      <c r="H158" s="36"/>
      <c r="I158" s="47"/>
      <c r="J158" s="47"/>
    </row>
    <row r="159" spans="1:10" x14ac:dyDescent="0.25">
      <c r="A159" s="46"/>
      <c r="B159" s="162" t="s">
        <v>89</v>
      </c>
      <c r="C159" s="55"/>
      <c r="D159" s="55"/>
      <c r="E159" s="55"/>
      <c r="F159" s="55"/>
      <c r="G159" s="55"/>
      <c r="H159" s="36"/>
      <c r="I159" s="47"/>
      <c r="J159" s="47"/>
    </row>
    <row r="160" spans="1:10" x14ac:dyDescent="0.25">
      <c r="A160" s="46"/>
      <c r="B160" s="47" t="s">
        <v>81</v>
      </c>
      <c r="C160" s="55"/>
      <c r="D160" s="55"/>
      <c r="E160" s="55"/>
      <c r="F160" s="55"/>
      <c r="G160" s="55"/>
      <c r="H160" s="36"/>
      <c r="I160" s="47"/>
      <c r="J160" s="47"/>
    </row>
    <row r="161" spans="1:10" x14ac:dyDescent="0.25">
      <c r="A161" s="46"/>
      <c r="B161" s="47" t="s">
        <v>91</v>
      </c>
      <c r="C161" s="55"/>
      <c r="D161" s="55"/>
      <c r="E161" s="55"/>
      <c r="F161" s="55"/>
      <c r="G161" s="55"/>
      <c r="H161" s="36"/>
      <c r="I161" s="47"/>
      <c r="J161" s="47"/>
    </row>
    <row r="162" spans="1:10" x14ac:dyDescent="0.25">
      <c r="A162" s="46"/>
      <c r="B162" s="47" t="s">
        <v>63</v>
      </c>
      <c r="C162" s="55"/>
      <c r="D162" s="55"/>
      <c r="E162" s="55"/>
      <c r="F162" s="55"/>
      <c r="G162" s="55"/>
      <c r="H162" s="36"/>
      <c r="I162" s="47"/>
      <c r="J162" s="47"/>
    </row>
    <row r="163" spans="1:10" ht="15.75" thickBot="1" x14ac:dyDescent="0.3">
      <c r="A163" s="47"/>
      <c r="B163" s="55"/>
      <c r="C163" s="55"/>
      <c r="D163" s="55"/>
      <c r="E163" s="55"/>
      <c r="F163" s="55"/>
      <c r="G163" s="55"/>
      <c r="H163" s="36"/>
      <c r="I163" s="47"/>
      <c r="J163" s="47"/>
    </row>
    <row r="164" spans="1:10" ht="15.75" thickBot="1" x14ac:dyDescent="0.3">
      <c r="A164" s="48" t="s">
        <v>121</v>
      </c>
      <c r="B164" s="55" t="s">
        <v>66</v>
      </c>
      <c r="C164" s="55"/>
      <c r="D164" s="55"/>
      <c r="E164" s="55"/>
      <c r="F164" s="55"/>
      <c r="G164" s="55"/>
      <c r="H164" s="55"/>
      <c r="I164" s="55"/>
      <c r="J164" s="55"/>
    </row>
    <row r="165" spans="1:10" x14ac:dyDescent="0.25">
      <c r="A165" s="47"/>
      <c r="B165" s="55" t="s">
        <v>211</v>
      </c>
      <c r="C165" s="55"/>
      <c r="D165" s="55"/>
      <c r="E165" s="55"/>
      <c r="F165" s="55"/>
      <c r="G165" s="55"/>
      <c r="H165" s="55"/>
      <c r="I165" s="55"/>
      <c r="J165" s="55"/>
    </row>
    <row r="166" spans="1:10" x14ac:dyDescent="0.25">
      <c r="A166" s="47"/>
      <c r="B166" s="55" t="s">
        <v>104</v>
      </c>
      <c r="C166" s="55"/>
      <c r="D166" s="55"/>
      <c r="E166" s="55"/>
      <c r="F166" s="55"/>
      <c r="G166" s="55"/>
      <c r="H166" s="55"/>
      <c r="I166" s="55"/>
      <c r="J166" s="55"/>
    </row>
    <row r="167" spans="1:10" x14ac:dyDescent="0.25">
      <c r="A167" s="47"/>
      <c r="B167" s="55" t="s">
        <v>212</v>
      </c>
      <c r="C167" s="55"/>
      <c r="D167" s="55"/>
      <c r="E167" s="55"/>
      <c r="F167" s="55"/>
      <c r="G167" s="55"/>
      <c r="H167" s="55"/>
      <c r="I167" s="55"/>
      <c r="J167" s="55"/>
    </row>
    <row r="168" spans="1:10" x14ac:dyDescent="0.25">
      <c r="A168" s="47"/>
      <c r="B168" s="55" t="s">
        <v>120</v>
      </c>
      <c r="C168" s="55"/>
      <c r="D168" s="55"/>
      <c r="E168" s="55"/>
      <c r="F168" s="55"/>
      <c r="G168" s="55"/>
      <c r="H168" s="55"/>
      <c r="I168" s="55"/>
      <c r="J168" s="55"/>
    </row>
    <row r="169" spans="1:10" x14ac:dyDescent="0.25">
      <c r="A169" s="47"/>
      <c r="B169" s="36" t="s">
        <v>203</v>
      </c>
      <c r="C169" s="47"/>
      <c r="D169" s="55"/>
      <c r="E169" s="47"/>
      <c r="F169" s="55"/>
      <c r="G169" s="55"/>
      <c r="H169" s="55"/>
      <c r="I169" s="55"/>
      <c r="J169" s="55"/>
    </row>
    <row r="170" spans="1:10" x14ac:dyDescent="0.25">
      <c r="A170" s="47"/>
      <c r="B170" s="55" t="s">
        <v>117</v>
      </c>
      <c r="C170" s="55"/>
      <c r="D170" s="55"/>
      <c r="E170" s="55"/>
      <c r="F170" s="55"/>
      <c r="G170" s="55"/>
      <c r="H170" s="55"/>
      <c r="I170" s="55"/>
      <c r="J170" s="55"/>
    </row>
    <row r="171" spans="1:10" x14ac:dyDescent="0.25">
      <c r="A171" s="47"/>
      <c r="B171" s="55" t="s">
        <v>63</v>
      </c>
      <c r="C171" s="55"/>
      <c r="D171" s="55"/>
      <c r="E171" s="55"/>
      <c r="F171" s="55"/>
      <c r="G171" s="55"/>
      <c r="H171" s="55"/>
      <c r="I171" s="55"/>
      <c r="J171" s="55"/>
    </row>
    <row r="172" spans="1:10" x14ac:dyDescent="0.25">
      <c r="A172" s="47"/>
      <c r="B172" s="55" t="s">
        <v>149</v>
      </c>
      <c r="C172" s="55"/>
      <c r="D172" s="55"/>
      <c r="E172" s="55"/>
      <c r="F172" s="55"/>
      <c r="G172" s="55"/>
      <c r="H172" s="55"/>
      <c r="I172" s="55"/>
      <c r="J172" s="55"/>
    </row>
  </sheetData>
  <mergeCells count="58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  <mergeCell ref="D43:E4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87:G87"/>
    <mergeCell ref="J33:J34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L5:L6"/>
    <mergeCell ref="H5:I5"/>
    <mergeCell ref="J5:J6"/>
    <mergeCell ref="K5:K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794"/>
  <sheetViews>
    <sheetView topLeftCell="A24" zoomScale="75" zoomScaleNormal="75" workbookViewId="0">
      <selection activeCell="R27" sqref="R27:S29"/>
    </sheetView>
  </sheetViews>
  <sheetFormatPr defaultRowHeight="15" x14ac:dyDescent="0.25"/>
  <cols>
    <col min="1" max="1" width="36" customWidth="1"/>
    <col min="2" max="2" width="14.42578125" bestFit="1" customWidth="1"/>
    <col min="3" max="4" width="13" bestFit="1" customWidth="1"/>
    <col min="5" max="5" width="12.5703125" bestFit="1" customWidth="1"/>
    <col min="6" max="6" width="19.140625" customWidth="1"/>
    <col min="7" max="7" width="20.5703125" style="118" customWidth="1"/>
    <col min="8" max="9" width="12.5703125" bestFit="1" customWidth="1"/>
    <col min="10" max="10" width="12.28515625" customWidth="1"/>
    <col min="11" max="11" width="15.42578125" customWidth="1"/>
    <col min="12" max="12" width="13.85546875" style="118" customWidth="1"/>
    <col min="13" max="13" width="15.7109375" style="124" customWidth="1"/>
    <col min="14" max="14" width="14.140625" customWidth="1"/>
    <col min="16" max="16" width="13.42578125" bestFit="1" customWidth="1"/>
    <col min="18" max="19" width="11.7109375" bestFit="1" customWidth="1"/>
  </cols>
  <sheetData>
    <row r="1" spans="1:16" ht="18.75" x14ac:dyDescent="0.3">
      <c r="A1" s="2971" t="s">
        <v>347</v>
      </c>
      <c r="B1" s="2971"/>
      <c r="C1" s="2971"/>
      <c r="D1" s="2971"/>
      <c r="E1" s="2971"/>
      <c r="F1" s="2971"/>
      <c r="G1" s="2971"/>
      <c r="H1" s="2971"/>
      <c r="I1" s="2971"/>
      <c r="J1" s="2971"/>
      <c r="K1" s="2971"/>
      <c r="L1" s="2971"/>
      <c r="M1" s="2971"/>
      <c r="N1" s="2971"/>
    </row>
    <row r="2" spans="1:16" ht="15.75" thickBot="1" x14ac:dyDescent="0.3"/>
    <row r="3" spans="1:16" ht="17.25" thickBot="1" x14ac:dyDescent="0.3">
      <c r="A3" s="3029" t="s">
        <v>30</v>
      </c>
      <c r="B3" s="3030"/>
      <c r="C3" s="3030"/>
      <c r="D3" s="3030"/>
      <c r="E3" s="3030"/>
      <c r="F3" s="3030"/>
      <c r="G3" s="3030"/>
      <c r="H3" s="3030"/>
      <c r="I3" s="3030"/>
      <c r="J3" s="3030"/>
      <c r="K3" s="3030"/>
      <c r="L3" s="3030"/>
      <c r="M3" s="3030"/>
      <c r="N3" s="3031"/>
    </row>
    <row r="4" spans="1:16" ht="17.25" customHeight="1" thickBot="1" x14ac:dyDescent="0.3">
      <c r="A4" s="3032" t="s">
        <v>0</v>
      </c>
      <c r="B4" s="3193" t="s">
        <v>1</v>
      </c>
      <c r="C4" s="3194"/>
      <c r="D4" s="3194"/>
      <c r="E4" s="3194"/>
      <c r="F4" s="3194"/>
      <c r="G4" s="3195"/>
      <c r="H4" s="3196" t="s">
        <v>2</v>
      </c>
      <c r="I4" s="3197"/>
      <c r="J4" s="3197"/>
      <c r="K4" s="3197"/>
      <c r="L4" s="3198"/>
      <c r="M4" s="2954" t="s">
        <v>3</v>
      </c>
      <c r="N4" s="3055" t="s">
        <v>31</v>
      </c>
    </row>
    <row r="5" spans="1:16" ht="16.5" customHeight="1" x14ac:dyDescent="0.25">
      <c r="A5" s="3033"/>
      <c r="B5" s="3199" t="s">
        <v>8</v>
      </c>
      <c r="C5" s="3200"/>
      <c r="D5" s="3201" t="s">
        <v>9</v>
      </c>
      <c r="E5" s="3202"/>
      <c r="F5" s="3203" t="s">
        <v>32</v>
      </c>
      <c r="G5" s="3065" t="s">
        <v>10</v>
      </c>
      <c r="H5" s="3044" t="s">
        <v>11</v>
      </c>
      <c r="I5" s="3045"/>
      <c r="J5" s="3052" t="s">
        <v>12</v>
      </c>
      <c r="K5" s="3048" t="s">
        <v>33</v>
      </c>
      <c r="L5" s="3050" t="s">
        <v>13</v>
      </c>
      <c r="M5" s="2964"/>
      <c r="N5" s="3056"/>
    </row>
    <row r="6" spans="1:16" ht="83.25" thickBot="1" x14ac:dyDescent="0.3">
      <c r="A6" s="3034"/>
      <c r="B6" s="7" t="s">
        <v>14</v>
      </c>
      <c r="C6" s="8" t="s">
        <v>15</v>
      </c>
      <c r="D6" s="590" t="s">
        <v>16</v>
      </c>
      <c r="E6" s="8" t="s">
        <v>34</v>
      </c>
      <c r="F6" s="3204"/>
      <c r="G6" s="3066"/>
      <c r="H6" s="7" t="s">
        <v>14</v>
      </c>
      <c r="I6" s="8" t="s">
        <v>15</v>
      </c>
      <c r="J6" s="3053"/>
      <c r="K6" s="3049"/>
      <c r="L6" s="3051"/>
      <c r="M6" s="2955"/>
      <c r="N6" s="3057"/>
    </row>
    <row r="7" spans="1:16" ht="16.5" x14ac:dyDescent="0.25">
      <c r="A7" s="9" t="s">
        <v>17</v>
      </c>
      <c r="B7" s="10">
        <v>126490.452517</v>
      </c>
      <c r="C7" s="10">
        <v>20276.922433</v>
      </c>
      <c r="D7" s="10">
        <v>12598.749637000001</v>
      </c>
      <c r="E7" s="10">
        <v>2630.4511499999999</v>
      </c>
      <c r="F7" s="471">
        <v>14641.019901</v>
      </c>
      <c r="G7" s="471">
        <v>176637.595638</v>
      </c>
      <c r="H7" s="10">
        <v>2203.375</v>
      </c>
      <c r="I7" s="10">
        <v>144.13875200000001</v>
      </c>
      <c r="J7" s="10">
        <v>42.405000000000001</v>
      </c>
      <c r="K7" s="10">
        <v>62.069896999999997</v>
      </c>
      <c r="L7" s="467">
        <v>2451.9886489999999</v>
      </c>
      <c r="M7" s="471">
        <v>179089.58428700001</v>
      </c>
      <c r="N7" s="471">
        <v>44510.180361999999</v>
      </c>
    </row>
    <row r="8" spans="1:16" ht="16.5" x14ac:dyDescent="0.25">
      <c r="A8" s="11" t="s">
        <v>18</v>
      </c>
      <c r="B8" s="10">
        <v>20683.273262999999</v>
      </c>
      <c r="C8" s="10">
        <v>6259.7838419999998</v>
      </c>
      <c r="D8" s="10">
        <v>3497.9121879999998</v>
      </c>
      <c r="E8" s="10">
        <v>707.77205800000002</v>
      </c>
      <c r="F8" s="471">
        <v>3003.6324990000003</v>
      </c>
      <c r="G8" s="471">
        <v>34152.373849999996</v>
      </c>
      <c r="H8" s="10">
        <v>194.28700000000001</v>
      </c>
      <c r="I8" s="10">
        <v>24.474</v>
      </c>
      <c r="J8" s="10">
        <v>0</v>
      </c>
      <c r="K8" s="10">
        <v>21.105173000000001</v>
      </c>
      <c r="L8" s="467">
        <v>239.866173</v>
      </c>
      <c r="M8" s="471">
        <v>34392.240022999998</v>
      </c>
      <c r="N8" s="471">
        <v>10002.320787000001</v>
      </c>
    </row>
    <row r="9" spans="1:16" ht="16.5" x14ac:dyDescent="0.25">
      <c r="A9" s="12" t="s">
        <v>19</v>
      </c>
      <c r="B9" s="10">
        <v>3541.7423239999998</v>
      </c>
      <c r="C9" s="10">
        <v>1375.6275930000002</v>
      </c>
      <c r="D9" s="10">
        <v>1031.530704</v>
      </c>
      <c r="E9" s="10">
        <v>113.025099</v>
      </c>
      <c r="F9" s="10">
        <v>556.22905200000002</v>
      </c>
      <c r="G9" s="467">
        <v>6618.1547719999999</v>
      </c>
      <c r="H9" s="10">
        <v>33.359000000000002</v>
      </c>
      <c r="I9" s="10">
        <v>3.4740000000000002</v>
      </c>
      <c r="J9" s="10">
        <v>0</v>
      </c>
      <c r="K9" s="10">
        <v>1</v>
      </c>
      <c r="L9" s="467">
        <v>37.832999999999998</v>
      </c>
      <c r="M9" s="468">
        <v>6655.9877720000004</v>
      </c>
      <c r="N9" s="10">
        <v>2439.7046730000002</v>
      </c>
    </row>
    <row r="10" spans="1:16" ht="16.5" x14ac:dyDescent="0.25">
      <c r="A10" s="13" t="s">
        <v>20</v>
      </c>
      <c r="B10" s="10">
        <v>4746.1369519999998</v>
      </c>
      <c r="C10" s="10">
        <v>870.33299399999999</v>
      </c>
      <c r="D10" s="10">
        <v>637.69615099999999</v>
      </c>
      <c r="E10" s="10">
        <v>140.64917800000001</v>
      </c>
      <c r="F10" s="10">
        <v>245.38785999999999</v>
      </c>
      <c r="G10" s="467">
        <v>6640.2031349999997</v>
      </c>
      <c r="H10" s="10">
        <v>29.925000000000001</v>
      </c>
      <c r="I10" s="10">
        <v>21</v>
      </c>
      <c r="J10" s="10">
        <v>0</v>
      </c>
      <c r="K10" s="10">
        <v>2</v>
      </c>
      <c r="L10" s="467">
        <v>52.924999999999997</v>
      </c>
      <c r="M10" s="468">
        <v>6693.1281350000008</v>
      </c>
      <c r="N10" s="10">
        <v>2282.1574719999999</v>
      </c>
    </row>
    <row r="11" spans="1:16" ht="16.5" x14ac:dyDescent="0.25">
      <c r="A11" s="13" t="s">
        <v>21</v>
      </c>
      <c r="B11" s="10">
        <v>7323.5278519999993</v>
      </c>
      <c r="C11" s="10">
        <v>3131.4598169999999</v>
      </c>
      <c r="D11" s="10">
        <v>1163.601723</v>
      </c>
      <c r="E11" s="10">
        <v>340.78469699999999</v>
      </c>
      <c r="F11" s="471">
        <v>925.50798699999996</v>
      </c>
      <c r="G11" s="471">
        <v>12884.882076</v>
      </c>
      <c r="H11" s="10">
        <v>131</v>
      </c>
      <c r="I11" s="10">
        <v>0</v>
      </c>
      <c r="J11" s="10">
        <v>0</v>
      </c>
      <c r="K11" s="10">
        <v>14.105173000000001</v>
      </c>
      <c r="L11" s="467">
        <v>145.10517300000001</v>
      </c>
      <c r="M11" s="471">
        <v>13029.987249</v>
      </c>
      <c r="N11" s="471">
        <v>2811.433501</v>
      </c>
    </row>
    <row r="12" spans="1:16" ht="16.5" x14ac:dyDescent="0.25">
      <c r="A12" s="11" t="s">
        <v>22</v>
      </c>
      <c r="B12" s="10">
        <v>10625.420086</v>
      </c>
      <c r="C12" s="10">
        <v>1672.198402</v>
      </c>
      <c r="D12" s="471">
        <v>1735.7170160000001</v>
      </c>
      <c r="E12" s="10">
        <v>317.88887299999999</v>
      </c>
      <c r="F12" s="471">
        <v>2652.5182919999997</v>
      </c>
      <c r="G12" s="471">
        <v>17003.742668999999</v>
      </c>
      <c r="H12" s="10">
        <v>22.663</v>
      </c>
      <c r="I12" s="10">
        <v>17.506</v>
      </c>
      <c r="J12" s="10">
        <v>0</v>
      </c>
      <c r="K12" s="10">
        <v>3.831766</v>
      </c>
      <c r="L12" s="467">
        <v>44.000765999999999</v>
      </c>
      <c r="M12" s="471">
        <v>17047.743435</v>
      </c>
      <c r="N12" s="471">
        <v>4683.97343</v>
      </c>
    </row>
    <row r="13" spans="1:16" ht="17.25" thickBot="1" x14ac:dyDescent="0.3">
      <c r="A13" s="14" t="s">
        <v>23</v>
      </c>
      <c r="B13" s="10">
        <v>10590.840389000001</v>
      </c>
      <c r="C13" s="10">
        <v>2279.821316</v>
      </c>
      <c r="D13" s="10">
        <v>2573.87536</v>
      </c>
      <c r="E13" s="10">
        <v>312.91326300000003</v>
      </c>
      <c r="F13" s="471">
        <v>4874.9526829999995</v>
      </c>
      <c r="G13" s="471">
        <v>20632.403010999999</v>
      </c>
      <c r="H13" s="10">
        <v>817.58156199999996</v>
      </c>
      <c r="I13" s="10">
        <v>4.72</v>
      </c>
      <c r="J13" s="10">
        <v>556</v>
      </c>
      <c r="K13" s="10">
        <v>97</v>
      </c>
      <c r="L13" s="467">
        <v>1475.3015620000001</v>
      </c>
      <c r="M13" s="471">
        <v>22107.704572999999</v>
      </c>
      <c r="N13" s="471">
        <v>10225.692996</v>
      </c>
    </row>
    <row r="14" spans="1:16" ht="17.25" thickBot="1" x14ac:dyDescent="0.3">
      <c r="A14" s="472" t="s">
        <v>24</v>
      </c>
      <c r="B14" s="473">
        <v>168389.986255</v>
      </c>
      <c r="C14" s="473">
        <v>30488.725993</v>
      </c>
      <c r="D14" s="15">
        <v>20406.254201</v>
      </c>
      <c r="E14" s="473">
        <v>3969.0253439999997</v>
      </c>
      <c r="F14" s="15">
        <v>25172.123374999999</v>
      </c>
      <c r="G14" s="15">
        <v>248426.11516799999</v>
      </c>
      <c r="H14" s="473">
        <v>3237.9065620000001</v>
      </c>
      <c r="I14" s="473">
        <v>190.838752</v>
      </c>
      <c r="J14" s="473">
        <v>598.40499999999997</v>
      </c>
      <c r="K14" s="473">
        <v>184.00683599999999</v>
      </c>
      <c r="L14" s="474">
        <v>4211.15715</v>
      </c>
      <c r="M14" s="15">
        <v>252637.27231799997</v>
      </c>
      <c r="N14" s="15">
        <v>69422.167574999999</v>
      </c>
      <c r="P14" s="1"/>
    </row>
    <row r="15" spans="1:16" ht="16.5" x14ac:dyDescent="0.25">
      <c r="A15" s="16" t="s">
        <v>35</v>
      </c>
      <c r="B15" s="10">
        <v>117.44799999999999</v>
      </c>
      <c r="C15" s="10">
        <v>115.126</v>
      </c>
      <c r="D15" s="10">
        <v>169.309</v>
      </c>
      <c r="E15" s="10">
        <v>20.432000000000002</v>
      </c>
      <c r="F15" s="10">
        <v>12.686999999999999</v>
      </c>
      <c r="G15" s="467">
        <v>435.00199999999995</v>
      </c>
      <c r="H15" s="10">
        <v>0</v>
      </c>
      <c r="I15" s="10">
        <v>0</v>
      </c>
      <c r="J15" s="10">
        <v>0</v>
      </c>
      <c r="K15" s="10">
        <v>0</v>
      </c>
      <c r="L15" s="467">
        <v>0</v>
      </c>
      <c r="M15" s="468">
        <v>435.00199999999995</v>
      </c>
      <c r="N15" s="10">
        <v>248.72199999999998</v>
      </c>
    </row>
    <row r="16" spans="1:16" ht="16.5" x14ac:dyDescent="0.25">
      <c r="A16" s="17" t="s">
        <v>36</v>
      </c>
      <c r="B16" s="10">
        <v>66</v>
      </c>
      <c r="C16" s="10">
        <v>0</v>
      </c>
      <c r="D16" s="10">
        <v>13.364000000000001</v>
      </c>
      <c r="E16" s="10">
        <v>0</v>
      </c>
      <c r="F16" s="10">
        <v>0</v>
      </c>
      <c r="G16" s="467">
        <v>79.364000000000004</v>
      </c>
      <c r="H16" s="10">
        <v>0</v>
      </c>
      <c r="I16" s="10">
        <v>0</v>
      </c>
      <c r="J16" s="10">
        <v>0</v>
      </c>
      <c r="K16" s="10">
        <v>0</v>
      </c>
      <c r="L16" s="467">
        <v>0</v>
      </c>
      <c r="M16" s="468">
        <v>79.364000000000004</v>
      </c>
      <c r="N16" s="10">
        <v>13.364000000000001</v>
      </c>
    </row>
    <row r="17" spans="1:19" ht="16.5" x14ac:dyDescent="0.25">
      <c r="A17" s="17" t="s">
        <v>37</v>
      </c>
      <c r="B17" s="10">
        <v>0</v>
      </c>
      <c r="C17" s="10">
        <v>5</v>
      </c>
      <c r="D17" s="10">
        <v>5.9939999999999998</v>
      </c>
      <c r="E17" s="10">
        <v>6</v>
      </c>
      <c r="F17" s="10">
        <v>3</v>
      </c>
      <c r="G17" s="467">
        <v>19.994</v>
      </c>
      <c r="H17" s="10">
        <v>0</v>
      </c>
      <c r="I17" s="10">
        <v>0</v>
      </c>
      <c r="J17" s="10">
        <v>0</v>
      </c>
      <c r="K17" s="10">
        <v>0</v>
      </c>
      <c r="L17" s="467">
        <v>0</v>
      </c>
      <c r="M17" s="468">
        <v>19.994</v>
      </c>
      <c r="N17" s="10">
        <v>9</v>
      </c>
    </row>
    <row r="18" spans="1:19" ht="16.5" x14ac:dyDescent="0.25">
      <c r="A18" s="17" t="s">
        <v>38</v>
      </c>
      <c r="B18" s="10">
        <v>31.295000000000002</v>
      </c>
      <c r="C18" s="10">
        <v>4.9009999999999998</v>
      </c>
      <c r="D18" s="10">
        <v>7.6478830000000002</v>
      </c>
      <c r="E18" s="10">
        <v>0</v>
      </c>
      <c r="F18" s="10">
        <v>0</v>
      </c>
      <c r="G18" s="467">
        <v>43.843883000000005</v>
      </c>
      <c r="H18" s="10">
        <v>0</v>
      </c>
      <c r="I18" s="10">
        <v>0</v>
      </c>
      <c r="J18" s="10">
        <v>0</v>
      </c>
      <c r="K18" s="10">
        <v>0</v>
      </c>
      <c r="L18" s="467">
        <v>0</v>
      </c>
      <c r="M18" s="468">
        <v>43.843883000000005</v>
      </c>
      <c r="N18" s="10">
        <v>7.9009999999999998</v>
      </c>
      <c r="P18" s="58"/>
    </row>
    <row r="19" spans="1:19" ht="33" x14ac:dyDescent="0.25">
      <c r="A19" s="18" t="s">
        <v>39</v>
      </c>
      <c r="B19" s="10">
        <v>77.646841999999992</v>
      </c>
      <c r="C19" s="10">
        <v>55.454000000000001</v>
      </c>
      <c r="D19" s="10">
        <v>97.515926000000007</v>
      </c>
      <c r="E19" s="10">
        <v>10</v>
      </c>
      <c r="F19" s="10">
        <v>35.962000000000003</v>
      </c>
      <c r="G19" s="467">
        <v>276.57876800000003</v>
      </c>
      <c r="H19" s="10">
        <v>0</v>
      </c>
      <c r="I19" s="10">
        <v>0</v>
      </c>
      <c r="J19" s="10">
        <v>0</v>
      </c>
      <c r="K19" s="10">
        <v>0.40400000000000003</v>
      </c>
      <c r="L19" s="467">
        <v>0.40400000000000003</v>
      </c>
      <c r="M19" s="468">
        <v>276.98276800000002</v>
      </c>
      <c r="N19" s="10">
        <v>142.739768</v>
      </c>
      <c r="P19" s="1"/>
    </row>
    <row r="20" spans="1:19" ht="16.5" x14ac:dyDescent="0.25">
      <c r="A20" s="17" t="s">
        <v>40</v>
      </c>
      <c r="B20" s="10">
        <v>4.2707759999999997</v>
      </c>
      <c r="C20" s="10">
        <v>0</v>
      </c>
      <c r="D20" s="10">
        <v>97</v>
      </c>
      <c r="E20" s="10">
        <v>0</v>
      </c>
      <c r="F20" s="10">
        <v>0</v>
      </c>
      <c r="G20" s="467">
        <v>101.270776</v>
      </c>
      <c r="H20" s="10">
        <v>0</v>
      </c>
      <c r="I20" s="10">
        <v>0</v>
      </c>
      <c r="J20" s="10">
        <v>0</v>
      </c>
      <c r="K20" s="10">
        <v>0</v>
      </c>
      <c r="L20" s="467">
        <v>0</v>
      </c>
      <c r="M20" s="468">
        <v>101.270776</v>
      </c>
      <c r="N20" s="10">
        <v>101.270776</v>
      </c>
      <c r="P20" s="57"/>
    </row>
    <row r="21" spans="1:19" ht="16.5" x14ac:dyDescent="0.25">
      <c r="A21" s="17" t="s">
        <v>41</v>
      </c>
      <c r="B21" s="10">
        <v>7.5990000000000002</v>
      </c>
      <c r="C21" s="10">
        <v>56.5</v>
      </c>
      <c r="D21" s="10">
        <v>5.9580000000000002</v>
      </c>
      <c r="E21" s="10">
        <v>5.7000000000000002E-2</v>
      </c>
      <c r="F21" s="10">
        <v>14.834</v>
      </c>
      <c r="G21" s="467">
        <v>84.948000000000008</v>
      </c>
      <c r="H21" s="10">
        <v>0</v>
      </c>
      <c r="I21" s="10">
        <v>0</v>
      </c>
      <c r="J21" s="10">
        <v>0</v>
      </c>
      <c r="K21" s="10">
        <v>0</v>
      </c>
      <c r="L21" s="467">
        <v>0</v>
      </c>
      <c r="M21" s="468">
        <v>84.948000000000008</v>
      </c>
      <c r="N21" s="10">
        <v>22.637</v>
      </c>
      <c r="P21" s="1"/>
    </row>
    <row r="22" spans="1:19" ht="16.5" x14ac:dyDescent="0.25">
      <c r="A22" s="17" t="s">
        <v>42</v>
      </c>
      <c r="B22" s="10">
        <v>0</v>
      </c>
      <c r="C22" s="10">
        <v>3</v>
      </c>
      <c r="D22" s="10">
        <v>0</v>
      </c>
      <c r="E22" s="10">
        <v>0</v>
      </c>
      <c r="F22" s="10">
        <v>0</v>
      </c>
      <c r="G22" s="467">
        <v>3</v>
      </c>
      <c r="H22" s="10">
        <v>0</v>
      </c>
      <c r="I22" s="10">
        <v>0</v>
      </c>
      <c r="J22" s="10">
        <v>0</v>
      </c>
      <c r="K22" s="10">
        <v>0</v>
      </c>
      <c r="L22" s="467">
        <v>0</v>
      </c>
      <c r="M22" s="468">
        <v>3</v>
      </c>
      <c r="N22" s="10">
        <v>0</v>
      </c>
    </row>
    <row r="23" spans="1:19" ht="16.5" x14ac:dyDescent="0.25">
      <c r="A23" s="17" t="s">
        <v>43</v>
      </c>
      <c r="B23" s="10">
        <v>337.55599999999998</v>
      </c>
      <c r="C23" s="10">
        <v>96.009999999999991</v>
      </c>
      <c r="D23" s="10">
        <v>249.39119199999999</v>
      </c>
      <c r="E23" s="10">
        <v>24.999262999999999</v>
      </c>
      <c r="F23" s="10">
        <v>95.781999999999996</v>
      </c>
      <c r="G23" s="467">
        <v>803.73845500000004</v>
      </c>
      <c r="H23" s="10">
        <v>24</v>
      </c>
      <c r="I23" s="10">
        <v>0</v>
      </c>
      <c r="J23" s="10">
        <v>0</v>
      </c>
      <c r="K23" s="10">
        <v>6</v>
      </c>
      <c r="L23" s="467">
        <v>30</v>
      </c>
      <c r="M23" s="468">
        <v>833.73845500000004</v>
      </c>
      <c r="N23" s="10">
        <v>394.07</v>
      </c>
      <c r="P23" s="1"/>
    </row>
    <row r="24" spans="1:19" ht="16.5" x14ac:dyDescent="0.25">
      <c r="A24" s="17" t="s">
        <v>44</v>
      </c>
      <c r="B24" s="10">
        <v>17.530999999999999</v>
      </c>
      <c r="C24" s="10">
        <v>20</v>
      </c>
      <c r="D24" s="10">
        <v>44.433</v>
      </c>
      <c r="E24" s="10">
        <v>0.65400000000000003</v>
      </c>
      <c r="F24" s="10">
        <v>5</v>
      </c>
      <c r="G24" s="467">
        <v>87.617999999999995</v>
      </c>
      <c r="H24" s="10">
        <v>9</v>
      </c>
      <c r="I24" s="10">
        <v>0</v>
      </c>
      <c r="J24" s="10">
        <v>0</v>
      </c>
      <c r="K24" s="10">
        <v>0</v>
      </c>
      <c r="L24" s="467">
        <v>9</v>
      </c>
      <c r="M24" s="468">
        <v>96.617999999999995</v>
      </c>
      <c r="N24" s="10">
        <v>66.236000000000004</v>
      </c>
      <c r="P24" s="56"/>
    </row>
    <row r="25" spans="1:19" ht="16.5" x14ac:dyDescent="0.25">
      <c r="A25" s="17" t="s">
        <v>45</v>
      </c>
      <c r="B25" s="10">
        <v>0</v>
      </c>
      <c r="C25" s="10">
        <v>0</v>
      </c>
      <c r="D25" s="10">
        <v>16</v>
      </c>
      <c r="E25" s="10">
        <v>0</v>
      </c>
      <c r="F25" s="10">
        <v>0</v>
      </c>
      <c r="G25" s="467">
        <v>16</v>
      </c>
      <c r="H25" s="10">
        <v>0</v>
      </c>
      <c r="I25" s="10">
        <v>0</v>
      </c>
      <c r="J25" s="10">
        <v>0</v>
      </c>
      <c r="K25" s="10">
        <v>17</v>
      </c>
      <c r="L25" s="467">
        <v>17</v>
      </c>
      <c r="M25" s="468">
        <v>33</v>
      </c>
      <c r="N25" s="10">
        <v>32</v>
      </c>
    </row>
    <row r="26" spans="1:19" ht="16.5" x14ac:dyDescent="0.25">
      <c r="A26" s="17" t="s">
        <v>46</v>
      </c>
      <c r="B26" s="10">
        <v>383</v>
      </c>
      <c r="C26" s="10">
        <v>81</v>
      </c>
      <c r="D26" s="10">
        <v>0</v>
      </c>
      <c r="E26" s="10">
        <v>150</v>
      </c>
      <c r="F26" s="10">
        <v>0</v>
      </c>
      <c r="G26" s="467">
        <v>614</v>
      </c>
      <c r="H26" s="10">
        <v>0</v>
      </c>
      <c r="I26" s="10">
        <v>0</v>
      </c>
      <c r="J26" s="10">
        <v>0</v>
      </c>
      <c r="K26" s="10">
        <v>0</v>
      </c>
      <c r="L26" s="467">
        <v>0</v>
      </c>
      <c r="M26" s="468">
        <v>614</v>
      </c>
      <c r="N26" s="10">
        <v>373</v>
      </c>
    </row>
    <row r="27" spans="1:19" ht="17.25" thickBot="1" x14ac:dyDescent="0.3">
      <c r="A27" s="475" t="s">
        <v>47</v>
      </c>
      <c r="B27" s="10">
        <v>0</v>
      </c>
      <c r="C27" s="10">
        <v>25.994</v>
      </c>
      <c r="D27" s="10">
        <v>16</v>
      </c>
      <c r="E27" s="10">
        <v>0</v>
      </c>
      <c r="F27" s="10">
        <v>0</v>
      </c>
      <c r="G27" s="467">
        <v>41.994</v>
      </c>
      <c r="H27" s="10">
        <v>0</v>
      </c>
      <c r="I27" s="10">
        <v>0</v>
      </c>
      <c r="J27" s="10">
        <v>0</v>
      </c>
      <c r="K27" s="10">
        <v>0</v>
      </c>
      <c r="L27" s="467">
        <v>0</v>
      </c>
      <c r="M27" s="468">
        <v>41.994</v>
      </c>
      <c r="N27" s="10">
        <v>0</v>
      </c>
      <c r="R27">
        <v>2016</v>
      </c>
    </row>
    <row r="28" spans="1:19" ht="17.25" thickBot="1" x14ac:dyDescent="0.3">
      <c r="A28" s="472" t="s">
        <v>25</v>
      </c>
      <c r="B28" s="473">
        <v>1532.5764239999999</v>
      </c>
      <c r="C28" s="473">
        <v>544.56783999999993</v>
      </c>
      <c r="D28" s="473">
        <v>930.30613599999992</v>
      </c>
      <c r="E28" s="473">
        <v>220.29826299999999</v>
      </c>
      <c r="F28" s="473">
        <v>325.26599999999996</v>
      </c>
      <c r="G28" s="474">
        <v>3553.0146629999999</v>
      </c>
      <c r="H28" s="473">
        <v>33</v>
      </c>
      <c r="I28" s="473">
        <v>0</v>
      </c>
      <c r="J28" s="473">
        <v>0</v>
      </c>
      <c r="K28" s="473">
        <v>25</v>
      </c>
      <c r="L28" s="474">
        <v>58</v>
      </c>
      <c r="M28" s="476">
        <v>3611.0146629999999</v>
      </c>
      <c r="N28" s="473">
        <v>1809.9093250000001</v>
      </c>
      <c r="P28" s="1"/>
      <c r="R28" t="s">
        <v>622</v>
      </c>
      <c r="S28" t="s">
        <v>623</v>
      </c>
    </row>
    <row r="29" spans="1:19" ht="17.25" thickBot="1" x14ac:dyDescent="0.3">
      <c r="A29" s="472" t="s">
        <v>26</v>
      </c>
      <c r="B29" s="473">
        <v>169922.562679</v>
      </c>
      <c r="C29" s="473">
        <v>31033.293832999996</v>
      </c>
      <c r="D29" s="15">
        <v>21336.560336999999</v>
      </c>
      <c r="E29" s="473">
        <v>4189.3236069999994</v>
      </c>
      <c r="F29" s="15">
        <v>25497.389374999999</v>
      </c>
      <c r="G29" s="15">
        <v>251979.129831</v>
      </c>
      <c r="H29" s="473">
        <v>3270.9065620000001</v>
      </c>
      <c r="I29" s="473">
        <v>190.838752</v>
      </c>
      <c r="J29" s="473">
        <v>598.40499999999997</v>
      </c>
      <c r="K29" s="473">
        <v>209.00683599999999</v>
      </c>
      <c r="L29" s="474">
        <v>4269.15715</v>
      </c>
      <c r="M29" s="15">
        <v>256248.28698099998</v>
      </c>
      <c r="N29" s="15">
        <v>71232.0769</v>
      </c>
      <c r="R29" s="1">
        <f>G38+G67</f>
        <v>268062.777879</v>
      </c>
      <c r="S29" s="1">
        <f>L28+L67</f>
        <v>154201.4885238508</v>
      </c>
    </row>
    <row r="30" spans="1:19" ht="17.25" thickBot="1" x14ac:dyDescent="0.3">
      <c r="A30" s="19"/>
      <c r="B30" s="576"/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</row>
    <row r="31" spans="1:19" ht="17.25" thickBot="1" x14ac:dyDescent="0.3">
      <c r="A31" s="3062" t="s">
        <v>30</v>
      </c>
      <c r="B31" s="3063"/>
      <c r="C31" s="3063"/>
      <c r="D31" s="3063"/>
      <c r="E31" s="3063"/>
      <c r="F31" s="3063"/>
      <c r="G31" s="3063"/>
      <c r="H31" s="3063"/>
      <c r="I31" s="3063"/>
      <c r="J31" s="3063"/>
      <c r="K31" s="3063"/>
      <c r="L31" s="3063"/>
      <c r="M31" s="3063"/>
      <c r="N31" s="3064"/>
    </row>
    <row r="32" spans="1:19" ht="17.25" customHeight="1" thickBot="1" x14ac:dyDescent="0.3">
      <c r="A32" s="3032" t="s">
        <v>0</v>
      </c>
      <c r="B32" s="3035" t="s">
        <v>1</v>
      </c>
      <c r="C32" s="3036"/>
      <c r="D32" s="3036"/>
      <c r="E32" s="3036"/>
      <c r="F32" s="3036"/>
      <c r="G32" s="3037"/>
      <c r="H32" s="3038" t="s">
        <v>2</v>
      </c>
      <c r="I32" s="3039"/>
      <c r="J32" s="3039"/>
      <c r="K32" s="3039"/>
      <c r="L32" s="3040"/>
      <c r="M32" s="2954" t="s">
        <v>3</v>
      </c>
      <c r="N32" s="3055" t="s">
        <v>31</v>
      </c>
    </row>
    <row r="33" spans="1:14" ht="16.5" customHeight="1" x14ac:dyDescent="0.25">
      <c r="A33" s="3033"/>
      <c r="B33" s="3044" t="s">
        <v>8</v>
      </c>
      <c r="C33" s="3045"/>
      <c r="D33" s="3046" t="s">
        <v>9</v>
      </c>
      <c r="E33" s="3047"/>
      <c r="F33" s="3212" t="s">
        <v>32</v>
      </c>
      <c r="G33" s="3065" t="s">
        <v>10</v>
      </c>
      <c r="H33" s="3044" t="s">
        <v>11</v>
      </c>
      <c r="I33" s="3045"/>
      <c r="J33" s="3052" t="s">
        <v>12</v>
      </c>
      <c r="K33" s="3048" t="s">
        <v>33</v>
      </c>
      <c r="L33" s="3050" t="s">
        <v>13</v>
      </c>
      <c r="M33" s="2964"/>
      <c r="N33" s="3056"/>
    </row>
    <row r="34" spans="1:14" ht="83.25" thickBot="1" x14ac:dyDescent="0.3">
      <c r="A34" s="3034"/>
      <c r="B34" s="7" t="s">
        <v>14</v>
      </c>
      <c r="C34" s="8" t="s">
        <v>15</v>
      </c>
      <c r="D34" s="590" t="s">
        <v>16</v>
      </c>
      <c r="E34" s="8" t="s">
        <v>34</v>
      </c>
      <c r="F34" s="3204"/>
      <c r="G34" s="3066"/>
      <c r="H34" s="7" t="s">
        <v>14</v>
      </c>
      <c r="I34" s="8" t="s">
        <v>15</v>
      </c>
      <c r="J34" s="3053"/>
      <c r="K34" s="3049"/>
      <c r="L34" s="3051"/>
      <c r="M34" s="2955"/>
      <c r="N34" s="3057"/>
    </row>
    <row r="35" spans="1:14" ht="16.5" x14ac:dyDescent="0.25">
      <c r="A35" s="21" t="s">
        <v>27</v>
      </c>
      <c r="B35" s="10">
        <v>81097.563941</v>
      </c>
      <c r="C35" s="10">
        <v>12240.155438</v>
      </c>
      <c r="D35" s="10">
        <v>7807.9278279999999</v>
      </c>
      <c r="E35" s="10">
        <v>1497.587364</v>
      </c>
      <c r="F35" s="471">
        <v>16438.280882999999</v>
      </c>
      <c r="G35" s="471">
        <v>119081.51545399999</v>
      </c>
      <c r="H35" s="10">
        <v>1869.7350000000001</v>
      </c>
      <c r="I35" s="10">
        <v>73.85875200000001</v>
      </c>
      <c r="J35" s="10">
        <v>0</v>
      </c>
      <c r="K35" s="10">
        <v>75.468835999999996</v>
      </c>
      <c r="L35" s="467">
        <v>2019.062588</v>
      </c>
      <c r="M35" s="471">
        <v>121100.57804199999</v>
      </c>
      <c r="N35" s="471">
        <v>30457.714937999997</v>
      </c>
    </row>
    <row r="36" spans="1:14" ht="17.25" thickBot="1" x14ac:dyDescent="0.3">
      <c r="A36" s="577" t="s">
        <v>28</v>
      </c>
      <c r="B36" s="10">
        <v>87292.422313999996</v>
      </c>
      <c r="C36" s="10">
        <v>18248.570554999998</v>
      </c>
      <c r="D36" s="471">
        <v>12598.326373</v>
      </c>
      <c r="E36" s="10">
        <v>2471.4379799999997</v>
      </c>
      <c r="F36" s="471">
        <v>8733.8424919999998</v>
      </c>
      <c r="G36" s="471">
        <v>129344.599714</v>
      </c>
      <c r="H36" s="10">
        <v>1368.171562</v>
      </c>
      <c r="I36" s="10">
        <v>116.98</v>
      </c>
      <c r="J36" s="10">
        <v>598.40499999999997</v>
      </c>
      <c r="K36" s="10">
        <v>108.538</v>
      </c>
      <c r="L36" s="467">
        <v>2192.0945620000002</v>
      </c>
      <c r="M36" s="471">
        <v>131536.69427600002</v>
      </c>
      <c r="N36" s="471">
        <v>38964.452637000002</v>
      </c>
    </row>
    <row r="37" spans="1:14" ht="17.25" thickBot="1" x14ac:dyDescent="0.3">
      <c r="A37" s="472" t="s">
        <v>24</v>
      </c>
      <c r="B37" s="473">
        <v>168389.986255</v>
      </c>
      <c r="C37" s="473">
        <v>30488.725993</v>
      </c>
      <c r="D37" s="15">
        <v>20406.254201</v>
      </c>
      <c r="E37" s="473">
        <v>3969.0253439999997</v>
      </c>
      <c r="F37" s="15">
        <v>25172.123374999999</v>
      </c>
      <c r="G37" s="15">
        <v>248426.11516799999</v>
      </c>
      <c r="H37" s="473">
        <v>3237.9065620000001</v>
      </c>
      <c r="I37" s="473">
        <v>190.838752</v>
      </c>
      <c r="J37" s="473">
        <v>598.40499999999997</v>
      </c>
      <c r="K37" s="473">
        <v>184.00683599999999</v>
      </c>
      <c r="L37" s="474">
        <v>4211.15715</v>
      </c>
      <c r="M37" s="15">
        <v>252637.27231799997</v>
      </c>
      <c r="N37" s="15">
        <v>69422.167574999999</v>
      </c>
    </row>
    <row r="38" spans="1:14" ht="17.25" thickBot="1" x14ac:dyDescent="0.3">
      <c r="A38" s="472" t="s">
        <v>25</v>
      </c>
      <c r="B38" s="473">
        <v>1532.5764239999999</v>
      </c>
      <c r="C38" s="473">
        <v>544.56783999999993</v>
      </c>
      <c r="D38" s="473">
        <v>930.30613599999992</v>
      </c>
      <c r="E38" s="473">
        <v>220.29826299999999</v>
      </c>
      <c r="F38" s="473">
        <v>325.26599999999996</v>
      </c>
      <c r="G38" s="474">
        <v>3553.0146629999999</v>
      </c>
      <c r="H38" s="473">
        <v>33</v>
      </c>
      <c r="I38" s="473">
        <v>0</v>
      </c>
      <c r="J38" s="473">
        <v>0</v>
      </c>
      <c r="K38" s="473">
        <v>25</v>
      </c>
      <c r="L38" s="474">
        <v>58</v>
      </c>
      <c r="M38" s="476">
        <v>3611.0146629999999</v>
      </c>
      <c r="N38" s="473">
        <v>1809.9093250000001</v>
      </c>
    </row>
    <row r="39" spans="1:14" ht="17.25" thickBot="1" x14ac:dyDescent="0.3">
      <c r="A39" s="472" t="s">
        <v>26</v>
      </c>
      <c r="B39" s="473">
        <v>169922.562679</v>
      </c>
      <c r="C39" s="473">
        <v>31033.293833</v>
      </c>
      <c r="D39" s="15">
        <v>21336.560336999999</v>
      </c>
      <c r="E39" s="473">
        <v>4189.3236069999994</v>
      </c>
      <c r="F39" s="15">
        <v>25497.389374999999</v>
      </c>
      <c r="G39" s="15">
        <v>251979.129831</v>
      </c>
      <c r="H39" s="473">
        <v>3270.9065620000001</v>
      </c>
      <c r="I39" s="473">
        <v>190.838752</v>
      </c>
      <c r="J39" s="473">
        <v>598.40499999999997</v>
      </c>
      <c r="K39" s="473">
        <v>209.00683599999999</v>
      </c>
      <c r="L39" s="474">
        <v>4269.15715</v>
      </c>
      <c r="M39" s="15">
        <v>256248.28698099998</v>
      </c>
      <c r="N39" s="15">
        <v>71232.0769</v>
      </c>
    </row>
    <row r="40" spans="1:14" ht="16.5" x14ac:dyDescent="0.25">
      <c r="A40" s="578"/>
      <c r="B40" s="555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N40" s="555"/>
    </row>
    <row r="41" spans="1:14" ht="18" thickBot="1" x14ac:dyDescent="0.3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579"/>
    </row>
    <row r="42" spans="1:14" ht="17.25" thickBot="1" x14ac:dyDescent="0.3">
      <c r="A42" s="3029" t="s">
        <v>48</v>
      </c>
      <c r="B42" s="3030"/>
      <c r="C42" s="3030"/>
      <c r="D42" s="3030"/>
      <c r="E42" s="3030"/>
      <c r="F42" s="3030"/>
      <c r="G42" s="3030"/>
      <c r="H42" s="3030"/>
      <c r="I42" s="3030"/>
      <c r="J42" s="3030"/>
      <c r="K42" s="3030"/>
      <c r="L42" s="3030"/>
      <c r="M42" s="3030"/>
      <c r="N42" s="3031"/>
    </row>
    <row r="43" spans="1:14" ht="17.25" customHeight="1" thickBot="1" x14ac:dyDescent="0.3">
      <c r="A43" s="3032" t="s">
        <v>0</v>
      </c>
      <c r="B43" s="3035" t="s">
        <v>1</v>
      </c>
      <c r="C43" s="3036"/>
      <c r="D43" s="3036"/>
      <c r="E43" s="3036"/>
      <c r="F43" s="3036"/>
      <c r="G43" s="3037"/>
      <c r="H43" s="3038" t="s">
        <v>2</v>
      </c>
      <c r="I43" s="3039"/>
      <c r="J43" s="3039"/>
      <c r="K43" s="3039"/>
      <c r="L43" s="3040"/>
      <c r="M43" s="2994" t="s">
        <v>3</v>
      </c>
      <c r="N43" s="3224" t="s">
        <v>31</v>
      </c>
    </row>
    <row r="44" spans="1:14" ht="16.5" customHeight="1" x14ac:dyDescent="0.25">
      <c r="A44" s="3033"/>
      <c r="B44" s="3044" t="s">
        <v>8</v>
      </c>
      <c r="C44" s="3045"/>
      <c r="D44" s="3046" t="s">
        <v>9</v>
      </c>
      <c r="E44" s="3047"/>
      <c r="F44" s="3190" t="s">
        <v>32</v>
      </c>
      <c r="G44" s="3050" t="s">
        <v>10</v>
      </c>
      <c r="H44" s="3192" t="s">
        <v>11</v>
      </c>
      <c r="I44" s="3045"/>
      <c r="J44" s="3052" t="s">
        <v>12</v>
      </c>
      <c r="K44" s="3048" t="s">
        <v>33</v>
      </c>
      <c r="L44" s="3050" t="s">
        <v>13</v>
      </c>
      <c r="M44" s="2995"/>
      <c r="N44" s="3225"/>
    </row>
    <row r="45" spans="1:14" ht="83.25" thickBot="1" x14ac:dyDescent="0.3">
      <c r="A45" s="3034"/>
      <c r="B45" s="7" t="s">
        <v>14</v>
      </c>
      <c r="C45" s="8" t="s">
        <v>15</v>
      </c>
      <c r="D45" s="8" t="s">
        <v>16</v>
      </c>
      <c r="E45" s="8" t="s">
        <v>34</v>
      </c>
      <c r="F45" s="3191"/>
      <c r="G45" s="3051"/>
      <c r="H45" s="580" t="s">
        <v>14</v>
      </c>
      <c r="I45" s="8" t="s">
        <v>15</v>
      </c>
      <c r="J45" s="3053"/>
      <c r="K45" s="3049"/>
      <c r="L45" s="3051"/>
      <c r="M45" s="2996"/>
      <c r="N45" s="3226"/>
    </row>
    <row r="46" spans="1:14" ht="16.5" x14ac:dyDescent="0.25">
      <c r="A46" s="9" t="s">
        <v>17</v>
      </c>
      <c r="B46" s="22">
        <v>43807.677563999998</v>
      </c>
      <c r="C46" s="22">
        <v>34573.833047</v>
      </c>
      <c r="D46" s="22">
        <v>10766.657342</v>
      </c>
      <c r="E46" s="22">
        <v>11091.285077</v>
      </c>
      <c r="F46" s="22">
        <v>15094.120215999999</v>
      </c>
      <c r="G46" s="483">
        <v>115333.573246</v>
      </c>
      <c r="H46" s="22">
        <v>4060.12</v>
      </c>
      <c r="I46" s="22">
        <v>1441.1559999999999</v>
      </c>
      <c r="J46" s="22">
        <v>236</v>
      </c>
      <c r="K46" s="22">
        <v>902.10523599999999</v>
      </c>
      <c r="L46" s="483">
        <v>6639.3812359999993</v>
      </c>
      <c r="M46" s="484">
        <v>121972.954482</v>
      </c>
      <c r="N46" s="22">
        <v>53386.528241</v>
      </c>
    </row>
    <row r="47" spans="1:14" ht="16.5" x14ac:dyDescent="0.25">
      <c r="A47" s="11" t="s">
        <v>18</v>
      </c>
      <c r="B47" s="22">
        <v>38091.609277000003</v>
      </c>
      <c r="C47" s="22">
        <v>31324.099397000002</v>
      </c>
      <c r="D47" s="22">
        <v>9017.5431439999993</v>
      </c>
      <c r="E47" s="22">
        <v>8914.3908460000002</v>
      </c>
      <c r="F47" s="22">
        <v>8937.0668650000007</v>
      </c>
      <c r="G47" s="483">
        <v>96284.709529</v>
      </c>
      <c r="H47" s="22">
        <v>7800.9049999999997</v>
      </c>
      <c r="I47" s="22">
        <v>7186.7522883514002</v>
      </c>
      <c r="J47" s="22">
        <v>3750.02034344</v>
      </c>
      <c r="K47" s="22">
        <v>1482.2890710000001</v>
      </c>
      <c r="L47" s="483">
        <v>20219.966702791397</v>
      </c>
      <c r="M47" s="484">
        <v>116504.67623179141</v>
      </c>
      <c r="N47" s="22">
        <v>60986.685228791401</v>
      </c>
    </row>
    <row r="48" spans="1:14" ht="16.5" x14ac:dyDescent="0.25">
      <c r="A48" s="12" t="s">
        <v>19</v>
      </c>
      <c r="B48" s="22">
        <v>10561.352668</v>
      </c>
      <c r="C48" s="22">
        <v>5734.6411289999996</v>
      </c>
      <c r="D48" s="22">
        <v>2309.7408460000001</v>
      </c>
      <c r="E48" s="22">
        <v>2429.1117329999997</v>
      </c>
      <c r="F48" s="22">
        <v>3062.2594760000002</v>
      </c>
      <c r="G48" s="483">
        <v>24097.105852000001</v>
      </c>
      <c r="H48" s="22">
        <v>5543</v>
      </c>
      <c r="I48" s="22">
        <v>4300.8159999999998</v>
      </c>
      <c r="J48" s="22">
        <v>1740</v>
      </c>
      <c r="K48" s="22">
        <v>618</v>
      </c>
      <c r="L48" s="483">
        <v>12201.816000000001</v>
      </c>
      <c r="M48" s="484">
        <v>36298.921851999999</v>
      </c>
      <c r="N48" s="22">
        <v>24327.505386000001</v>
      </c>
    </row>
    <row r="49" spans="1:16" ht="16.5" x14ac:dyDescent="0.25">
      <c r="A49" s="13" t="s">
        <v>20</v>
      </c>
      <c r="B49" s="22">
        <v>10837.907176000001</v>
      </c>
      <c r="C49" s="22">
        <v>13088.849735</v>
      </c>
      <c r="D49" s="22">
        <v>3125.3505420000001</v>
      </c>
      <c r="E49" s="22">
        <v>3279.7773870000001</v>
      </c>
      <c r="F49" s="22">
        <v>2688.3059819999999</v>
      </c>
      <c r="G49" s="483">
        <v>33020.190822000004</v>
      </c>
      <c r="H49" s="22">
        <v>1339.905</v>
      </c>
      <c r="I49" s="22">
        <v>0</v>
      </c>
      <c r="J49" s="22">
        <v>490</v>
      </c>
      <c r="K49" s="22">
        <v>263</v>
      </c>
      <c r="L49" s="483">
        <v>2092.9049999999997</v>
      </c>
      <c r="M49" s="484">
        <v>35113.095822000003</v>
      </c>
      <c r="N49" s="22">
        <v>16997.997424000001</v>
      </c>
    </row>
    <row r="50" spans="1:16" ht="16.5" x14ac:dyDescent="0.25">
      <c r="A50" s="13" t="s">
        <v>21</v>
      </c>
      <c r="B50" s="22">
        <v>14777.550433000002</v>
      </c>
      <c r="C50" s="22">
        <v>11226.784463</v>
      </c>
      <c r="D50" s="22">
        <v>3030.544836</v>
      </c>
      <c r="E50" s="22">
        <v>2926.2856900000002</v>
      </c>
      <c r="F50" s="22">
        <v>2986.0654070000001</v>
      </c>
      <c r="G50" s="483">
        <v>34947.230829</v>
      </c>
      <c r="H50" s="22">
        <v>812</v>
      </c>
      <c r="I50" s="22">
        <v>2792.9362883514</v>
      </c>
      <c r="J50" s="22">
        <v>1520.02034344</v>
      </c>
      <c r="K50" s="22">
        <v>459</v>
      </c>
      <c r="L50" s="483">
        <v>5583.9566317913996</v>
      </c>
      <c r="M50" s="484">
        <v>40531.1874607914</v>
      </c>
      <c r="N50" s="22">
        <v>17442.199321791402</v>
      </c>
    </row>
    <row r="51" spans="1:16" ht="16.5" x14ac:dyDescent="0.25">
      <c r="A51" s="11" t="s">
        <v>22</v>
      </c>
      <c r="B51" s="22">
        <v>5054.6752539999998</v>
      </c>
      <c r="C51" s="22">
        <v>2360.5830000000001</v>
      </c>
      <c r="D51" s="22">
        <v>909.59711199999992</v>
      </c>
      <c r="E51" s="22">
        <v>544.78199999999993</v>
      </c>
      <c r="F51" s="22">
        <v>1578.2703140000001</v>
      </c>
      <c r="G51" s="483">
        <v>10447.90768</v>
      </c>
      <c r="H51" s="22">
        <v>87</v>
      </c>
      <c r="I51" s="22">
        <v>58</v>
      </c>
      <c r="J51" s="22">
        <v>0</v>
      </c>
      <c r="K51" s="22">
        <v>0</v>
      </c>
      <c r="L51" s="483">
        <v>145</v>
      </c>
      <c r="M51" s="484">
        <v>10592.90768</v>
      </c>
      <c r="N51" s="22">
        <v>6231.7282749999995</v>
      </c>
    </row>
    <row r="52" spans="1:16" ht="17.25" thickBot="1" x14ac:dyDescent="0.3">
      <c r="A52" s="14" t="s">
        <v>23</v>
      </c>
      <c r="B52" s="22">
        <v>20943.376022</v>
      </c>
      <c r="C52" s="22">
        <v>16867.338054</v>
      </c>
      <c r="D52" s="22">
        <v>4618.1147289999999</v>
      </c>
      <c r="E52" s="22">
        <v>9195.1634340000001</v>
      </c>
      <c r="F52" s="22">
        <v>3473.1263180000001</v>
      </c>
      <c r="G52" s="483">
        <v>55097.118557000002</v>
      </c>
      <c r="H52" s="22">
        <v>930.1</v>
      </c>
      <c r="I52" s="22">
        <v>968.06100000000004</v>
      </c>
      <c r="J52" s="22">
        <v>2376</v>
      </c>
      <c r="K52" s="22">
        <v>2171</v>
      </c>
      <c r="L52" s="483">
        <v>6445.1610000000001</v>
      </c>
      <c r="M52" s="484">
        <v>61542.279557000002</v>
      </c>
      <c r="N52" s="22">
        <v>26522.560376000001</v>
      </c>
    </row>
    <row r="53" spans="1:16" ht="17.25" thickBot="1" x14ac:dyDescent="0.3">
      <c r="A53" s="472" t="s">
        <v>24</v>
      </c>
      <c r="B53" s="29">
        <v>107897.33811700001</v>
      </c>
      <c r="C53" s="29">
        <v>85125.853498000011</v>
      </c>
      <c r="D53" s="29">
        <v>25311.912326999998</v>
      </c>
      <c r="E53" s="29">
        <v>29745.621357</v>
      </c>
      <c r="F53" s="29">
        <v>29082.583713</v>
      </c>
      <c r="G53" s="485">
        <v>277163.30901199993</v>
      </c>
      <c r="H53" s="29">
        <v>12878.125</v>
      </c>
      <c r="I53" s="29">
        <v>9653.9692883513999</v>
      </c>
      <c r="J53" s="29">
        <v>6362.02034344</v>
      </c>
      <c r="K53" s="29">
        <v>4555.3943070000005</v>
      </c>
      <c r="L53" s="485">
        <v>33449.508938791398</v>
      </c>
      <c r="M53" s="486">
        <v>310612.81795079139</v>
      </c>
      <c r="N53" s="29">
        <v>147127.50212079138</v>
      </c>
      <c r="P53" s="1">
        <f>M53+M14</f>
        <v>563250.09026879142</v>
      </c>
    </row>
    <row r="54" spans="1:16" ht="16.5" x14ac:dyDescent="0.25">
      <c r="A54" s="16" t="s">
        <v>35</v>
      </c>
      <c r="B54" s="22">
        <v>20899.628352</v>
      </c>
      <c r="C54" s="22">
        <v>7733.3495490000005</v>
      </c>
      <c r="D54" s="22">
        <v>2176.0433269999999</v>
      </c>
      <c r="E54" s="22">
        <v>4951.4867589999994</v>
      </c>
      <c r="F54" s="22">
        <v>3279.893</v>
      </c>
      <c r="G54" s="483">
        <v>39040.400987000001</v>
      </c>
      <c r="H54" s="22">
        <v>14114.131000000001</v>
      </c>
      <c r="I54" s="22">
        <v>3084</v>
      </c>
      <c r="J54" s="22">
        <v>1499</v>
      </c>
      <c r="K54" s="22">
        <v>132</v>
      </c>
      <c r="L54" s="483">
        <v>18829.131000000001</v>
      </c>
      <c r="M54" s="484">
        <v>57869.531986999995</v>
      </c>
      <c r="N54" s="22">
        <v>16267.178963</v>
      </c>
      <c r="P54" s="1">
        <f>SUM(M15:M27)</f>
        <v>2663.7558819999999</v>
      </c>
    </row>
    <row r="55" spans="1:16" ht="16.5" x14ac:dyDescent="0.25">
      <c r="A55" s="17" t="s">
        <v>36</v>
      </c>
      <c r="B55" s="22">
        <v>6721.5101140000006</v>
      </c>
      <c r="C55" s="22">
        <v>2980.7506699999999</v>
      </c>
      <c r="D55" s="22">
        <v>1551.31125</v>
      </c>
      <c r="E55" s="22">
        <v>1976.0447530000001</v>
      </c>
      <c r="F55" s="22">
        <v>556.73299999999995</v>
      </c>
      <c r="G55" s="483">
        <v>13786.349787000001</v>
      </c>
      <c r="H55" s="22">
        <v>5955.5765106680001</v>
      </c>
      <c r="I55" s="22">
        <v>8857.1547164399999</v>
      </c>
      <c r="J55" s="22">
        <v>1541.655025</v>
      </c>
      <c r="K55" s="22">
        <v>831</v>
      </c>
      <c r="L55" s="483">
        <v>17185.386252108001</v>
      </c>
      <c r="M55" s="484">
        <v>30971.736039107996</v>
      </c>
      <c r="N55" s="22">
        <v>17280.493783999998</v>
      </c>
      <c r="P55" s="1">
        <f>SUM(M54:M66)</f>
        <v>298348.12999610795</v>
      </c>
    </row>
    <row r="56" spans="1:16" ht="16.5" x14ac:dyDescent="0.25">
      <c r="A56" s="17" t="s">
        <v>37</v>
      </c>
      <c r="B56" s="22">
        <v>286.15800000000002</v>
      </c>
      <c r="C56" s="22">
        <v>764.13400000000001</v>
      </c>
      <c r="D56" s="22">
        <v>504.50299999999999</v>
      </c>
      <c r="E56" s="22">
        <v>357.816461</v>
      </c>
      <c r="F56" s="22">
        <v>418.55200000000002</v>
      </c>
      <c r="G56" s="483">
        <v>2331.1634609999996</v>
      </c>
      <c r="H56" s="22">
        <v>2692</v>
      </c>
      <c r="I56" s="22">
        <v>246</v>
      </c>
      <c r="J56" s="22">
        <v>0</v>
      </c>
      <c r="K56" s="22">
        <v>0</v>
      </c>
      <c r="L56" s="483">
        <v>2938</v>
      </c>
      <c r="M56" s="484">
        <v>5269.1634610000001</v>
      </c>
      <c r="N56" s="22">
        <v>1034.736461</v>
      </c>
      <c r="P56" s="1">
        <f>SUM(P54:P55)</f>
        <v>301011.88587810798</v>
      </c>
    </row>
    <row r="57" spans="1:16" ht="16.5" x14ac:dyDescent="0.25">
      <c r="A57" s="17" t="s">
        <v>38</v>
      </c>
      <c r="B57" s="22">
        <v>1486.424</v>
      </c>
      <c r="C57" s="22">
        <v>26.501999999999999</v>
      </c>
      <c r="D57" s="22">
        <v>256.87368800000002</v>
      </c>
      <c r="E57" s="22">
        <v>130.35615899999999</v>
      </c>
      <c r="F57" s="22">
        <v>1526</v>
      </c>
      <c r="G57" s="483">
        <v>3426.155847</v>
      </c>
      <c r="H57" s="22">
        <v>311</v>
      </c>
      <c r="I57" s="22">
        <v>34</v>
      </c>
      <c r="J57" s="22">
        <v>1</v>
      </c>
      <c r="K57" s="22">
        <v>0</v>
      </c>
      <c r="L57" s="483">
        <v>346</v>
      </c>
      <c r="M57" s="484">
        <v>3772.155847</v>
      </c>
      <c r="N57" s="22">
        <v>742.87115900000003</v>
      </c>
      <c r="P57" s="1">
        <f>+M28+M67</f>
        <v>422264.2664028508</v>
      </c>
    </row>
    <row r="58" spans="1:16" ht="16.5" x14ac:dyDescent="0.25">
      <c r="A58" s="17" t="s">
        <v>39</v>
      </c>
      <c r="B58" s="22">
        <v>4237.0733540000001</v>
      </c>
      <c r="C58" s="22">
        <v>12321.381880000001</v>
      </c>
      <c r="D58" s="22">
        <v>3566.2614400000002</v>
      </c>
      <c r="E58" s="22">
        <v>7236.6315640000003</v>
      </c>
      <c r="F58" s="22">
        <v>1015.4</v>
      </c>
      <c r="G58" s="483">
        <v>28376.748238</v>
      </c>
      <c r="H58" s="22">
        <v>4321</v>
      </c>
      <c r="I58" s="22">
        <v>5696.63</v>
      </c>
      <c r="J58" s="22">
        <v>21087</v>
      </c>
      <c r="K58" s="22">
        <v>8997.7340000000004</v>
      </c>
      <c r="L58" s="483">
        <v>40102.364000000001</v>
      </c>
      <c r="M58" s="484">
        <v>68479.112238000002</v>
      </c>
      <c r="N58" s="22">
        <v>35138.835354000003</v>
      </c>
      <c r="P58" s="1">
        <f>+P57-P56</f>
        <v>121252.38052474282</v>
      </c>
    </row>
    <row r="59" spans="1:16" ht="16.5" x14ac:dyDescent="0.25">
      <c r="A59" s="17" t="s">
        <v>40</v>
      </c>
      <c r="B59" s="22">
        <v>210.42699999999999</v>
      </c>
      <c r="C59" s="22">
        <v>61.1</v>
      </c>
      <c r="D59" s="22">
        <v>9155</v>
      </c>
      <c r="E59" s="22">
        <v>7595</v>
      </c>
      <c r="F59" s="22">
        <v>54.316000000000003</v>
      </c>
      <c r="G59" s="483">
        <v>17075.843000000001</v>
      </c>
      <c r="H59" s="22">
        <v>0</v>
      </c>
      <c r="I59" s="22">
        <v>0</v>
      </c>
      <c r="J59" s="22">
        <v>4781</v>
      </c>
      <c r="K59" s="22">
        <v>1752</v>
      </c>
      <c r="L59" s="483">
        <v>6533</v>
      </c>
      <c r="M59" s="484">
        <v>23608.843000000001</v>
      </c>
      <c r="N59" s="22">
        <v>23470.575000000001</v>
      </c>
    </row>
    <row r="60" spans="1:16" ht="16.5" x14ac:dyDescent="0.25">
      <c r="A60" s="17" t="s">
        <v>41</v>
      </c>
      <c r="B60" s="22">
        <v>1521.328</v>
      </c>
      <c r="C60" s="22">
        <v>2171.4</v>
      </c>
      <c r="D60" s="22">
        <v>2353</v>
      </c>
      <c r="E60" s="22">
        <v>1347.6117919999999</v>
      </c>
      <c r="F60" s="22">
        <v>1003.655</v>
      </c>
      <c r="G60" s="483">
        <v>8396.9947920000013</v>
      </c>
      <c r="H60" s="22">
        <v>3228</v>
      </c>
      <c r="I60" s="22">
        <v>1278</v>
      </c>
      <c r="J60" s="22">
        <v>715</v>
      </c>
      <c r="K60" s="22">
        <v>58</v>
      </c>
      <c r="L60" s="483">
        <v>5279</v>
      </c>
      <c r="M60" s="484">
        <v>13675.994792</v>
      </c>
      <c r="N60" s="22">
        <v>8374.3587919999991</v>
      </c>
    </row>
    <row r="61" spans="1:16" ht="16.5" x14ac:dyDescent="0.25">
      <c r="A61" s="17" t="s">
        <v>42</v>
      </c>
      <c r="B61" s="22">
        <v>2383.1840000000002</v>
      </c>
      <c r="C61" s="22">
        <v>5340.1802889999999</v>
      </c>
      <c r="D61" s="22">
        <v>10788.597999000001</v>
      </c>
      <c r="E61" s="22">
        <v>12406.395528000001</v>
      </c>
      <c r="F61" s="22">
        <v>3037</v>
      </c>
      <c r="G61" s="483">
        <v>33955.357816000003</v>
      </c>
      <c r="H61" s="22">
        <v>86</v>
      </c>
      <c r="I61" s="22">
        <v>351</v>
      </c>
      <c r="J61" s="22">
        <v>2</v>
      </c>
      <c r="K61" s="22">
        <v>1066</v>
      </c>
      <c r="L61" s="483">
        <v>1505</v>
      </c>
      <c r="M61" s="484">
        <v>35460.357816000003</v>
      </c>
      <c r="N61" s="22">
        <v>17743.053141</v>
      </c>
    </row>
    <row r="62" spans="1:16" ht="16.5" x14ac:dyDescent="0.25">
      <c r="A62" s="17" t="s">
        <v>43</v>
      </c>
      <c r="B62" s="22">
        <v>3607.6333240000004</v>
      </c>
      <c r="C62" s="22">
        <v>2023.244498</v>
      </c>
      <c r="D62" s="22">
        <v>2408.7241910000002</v>
      </c>
      <c r="E62" s="22">
        <v>639.29226600000004</v>
      </c>
      <c r="F62" s="22">
        <v>1943.2101459999999</v>
      </c>
      <c r="G62" s="483">
        <v>10622.104425</v>
      </c>
      <c r="H62" s="22">
        <v>314</v>
      </c>
      <c r="I62" s="22">
        <v>27</v>
      </c>
      <c r="J62" s="22">
        <v>2421</v>
      </c>
      <c r="K62" s="22">
        <v>108</v>
      </c>
      <c r="L62" s="483">
        <v>2870</v>
      </c>
      <c r="M62" s="484">
        <v>13492.104425</v>
      </c>
      <c r="N62" s="22">
        <v>7693.4766209999998</v>
      </c>
    </row>
    <row r="63" spans="1:16" ht="16.5" x14ac:dyDescent="0.25">
      <c r="A63" s="17" t="s">
        <v>44</v>
      </c>
      <c r="B63" s="22">
        <v>3136.5858239999998</v>
      </c>
      <c r="C63" s="22">
        <v>516.50458500000002</v>
      </c>
      <c r="D63" s="22">
        <v>1328.97865</v>
      </c>
      <c r="E63" s="22">
        <v>929</v>
      </c>
      <c r="F63" s="22">
        <v>1674</v>
      </c>
      <c r="G63" s="483">
        <v>7585.0690590000004</v>
      </c>
      <c r="H63" s="22">
        <v>239</v>
      </c>
      <c r="I63" s="22">
        <v>0</v>
      </c>
      <c r="J63" s="22">
        <v>0</v>
      </c>
      <c r="K63" s="22">
        <v>933</v>
      </c>
      <c r="L63" s="483">
        <v>1172</v>
      </c>
      <c r="M63" s="484">
        <v>8757.0690590000013</v>
      </c>
      <c r="N63" s="22">
        <v>4940.1107910000001</v>
      </c>
    </row>
    <row r="64" spans="1:16" ht="16.5" x14ac:dyDescent="0.25">
      <c r="A64" s="17" t="s">
        <v>45</v>
      </c>
      <c r="B64" s="22">
        <v>3962.5568830000002</v>
      </c>
      <c r="C64" s="22">
        <v>668.17100000000005</v>
      </c>
      <c r="D64" s="22">
        <v>72</v>
      </c>
      <c r="E64" s="22">
        <v>306</v>
      </c>
      <c r="F64" s="22">
        <v>411</v>
      </c>
      <c r="G64" s="483">
        <v>5419.7278829999996</v>
      </c>
      <c r="H64" s="22">
        <v>175</v>
      </c>
      <c r="I64" s="22">
        <v>0</v>
      </c>
      <c r="J64" s="22">
        <v>467</v>
      </c>
      <c r="K64" s="22">
        <v>0</v>
      </c>
      <c r="L64" s="483">
        <v>642</v>
      </c>
      <c r="M64" s="484">
        <v>6061.7278829999996</v>
      </c>
      <c r="N64" s="22">
        <v>4317.9210000000003</v>
      </c>
    </row>
    <row r="65" spans="1:16" ht="16.5" x14ac:dyDescent="0.25">
      <c r="A65" s="17" t="s">
        <v>46</v>
      </c>
      <c r="B65" s="22">
        <v>1794.0430000000001</v>
      </c>
      <c r="C65" s="22">
        <v>6261.5259999999998</v>
      </c>
      <c r="D65" s="22">
        <v>867.827448</v>
      </c>
      <c r="E65" s="22">
        <v>7153.0481209999998</v>
      </c>
      <c r="F65" s="22">
        <v>2050</v>
      </c>
      <c r="G65" s="483">
        <v>18126.444568999999</v>
      </c>
      <c r="H65" s="22">
        <v>3298</v>
      </c>
      <c r="I65" s="22">
        <v>0</v>
      </c>
      <c r="J65" s="22">
        <v>214</v>
      </c>
      <c r="K65" s="22">
        <v>0</v>
      </c>
      <c r="L65" s="483">
        <v>3512</v>
      </c>
      <c r="M65" s="484">
        <v>21638.444569000003</v>
      </c>
      <c r="N65" s="22">
        <v>15055.761</v>
      </c>
    </row>
    <row r="66" spans="1:16" ht="17.25" thickBot="1" x14ac:dyDescent="0.3">
      <c r="A66" s="475" t="s">
        <v>47</v>
      </c>
      <c r="B66" s="22">
        <v>25</v>
      </c>
      <c r="C66" s="22">
        <v>98</v>
      </c>
      <c r="D66" s="22">
        <v>49</v>
      </c>
      <c r="E66" s="22">
        <v>179</v>
      </c>
      <c r="F66" s="22">
        <v>235</v>
      </c>
      <c r="G66" s="483">
        <v>586</v>
      </c>
      <c r="H66" s="22">
        <v>2866</v>
      </c>
      <c r="I66" s="22">
        <v>75.88888</v>
      </c>
      <c r="J66" s="22">
        <v>2518</v>
      </c>
      <c r="K66" s="22">
        <v>3246</v>
      </c>
      <c r="L66" s="483">
        <v>8705.8888800000004</v>
      </c>
      <c r="M66" s="484">
        <v>9291.8888800000004</v>
      </c>
      <c r="N66" s="22">
        <v>6505.8888800000004</v>
      </c>
    </row>
    <row r="67" spans="1:16" ht="17.25" thickBot="1" x14ac:dyDescent="0.3">
      <c r="A67" s="472" t="s">
        <v>25</v>
      </c>
      <c r="B67" s="29">
        <v>73839.513357000003</v>
      </c>
      <c r="C67" s="29">
        <v>56493.698349000006</v>
      </c>
      <c r="D67" s="29">
        <v>47585.400771000001</v>
      </c>
      <c r="E67" s="29">
        <v>60257.199184999998</v>
      </c>
      <c r="F67" s="29">
        <v>26333.951553999999</v>
      </c>
      <c r="G67" s="485">
        <v>264509.76321599999</v>
      </c>
      <c r="H67" s="29">
        <v>59615.355603603399</v>
      </c>
      <c r="I67" s="29">
        <v>26656.907023105403</v>
      </c>
      <c r="J67" s="29">
        <v>39588.491897141997</v>
      </c>
      <c r="K67" s="29">
        <v>28282.734</v>
      </c>
      <c r="L67" s="485">
        <v>154143.4885238508</v>
      </c>
      <c r="M67" s="486">
        <v>418653.25173985079</v>
      </c>
      <c r="N67" s="29">
        <v>221852.98350078161</v>
      </c>
      <c r="P67" s="1">
        <f>M67+M28</f>
        <v>422264.2664028508</v>
      </c>
    </row>
    <row r="68" spans="1:16" ht="17.25" thickBot="1" x14ac:dyDescent="0.3">
      <c r="A68" s="472" t="s">
        <v>26</v>
      </c>
      <c r="B68" s="29">
        <v>181736.85147400002</v>
      </c>
      <c r="C68" s="29">
        <v>141619.551847</v>
      </c>
      <c r="D68" s="29">
        <v>72897.313097999999</v>
      </c>
      <c r="E68" s="29">
        <v>90002.820542000001</v>
      </c>
      <c r="F68" s="29">
        <v>55416.535266999999</v>
      </c>
      <c r="G68" s="485">
        <v>541673.07222800003</v>
      </c>
      <c r="H68" s="29">
        <v>72493.480603603399</v>
      </c>
      <c r="I68" s="29">
        <v>36310.876311456799</v>
      </c>
      <c r="J68" s="29">
        <v>45950.512240582</v>
      </c>
      <c r="K68" s="29">
        <v>32838.128306999999</v>
      </c>
      <c r="L68" s="485">
        <v>187592.9974626422</v>
      </c>
      <c r="M68" s="486">
        <v>729266.06969064218</v>
      </c>
      <c r="N68" s="29">
        <v>368980.485621573</v>
      </c>
    </row>
    <row r="69" spans="1:16" ht="17.25" thickBot="1" x14ac:dyDescent="0.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</row>
    <row r="70" spans="1:16" ht="17.25" thickBot="1" x14ac:dyDescent="0.3">
      <c r="A70" s="3062" t="s">
        <v>48</v>
      </c>
      <c r="B70" s="3063"/>
      <c r="C70" s="3063"/>
      <c r="D70" s="3063"/>
      <c r="E70" s="3063"/>
      <c r="F70" s="3063"/>
      <c r="G70" s="3063"/>
      <c r="H70" s="3063"/>
      <c r="I70" s="3063"/>
      <c r="J70" s="3063"/>
      <c r="K70" s="3063"/>
      <c r="L70" s="3063"/>
      <c r="M70" s="3063"/>
      <c r="N70" s="3064"/>
    </row>
    <row r="71" spans="1:16" ht="17.25" customHeight="1" thickBot="1" x14ac:dyDescent="0.3">
      <c r="A71" s="3221" t="s">
        <v>0</v>
      </c>
      <c r="B71" s="3035" t="s">
        <v>1</v>
      </c>
      <c r="C71" s="3036"/>
      <c r="D71" s="3036"/>
      <c r="E71" s="3036"/>
      <c r="F71" s="3036"/>
      <c r="G71" s="3209"/>
      <c r="H71" s="3210" t="s">
        <v>2</v>
      </c>
      <c r="I71" s="3039"/>
      <c r="J71" s="3039"/>
      <c r="K71" s="3039"/>
      <c r="L71" s="3211"/>
      <c r="M71" s="2983" t="s">
        <v>3</v>
      </c>
      <c r="N71" s="3224" t="s">
        <v>31</v>
      </c>
    </row>
    <row r="72" spans="1:16" ht="16.5" customHeight="1" x14ac:dyDescent="0.25">
      <c r="A72" s="3222"/>
      <c r="B72" s="3044" t="s">
        <v>8</v>
      </c>
      <c r="C72" s="3045"/>
      <c r="D72" s="3046" t="s">
        <v>9</v>
      </c>
      <c r="E72" s="3047"/>
      <c r="F72" s="3190" t="s">
        <v>32</v>
      </c>
      <c r="G72" s="3050" t="s">
        <v>10</v>
      </c>
      <c r="H72" s="3192" t="s">
        <v>11</v>
      </c>
      <c r="I72" s="3045"/>
      <c r="J72" s="3052" t="s">
        <v>12</v>
      </c>
      <c r="K72" s="3052" t="s">
        <v>33</v>
      </c>
      <c r="L72" s="3050" t="s">
        <v>13</v>
      </c>
      <c r="M72" s="2984"/>
      <c r="N72" s="3225"/>
    </row>
    <row r="73" spans="1:16" ht="66.75" thickBot="1" x14ac:dyDescent="0.3">
      <c r="A73" s="3223"/>
      <c r="B73" s="591" t="s">
        <v>14</v>
      </c>
      <c r="C73" s="8" t="s">
        <v>15</v>
      </c>
      <c r="D73" s="8" t="s">
        <v>16</v>
      </c>
      <c r="E73" s="8" t="s">
        <v>55</v>
      </c>
      <c r="F73" s="3191"/>
      <c r="G73" s="3051"/>
      <c r="H73" s="592" t="s">
        <v>14</v>
      </c>
      <c r="I73" s="8" t="s">
        <v>15</v>
      </c>
      <c r="J73" s="3053"/>
      <c r="K73" s="3053"/>
      <c r="L73" s="3051"/>
      <c r="M73" s="3188"/>
      <c r="N73" s="3226"/>
    </row>
    <row r="74" spans="1:16" ht="17.25" thickBot="1" x14ac:dyDescent="0.3">
      <c r="A74" s="472" t="s">
        <v>24</v>
      </c>
      <c r="B74" s="29">
        <v>107897.33811700001</v>
      </c>
      <c r="C74" s="29">
        <v>85125.853497999997</v>
      </c>
      <c r="D74" s="29">
        <v>25311.912326999998</v>
      </c>
      <c r="E74" s="29">
        <v>29745.621357</v>
      </c>
      <c r="F74" s="29">
        <v>29082.583713</v>
      </c>
      <c r="G74" s="485">
        <v>277163.30901199993</v>
      </c>
      <c r="H74" s="29">
        <v>12878.125</v>
      </c>
      <c r="I74" s="29">
        <v>9653.9692883513999</v>
      </c>
      <c r="J74" s="29">
        <v>6362.02034344</v>
      </c>
      <c r="K74" s="29">
        <v>4555.3943070000005</v>
      </c>
      <c r="L74" s="485">
        <v>33449.508938791398</v>
      </c>
      <c r="M74" s="486">
        <v>310612.81795079139</v>
      </c>
      <c r="N74" s="29">
        <v>147127.50212079138</v>
      </c>
    </row>
    <row r="75" spans="1:16" ht="16.5" x14ac:dyDescent="0.25">
      <c r="A75" s="583" t="s">
        <v>49</v>
      </c>
      <c r="B75" s="22">
        <v>67420.383846000012</v>
      </c>
      <c r="C75" s="22">
        <v>51713.475945999999</v>
      </c>
      <c r="D75" s="22">
        <v>13859.293969</v>
      </c>
      <c r="E75" s="22">
        <v>17412.054690000001</v>
      </c>
      <c r="F75" s="22">
        <v>22244.445532999998</v>
      </c>
      <c r="G75" s="483">
        <v>172649.653984</v>
      </c>
      <c r="H75" s="22">
        <v>12065.625</v>
      </c>
      <c r="I75" s="22">
        <v>6148.9692883514008</v>
      </c>
      <c r="J75" s="22">
        <v>5748.02034344</v>
      </c>
      <c r="K75" s="22">
        <v>4282.1052359999994</v>
      </c>
      <c r="L75" s="483">
        <v>28244.719867791398</v>
      </c>
      <c r="M75" s="484">
        <v>200894.37385179137</v>
      </c>
      <c r="N75" s="22">
        <v>99271.943255791412</v>
      </c>
      <c r="P75" s="1">
        <f>SUM(M75:M79)</f>
        <v>309550.81795079139</v>
      </c>
    </row>
    <row r="76" spans="1:16" ht="16.5" x14ac:dyDescent="0.25">
      <c r="A76" s="584" t="s">
        <v>50</v>
      </c>
      <c r="B76" s="22">
        <v>10.5</v>
      </c>
      <c r="C76" s="22">
        <v>9.0820000000000007</v>
      </c>
      <c r="D76" s="22">
        <v>3338</v>
      </c>
      <c r="E76" s="22">
        <v>18.015000000000001</v>
      </c>
      <c r="F76" s="22">
        <v>16</v>
      </c>
      <c r="G76" s="483">
        <v>3391.5970000000002</v>
      </c>
      <c r="H76" s="22">
        <v>0</v>
      </c>
      <c r="I76" s="22">
        <v>0</v>
      </c>
      <c r="J76" s="22">
        <v>0</v>
      </c>
      <c r="K76" s="22">
        <v>0</v>
      </c>
      <c r="L76" s="483">
        <v>0</v>
      </c>
      <c r="M76" s="484">
        <v>3391.5970000000002</v>
      </c>
      <c r="N76" s="22">
        <v>44.082000000000001</v>
      </c>
      <c r="P76" s="1">
        <f>+M74-P75</f>
        <v>1062</v>
      </c>
    </row>
    <row r="77" spans="1:16" ht="16.5" x14ac:dyDescent="0.25">
      <c r="A77" s="584" t="s">
        <v>51</v>
      </c>
      <c r="B77" s="22">
        <v>34848.519486000005</v>
      </c>
      <c r="C77" s="22">
        <v>26781.901000000002</v>
      </c>
      <c r="D77" s="22">
        <v>6488.9963969999999</v>
      </c>
      <c r="E77" s="22">
        <v>11060.290771</v>
      </c>
      <c r="F77" s="22">
        <v>4890.8760000000002</v>
      </c>
      <c r="G77" s="483">
        <v>84070.583653999987</v>
      </c>
      <c r="H77" s="22">
        <v>648.5</v>
      </c>
      <c r="I77" s="22">
        <v>3399</v>
      </c>
      <c r="J77" s="22">
        <v>593</v>
      </c>
      <c r="K77" s="22">
        <v>200.28907100000001</v>
      </c>
      <c r="L77" s="483">
        <v>4840.7890710000001</v>
      </c>
      <c r="M77" s="484">
        <v>88911.372724999994</v>
      </c>
      <c r="N77" s="22">
        <v>38887.183504000001</v>
      </c>
    </row>
    <row r="78" spans="1:16" ht="16.5" x14ac:dyDescent="0.25">
      <c r="A78" s="132" t="s">
        <v>52</v>
      </c>
      <c r="B78" s="22">
        <v>2154.7862230000001</v>
      </c>
      <c r="C78" s="22">
        <v>1051.5602140000001</v>
      </c>
      <c r="D78" s="22">
        <v>746.65781399999992</v>
      </c>
      <c r="E78" s="22">
        <v>176.025723</v>
      </c>
      <c r="F78" s="22">
        <v>968.87617999999998</v>
      </c>
      <c r="G78" s="483">
        <v>5097.9061540000002</v>
      </c>
      <c r="H78" s="22">
        <v>0</v>
      </c>
      <c r="I78" s="22">
        <v>0</v>
      </c>
      <c r="J78" s="22">
        <v>18</v>
      </c>
      <c r="K78" s="22">
        <v>73</v>
      </c>
      <c r="L78" s="483">
        <v>91</v>
      </c>
      <c r="M78" s="484">
        <v>5188.9061540000002</v>
      </c>
      <c r="N78" s="22">
        <v>3116.2450410000001</v>
      </c>
    </row>
    <row r="79" spans="1:16" ht="17.25" thickBot="1" x14ac:dyDescent="0.3">
      <c r="A79" s="133" t="s">
        <v>53</v>
      </c>
      <c r="B79" s="22">
        <v>2610.1485620000003</v>
      </c>
      <c r="C79" s="22">
        <v>5542.8343379999997</v>
      </c>
      <c r="D79" s="22">
        <v>861.96414700000003</v>
      </c>
      <c r="E79" s="22">
        <v>1076.235173</v>
      </c>
      <c r="F79" s="22">
        <v>964.38599999999997</v>
      </c>
      <c r="G79" s="483">
        <v>11055.568219999999</v>
      </c>
      <c r="H79" s="22">
        <v>0</v>
      </c>
      <c r="I79" s="22">
        <v>106</v>
      </c>
      <c r="J79" s="22">
        <v>3</v>
      </c>
      <c r="K79" s="22">
        <v>0</v>
      </c>
      <c r="L79" s="483">
        <v>109</v>
      </c>
      <c r="M79" s="484">
        <v>11164.568219999999</v>
      </c>
      <c r="N79" s="22">
        <v>5650.0483199999999</v>
      </c>
    </row>
    <row r="80" spans="1:16" ht="17.25" thickBot="1" x14ac:dyDescent="0.3">
      <c r="A80" s="472" t="s">
        <v>25</v>
      </c>
      <c r="B80" s="29">
        <v>73839.513357000003</v>
      </c>
      <c r="C80" s="29">
        <v>56493.698349000006</v>
      </c>
      <c r="D80" s="29">
        <v>47585.400771000001</v>
      </c>
      <c r="E80" s="29">
        <v>60257.199184999998</v>
      </c>
      <c r="F80" s="29">
        <v>26333.951553999999</v>
      </c>
      <c r="G80" s="485">
        <v>264509.76321599999</v>
      </c>
      <c r="H80" s="29">
        <v>59615.355603603399</v>
      </c>
      <c r="I80" s="29">
        <v>26656.907023105399</v>
      </c>
      <c r="J80" s="29">
        <v>39588.491897141997</v>
      </c>
      <c r="K80" s="29">
        <v>28282.734</v>
      </c>
      <c r="L80" s="485">
        <v>154143.4885238508</v>
      </c>
      <c r="M80" s="486">
        <v>418653.25173985079</v>
      </c>
      <c r="N80" s="29">
        <v>221852.98350078161</v>
      </c>
    </row>
    <row r="81" spans="1:16" ht="16.5" x14ac:dyDescent="0.25">
      <c r="A81" s="583" t="s">
        <v>49</v>
      </c>
      <c r="B81" s="22">
        <v>49512.309696000004</v>
      </c>
      <c r="C81" s="22">
        <v>43591.251498000005</v>
      </c>
      <c r="D81" s="22">
        <v>31870.345284999999</v>
      </c>
      <c r="E81" s="22">
        <v>46267.916866</v>
      </c>
      <c r="F81" s="22">
        <v>16718.177297000002</v>
      </c>
      <c r="G81" s="483">
        <v>187960.00064199997</v>
      </c>
      <c r="H81" s="22">
        <v>56091.355603603399</v>
      </c>
      <c r="I81" s="22">
        <v>20859.216783423799</v>
      </c>
      <c r="J81" s="22">
        <v>34391.491897141997</v>
      </c>
      <c r="K81" s="22">
        <v>20115</v>
      </c>
      <c r="L81" s="483">
        <v>131457.0642841692</v>
      </c>
      <c r="M81" s="484">
        <v>319417.06492616917</v>
      </c>
      <c r="N81" s="22">
        <v>172109.93414910001</v>
      </c>
      <c r="P81" s="1">
        <f>+M38</f>
        <v>3611.0146629999999</v>
      </c>
    </row>
    <row r="82" spans="1:16" ht="16.5" x14ac:dyDescent="0.25">
      <c r="A82" s="584" t="s">
        <v>50</v>
      </c>
      <c r="B82" s="22">
        <v>56.8</v>
      </c>
      <c r="C82" s="22">
        <v>30.228000000000002</v>
      </c>
      <c r="D82" s="22">
        <v>7137.7460000000001</v>
      </c>
      <c r="E82" s="22">
        <v>0</v>
      </c>
      <c r="F82" s="22">
        <v>14</v>
      </c>
      <c r="G82" s="483">
        <v>7238.7740000000003</v>
      </c>
      <c r="H82" s="22">
        <v>0</v>
      </c>
      <c r="I82" s="22">
        <v>0</v>
      </c>
      <c r="J82" s="22">
        <v>0</v>
      </c>
      <c r="K82" s="22">
        <v>2</v>
      </c>
      <c r="L82" s="483">
        <v>2</v>
      </c>
      <c r="M82" s="484">
        <v>7240.7740000000003</v>
      </c>
      <c r="N82" s="22">
        <v>76.924999999999997</v>
      </c>
      <c r="P82" s="1">
        <f>SUM(M81:M85)</f>
        <v>416164.25173985073</v>
      </c>
    </row>
    <row r="83" spans="1:16" ht="16.5" x14ac:dyDescent="0.25">
      <c r="A83" s="584" t="s">
        <v>51</v>
      </c>
      <c r="B83" s="22">
        <v>23793.002</v>
      </c>
      <c r="C83" s="22">
        <v>12582.805899999999</v>
      </c>
      <c r="D83" s="22">
        <v>8180.4662209999997</v>
      </c>
      <c r="E83" s="22">
        <v>13862.439517999999</v>
      </c>
      <c r="F83" s="22">
        <v>9380.7079999999987</v>
      </c>
      <c r="G83" s="483">
        <v>67799.421638999993</v>
      </c>
      <c r="H83" s="22">
        <v>3524</v>
      </c>
      <c r="I83" s="22">
        <v>5720.8013596815999</v>
      </c>
      <c r="J83" s="22">
        <v>5196</v>
      </c>
      <c r="K83" s="22">
        <v>5762.7340000000004</v>
      </c>
      <c r="L83" s="483">
        <v>20203.535359681598</v>
      </c>
      <c r="M83" s="484">
        <v>88002.956998681591</v>
      </c>
      <c r="N83" s="22">
        <v>46279.9793986816</v>
      </c>
      <c r="P83" s="1">
        <f>SUM(P81:P82)</f>
        <v>419775.26640285074</v>
      </c>
    </row>
    <row r="84" spans="1:16" ht="16.5" x14ac:dyDescent="0.25">
      <c r="A84" s="132" t="s">
        <v>52</v>
      </c>
      <c r="B84" s="22">
        <v>370.867661</v>
      </c>
      <c r="C84" s="22">
        <v>202.247951</v>
      </c>
      <c r="D84" s="22">
        <v>247.343265</v>
      </c>
      <c r="E84" s="22">
        <v>83.842800999999994</v>
      </c>
      <c r="F84" s="22">
        <v>201.06625700000001</v>
      </c>
      <c r="G84" s="483">
        <v>1105.367935</v>
      </c>
      <c r="H84" s="22">
        <v>0</v>
      </c>
      <c r="I84" s="22">
        <v>75.88888</v>
      </c>
      <c r="J84" s="22">
        <v>1</v>
      </c>
      <c r="K84" s="22">
        <v>20</v>
      </c>
      <c r="L84" s="483">
        <v>96.88888</v>
      </c>
      <c r="M84" s="484">
        <v>1202.256815</v>
      </c>
      <c r="N84" s="22">
        <v>801.11495300000001</v>
      </c>
      <c r="P84" s="1">
        <f>+M80+M38</f>
        <v>422264.2664028508</v>
      </c>
    </row>
    <row r="85" spans="1:16" ht="17.25" thickBot="1" x14ac:dyDescent="0.3">
      <c r="A85" s="585" t="s">
        <v>53</v>
      </c>
      <c r="B85" s="22">
        <v>102.53399999999999</v>
      </c>
      <c r="C85" s="22">
        <v>88.164999999999992</v>
      </c>
      <c r="D85" s="22">
        <v>59.5</v>
      </c>
      <c r="E85" s="22">
        <v>36</v>
      </c>
      <c r="F85" s="22">
        <v>15</v>
      </c>
      <c r="G85" s="483">
        <v>301.19900000000001</v>
      </c>
      <c r="H85" s="22">
        <v>0</v>
      </c>
      <c r="I85" s="22">
        <v>0</v>
      </c>
      <c r="J85" s="22">
        <v>0</v>
      </c>
      <c r="K85" s="22">
        <v>0</v>
      </c>
      <c r="L85" s="483">
        <v>0</v>
      </c>
      <c r="M85" s="484">
        <v>301.19900000000001</v>
      </c>
      <c r="N85" s="22">
        <v>100.03</v>
      </c>
      <c r="P85" s="1">
        <f>+P84-P83</f>
        <v>2489.0000000000582</v>
      </c>
    </row>
    <row r="86" spans="1:16" ht="17.25" thickBot="1" x14ac:dyDescent="0.3">
      <c r="A86" s="472" t="s">
        <v>26</v>
      </c>
      <c r="B86" s="29">
        <v>181736.85147400002</v>
      </c>
      <c r="C86" s="29">
        <v>141619.551847</v>
      </c>
      <c r="D86" s="29">
        <v>72897.313097999999</v>
      </c>
      <c r="E86" s="29">
        <v>90002.820542000001</v>
      </c>
      <c r="F86" s="29">
        <v>55416.535266999999</v>
      </c>
      <c r="G86" s="485">
        <v>541673.07222800003</v>
      </c>
      <c r="H86" s="29">
        <v>72493.480603603399</v>
      </c>
      <c r="I86" s="29">
        <v>36310.876311456799</v>
      </c>
      <c r="J86" s="29">
        <v>45950.512240582</v>
      </c>
      <c r="K86" s="29">
        <v>32838.128306999999</v>
      </c>
      <c r="L86" s="485">
        <v>187592.9974626422</v>
      </c>
      <c r="M86" s="486">
        <v>729266.06969064218</v>
      </c>
      <c r="N86" s="29">
        <v>368980.485621573</v>
      </c>
    </row>
    <row r="88" spans="1:16" s="2" customFormat="1" ht="18.75" x14ac:dyDescent="0.25">
      <c r="A88" s="2832" t="s">
        <v>334</v>
      </c>
      <c r="B88" s="2832"/>
      <c r="C88" s="2832"/>
      <c r="D88" s="2832"/>
      <c r="E88" s="2832"/>
      <c r="F88" s="2832"/>
      <c r="G88" s="2832"/>
      <c r="L88" s="118"/>
      <c r="M88" s="124"/>
    </row>
    <row r="89" spans="1:16" s="2" customFormat="1" x14ac:dyDescent="0.25">
      <c r="A89" s="100"/>
      <c r="L89" s="118"/>
      <c r="M89" s="124"/>
    </row>
    <row r="90" spans="1:16" ht="15.75" thickBot="1" x14ac:dyDescent="0.3">
      <c r="A90" s="32" t="s">
        <v>56</v>
      </c>
      <c r="B90" s="33"/>
      <c r="C90" s="33"/>
      <c r="D90" s="33"/>
      <c r="E90" s="33"/>
      <c r="F90" s="33"/>
      <c r="G90" s="120"/>
      <c r="H90" s="33"/>
      <c r="I90" s="33"/>
    </row>
    <row r="91" spans="1:16" ht="15.75" thickBot="1" x14ac:dyDescent="0.3">
      <c r="A91" s="34" t="s">
        <v>57</v>
      </c>
      <c r="B91" s="55" t="s">
        <v>195</v>
      </c>
      <c r="C91" s="36"/>
      <c r="D91" s="37"/>
      <c r="E91" s="37"/>
      <c r="F91" s="37"/>
      <c r="G91" s="126"/>
      <c r="H91" s="37"/>
      <c r="I91" s="37" t="s">
        <v>87</v>
      </c>
    </row>
    <row r="92" spans="1:16" x14ac:dyDescent="0.25">
      <c r="A92" s="37"/>
      <c r="B92" s="36" t="s">
        <v>213</v>
      </c>
      <c r="C92" s="36"/>
      <c r="D92" s="37"/>
      <c r="E92" s="37"/>
      <c r="F92" s="37"/>
      <c r="G92" s="126"/>
      <c r="H92" s="37"/>
      <c r="I92" s="37" t="s">
        <v>214</v>
      </c>
    </row>
    <row r="93" spans="1:16" x14ac:dyDescent="0.25">
      <c r="A93" s="37"/>
      <c r="B93" s="36" t="s">
        <v>215</v>
      </c>
      <c r="C93" s="36"/>
      <c r="D93" s="37"/>
      <c r="E93" s="37"/>
      <c r="F93" s="37"/>
      <c r="G93" s="126"/>
      <c r="H93" s="37"/>
      <c r="I93" s="37" t="s">
        <v>216</v>
      </c>
    </row>
    <row r="94" spans="1:16" x14ac:dyDescent="0.25">
      <c r="A94" s="37"/>
      <c r="B94" s="36" t="s">
        <v>217</v>
      </c>
      <c r="C94" s="36"/>
      <c r="D94" s="37"/>
      <c r="E94" s="37"/>
      <c r="F94" s="37"/>
      <c r="G94" s="126"/>
      <c r="H94" s="37"/>
      <c r="I94" s="37" t="s">
        <v>218</v>
      </c>
    </row>
    <row r="95" spans="1:16" x14ac:dyDescent="0.25">
      <c r="A95" s="33"/>
      <c r="B95" s="36" t="s">
        <v>219</v>
      </c>
      <c r="C95" s="36"/>
      <c r="D95" s="37"/>
      <c r="E95" s="37"/>
      <c r="F95" s="37"/>
      <c r="G95" s="126"/>
      <c r="H95" s="37"/>
      <c r="I95" s="46" t="s">
        <v>203</v>
      </c>
    </row>
    <row r="96" spans="1:16" x14ac:dyDescent="0.25">
      <c r="A96" s="33"/>
      <c r="B96" s="36" t="s">
        <v>220</v>
      </c>
      <c r="C96" s="36"/>
      <c r="D96" s="37"/>
      <c r="E96" s="37"/>
      <c r="F96" s="37"/>
      <c r="G96" s="126"/>
      <c r="H96" s="37"/>
      <c r="I96" s="37" t="s">
        <v>67</v>
      </c>
    </row>
    <row r="97" spans="1:9" x14ac:dyDescent="0.25">
      <c r="A97" s="33"/>
      <c r="B97" s="36" t="s">
        <v>221</v>
      </c>
      <c r="C97" s="36"/>
      <c r="D97" s="37"/>
      <c r="E97" s="37"/>
      <c r="F97" s="37"/>
      <c r="G97" s="126"/>
      <c r="H97" s="37"/>
      <c r="I97" s="37" t="s">
        <v>222</v>
      </c>
    </row>
    <row r="98" spans="1:9" x14ac:dyDescent="0.25">
      <c r="A98" s="33"/>
      <c r="B98" s="36" t="s">
        <v>223</v>
      </c>
      <c r="C98" s="36"/>
      <c r="D98" s="37"/>
      <c r="E98" s="37"/>
      <c r="F98" s="37"/>
      <c r="G98" s="126"/>
      <c r="H98" s="37"/>
      <c r="I98" s="47" t="s">
        <v>68</v>
      </c>
    </row>
    <row r="99" spans="1:9" x14ac:dyDescent="0.25">
      <c r="A99" s="33"/>
      <c r="B99" s="36" t="s">
        <v>224</v>
      </c>
      <c r="C99" s="36"/>
      <c r="D99" s="37"/>
      <c r="E99" s="37"/>
      <c r="F99" s="37"/>
      <c r="G99" s="126"/>
      <c r="H99" s="37"/>
      <c r="I99" s="37" t="s">
        <v>172</v>
      </c>
    </row>
    <row r="100" spans="1:9" x14ac:dyDescent="0.25">
      <c r="A100" s="33"/>
      <c r="B100" s="36" t="s">
        <v>225</v>
      </c>
      <c r="C100" s="36"/>
      <c r="D100" s="37"/>
      <c r="E100" s="37"/>
      <c r="F100" s="37"/>
      <c r="G100" s="126"/>
      <c r="H100" s="37"/>
      <c r="I100" s="37" t="s">
        <v>226</v>
      </c>
    </row>
    <row r="101" spans="1:9" x14ac:dyDescent="0.25">
      <c r="A101" s="33"/>
      <c r="B101" s="36" t="s">
        <v>227</v>
      </c>
      <c r="C101" s="36"/>
      <c r="D101" s="37"/>
      <c r="E101" s="37"/>
      <c r="F101" s="37"/>
      <c r="G101" s="126"/>
      <c r="H101" s="37"/>
      <c r="I101" s="37" t="s">
        <v>228</v>
      </c>
    </row>
    <row r="102" spans="1:9" x14ac:dyDescent="0.25">
      <c r="A102" s="33"/>
      <c r="B102" s="36" t="s">
        <v>229</v>
      </c>
      <c r="C102" s="36"/>
      <c r="D102" s="37"/>
      <c r="E102" s="37"/>
      <c r="F102" s="37"/>
      <c r="G102" s="126"/>
      <c r="H102" s="37"/>
      <c r="I102" s="37" t="s">
        <v>155</v>
      </c>
    </row>
    <row r="103" spans="1:9" x14ac:dyDescent="0.25">
      <c r="A103" s="33"/>
      <c r="B103" s="36" t="s">
        <v>64</v>
      </c>
      <c r="C103" s="36"/>
      <c r="D103" s="37"/>
      <c r="E103" s="37"/>
      <c r="F103" s="37"/>
      <c r="G103" s="126"/>
      <c r="H103" s="37"/>
      <c r="I103" s="37" t="s">
        <v>230</v>
      </c>
    </row>
    <row r="104" spans="1:9" x14ac:dyDescent="0.25">
      <c r="A104" s="33"/>
      <c r="B104" s="36" t="s">
        <v>65</v>
      </c>
      <c r="C104" s="36"/>
      <c r="D104" s="37"/>
      <c r="E104" s="37"/>
      <c r="F104" s="37"/>
      <c r="G104" s="126"/>
      <c r="H104" s="37"/>
      <c r="I104" s="37" t="s">
        <v>231</v>
      </c>
    </row>
    <row r="105" spans="1:9" x14ac:dyDescent="0.25">
      <c r="A105" s="33"/>
      <c r="B105" s="36" t="s">
        <v>232</v>
      </c>
      <c r="C105" s="36"/>
      <c r="D105" s="37"/>
      <c r="E105" s="37"/>
      <c r="F105" s="37"/>
      <c r="G105" s="126"/>
      <c r="H105" s="37"/>
      <c r="I105" s="37" t="s">
        <v>233</v>
      </c>
    </row>
    <row r="106" spans="1:9" x14ac:dyDescent="0.25">
      <c r="A106" s="33"/>
      <c r="B106" s="36" t="s">
        <v>66</v>
      </c>
      <c r="C106" s="36"/>
      <c r="D106" s="37"/>
      <c r="E106" s="37"/>
      <c r="F106" s="37"/>
      <c r="G106" s="126"/>
      <c r="H106" s="37"/>
      <c r="I106" s="37" t="s">
        <v>234</v>
      </c>
    </row>
    <row r="107" spans="1:9" x14ac:dyDescent="0.25">
      <c r="A107" s="33"/>
      <c r="B107" s="36" t="s">
        <v>235</v>
      </c>
      <c r="C107" s="36"/>
      <c r="D107" s="37"/>
      <c r="E107" s="37"/>
      <c r="F107" s="37"/>
      <c r="G107" s="126"/>
      <c r="H107" s="37"/>
      <c r="I107" s="37" t="s">
        <v>176</v>
      </c>
    </row>
    <row r="108" spans="1:9" x14ac:dyDescent="0.25">
      <c r="A108" s="33"/>
      <c r="B108" s="36" t="s">
        <v>173</v>
      </c>
      <c r="C108" s="36"/>
      <c r="D108" s="37"/>
      <c r="E108" s="37"/>
      <c r="F108" s="37"/>
      <c r="G108" s="126"/>
      <c r="H108" s="37"/>
      <c r="I108" s="37" t="s">
        <v>236</v>
      </c>
    </row>
    <row r="109" spans="1:9" x14ac:dyDescent="0.25">
      <c r="A109" s="33"/>
      <c r="B109" s="36" t="s">
        <v>177</v>
      </c>
      <c r="C109" s="36"/>
      <c r="D109" s="37"/>
      <c r="E109" s="37"/>
      <c r="F109" s="37"/>
      <c r="G109" s="126"/>
      <c r="H109" s="37"/>
      <c r="I109" s="37" t="s">
        <v>237</v>
      </c>
    </row>
    <row r="110" spans="1:9" x14ac:dyDescent="0.25">
      <c r="A110" s="33"/>
      <c r="B110" s="36" t="s">
        <v>238</v>
      </c>
      <c r="C110" s="36"/>
      <c r="D110" s="37"/>
      <c r="E110" s="37"/>
      <c r="F110" s="37"/>
      <c r="G110" s="126"/>
      <c r="H110" s="37"/>
      <c r="I110" s="37" t="s">
        <v>79</v>
      </c>
    </row>
    <row r="111" spans="1:9" x14ac:dyDescent="0.25">
      <c r="A111" s="33"/>
      <c r="B111" s="36" t="s">
        <v>178</v>
      </c>
      <c r="C111" s="36"/>
      <c r="D111" s="37"/>
      <c r="E111" s="37"/>
      <c r="F111" s="37"/>
      <c r="G111" s="126"/>
      <c r="H111" s="37"/>
      <c r="I111" s="46" t="s">
        <v>82</v>
      </c>
    </row>
    <row r="112" spans="1:9" x14ac:dyDescent="0.25">
      <c r="A112" s="33"/>
      <c r="B112" s="36" t="s">
        <v>239</v>
      </c>
      <c r="C112" s="36"/>
      <c r="D112" s="37"/>
      <c r="E112" s="37"/>
      <c r="F112" s="37"/>
      <c r="G112" s="126"/>
      <c r="H112" s="37"/>
      <c r="I112" s="47" t="s">
        <v>86</v>
      </c>
    </row>
    <row r="113" spans="1:9" x14ac:dyDescent="0.25">
      <c r="A113" s="33"/>
      <c r="B113" s="36" t="s">
        <v>240</v>
      </c>
      <c r="C113" s="36"/>
      <c r="D113" s="37"/>
      <c r="E113" s="37"/>
      <c r="F113" s="37"/>
      <c r="G113" s="126"/>
      <c r="H113" s="37"/>
      <c r="I113" s="37" t="s">
        <v>241</v>
      </c>
    </row>
    <row r="114" spans="1:9" x14ac:dyDescent="0.25">
      <c r="A114" s="33"/>
      <c r="B114" s="36" t="s">
        <v>242</v>
      </c>
      <c r="C114" s="36"/>
      <c r="D114" s="37"/>
      <c r="E114" s="37"/>
      <c r="F114" s="37"/>
      <c r="G114" s="126"/>
      <c r="H114" s="37"/>
      <c r="I114" s="37" t="s">
        <v>243</v>
      </c>
    </row>
    <row r="115" spans="1:9" x14ac:dyDescent="0.25">
      <c r="A115" s="33"/>
      <c r="B115" s="36" t="s">
        <v>244</v>
      </c>
      <c r="C115" s="36"/>
      <c r="D115" s="37"/>
      <c r="E115" s="37"/>
      <c r="F115" s="37"/>
      <c r="G115" s="126"/>
      <c r="H115" s="37"/>
      <c r="I115" s="37" t="s">
        <v>245</v>
      </c>
    </row>
    <row r="116" spans="1:9" x14ac:dyDescent="0.25">
      <c r="A116" s="33"/>
      <c r="B116" s="36" t="s">
        <v>246</v>
      </c>
      <c r="C116" s="36"/>
      <c r="D116" s="37"/>
      <c r="E116" s="37"/>
      <c r="F116" s="37"/>
      <c r="G116" s="126"/>
      <c r="H116" s="37"/>
      <c r="I116" s="37" t="s">
        <v>247</v>
      </c>
    </row>
    <row r="117" spans="1:9" x14ac:dyDescent="0.25">
      <c r="A117" s="33"/>
      <c r="B117" s="36" t="s">
        <v>248</v>
      </c>
      <c r="C117" s="36"/>
      <c r="D117" s="37"/>
      <c r="E117" s="37"/>
      <c r="F117" s="37"/>
      <c r="G117" s="126"/>
      <c r="H117" s="37"/>
      <c r="I117" s="37" t="s">
        <v>249</v>
      </c>
    </row>
    <row r="118" spans="1:9" x14ac:dyDescent="0.25">
      <c r="A118" s="33"/>
      <c r="B118" s="36" t="s">
        <v>74</v>
      </c>
      <c r="C118" s="36"/>
      <c r="D118" s="37"/>
      <c r="E118" s="37"/>
      <c r="F118" s="37"/>
      <c r="G118" s="126"/>
      <c r="H118" s="37"/>
      <c r="I118" s="37" t="s">
        <v>184</v>
      </c>
    </row>
    <row r="119" spans="1:9" x14ac:dyDescent="0.25">
      <c r="A119" s="33"/>
      <c r="B119" s="36" t="s">
        <v>250</v>
      </c>
      <c r="C119" s="36"/>
      <c r="D119" s="37"/>
      <c r="E119" s="37"/>
      <c r="F119" s="37"/>
      <c r="G119" s="126"/>
      <c r="H119" s="37"/>
      <c r="I119" s="37" t="s">
        <v>185</v>
      </c>
    </row>
    <row r="120" spans="1:9" x14ac:dyDescent="0.25">
      <c r="A120" s="33"/>
      <c r="B120" s="36" t="s">
        <v>251</v>
      </c>
      <c r="C120" s="36"/>
      <c r="D120" s="37"/>
      <c r="E120" s="37"/>
      <c r="F120" s="37"/>
      <c r="G120" s="126"/>
      <c r="H120" s="37"/>
      <c r="I120" s="37" t="s">
        <v>252</v>
      </c>
    </row>
    <row r="121" spans="1:9" x14ac:dyDescent="0.25">
      <c r="A121" s="33"/>
      <c r="B121" s="36" t="s">
        <v>181</v>
      </c>
      <c r="C121" s="36"/>
      <c r="D121" s="37"/>
      <c r="E121" s="37"/>
      <c r="F121" s="37"/>
      <c r="G121" s="126"/>
      <c r="H121" s="37"/>
      <c r="I121" s="37" t="s">
        <v>253</v>
      </c>
    </row>
    <row r="122" spans="1:9" x14ac:dyDescent="0.25">
      <c r="A122" s="33"/>
      <c r="B122" s="36" t="s">
        <v>107</v>
      </c>
      <c r="C122" s="36"/>
      <c r="D122" s="37"/>
      <c r="E122" s="37"/>
      <c r="F122" s="37"/>
      <c r="G122" s="126"/>
      <c r="H122" s="37"/>
      <c r="I122" s="37" t="s">
        <v>254</v>
      </c>
    </row>
    <row r="123" spans="1:9" x14ac:dyDescent="0.25">
      <c r="A123" s="33"/>
      <c r="B123" s="36" t="s">
        <v>255</v>
      </c>
      <c r="C123" s="36"/>
      <c r="D123" s="37"/>
      <c r="E123" s="37"/>
      <c r="F123" s="37"/>
      <c r="G123" s="126"/>
      <c r="H123" s="37"/>
      <c r="I123" s="37" t="s">
        <v>256</v>
      </c>
    </row>
    <row r="124" spans="1:9" x14ac:dyDescent="0.25">
      <c r="A124" s="33"/>
      <c r="B124" s="36" t="s">
        <v>257</v>
      </c>
      <c r="C124" s="36"/>
      <c r="D124" s="37"/>
      <c r="E124" s="37"/>
      <c r="F124" s="37"/>
      <c r="G124" s="126"/>
      <c r="H124" s="37"/>
      <c r="I124" s="47" t="s">
        <v>99</v>
      </c>
    </row>
    <row r="125" spans="1:9" x14ac:dyDescent="0.25">
      <c r="A125" s="33"/>
      <c r="B125" s="36" t="s">
        <v>258</v>
      </c>
      <c r="C125" s="36"/>
      <c r="D125" s="37"/>
      <c r="E125" s="37"/>
      <c r="F125" s="37"/>
      <c r="G125" s="126"/>
      <c r="H125" s="37"/>
      <c r="I125" s="33"/>
    </row>
    <row r="126" spans="1:9" x14ac:dyDescent="0.25">
      <c r="A126" s="33"/>
      <c r="B126" s="36" t="s">
        <v>183</v>
      </c>
      <c r="C126" s="36"/>
      <c r="D126" s="37"/>
      <c r="E126" s="37"/>
      <c r="F126" s="37"/>
      <c r="G126" s="126"/>
      <c r="H126" s="37"/>
      <c r="I126" s="37"/>
    </row>
    <row r="127" spans="1:9" x14ac:dyDescent="0.25">
      <c r="A127" s="33"/>
      <c r="B127" s="36" t="s">
        <v>180</v>
      </c>
      <c r="C127" s="36"/>
      <c r="D127" s="37"/>
      <c r="E127" s="37"/>
      <c r="F127" s="37"/>
      <c r="G127" s="126"/>
      <c r="H127" s="37"/>
      <c r="I127" s="37"/>
    </row>
    <row r="128" spans="1:9" x14ac:dyDescent="0.25">
      <c r="A128" s="33"/>
      <c r="B128" s="36" t="s">
        <v>131</v>
      </c>
      <c r="C128" s="36"/>
      <c r="D128" s="37"/>
      <c r="E128" s="37"/>
      <c r="F128" s="37"/>
      <c r="G128" s="126"/>
      <c r="H128" s="37"/>
      <c r="I128" s="37"/>
    </row>
    <row r="129" spans="1:9" x14ac:dyDescent="0.25">
      <c r="A129" s="33"/>
      <c r="B129" s="36" t="s">
        <v>259</v>
      </c>
      <c r="C129" s="36"/>
      <c r="D129" s="37"/>
      <c r="E129" s="37"/>
      <c r="F129" s="37"/>
      <c r="G129" s="126"/>
      <c r="H129" s="37"/>
      <c r="I129" s="33"/>
    </row>
    <row r="130" spans="1:9" x14ac:dyDescent="0.25">
      <c r="A130" s="33"/>
      <c r="B130" s="36" t="s">
        <v>186</v>
      </c>
      <c r="C130" s="36"/>
      <c r="D130" s="37"/>
      <c r="E130" s="37"/>
      <c r="F130" s="37"/>
      <c r="G130" s="126"/>
      <c r="H130" s="37"/>
      <c r="I130" s="33"/>
    </row>
    <row r="131" spans="1:9" x14ac:dyDescent="0.25">
      <c r="A131" s="33"/>
      <c r="B131" s="36" t="s">
        <v>260</v>
      </c>
      <c r="C131" s="36"/>
      <c r="D131" s="37"/>
      <c r="E131" s="37"/>
      <c r="F131" s="37"/>
      <c r="G131" s="126"/>
      <c r="H131" s="37"/>
      <c r="I131" s="33"/>
    </row>
    <row r="132" spans="1:9" x14ac:dyDescent="0.25">
      <c r="A132" s="33"/>
      <c r="B132" s="36" t="s">
        <v>78</v>
      </c>
      <c r="C132" s="36"/>
      <c r="D132" s="37"/>
      <c r="E132" s="37"/>
      <c r="F132" s="37"/>
      <c r="G132" s="126"/>
      <c r="H132" s="37"/>
      <c r="I132" s="37"/>
    </row>
    <row r="133" spans="1:9" x14ac:dyDescent="0.25">
      <c r="A133" s="33"/>
      <c r="B133" s="36" t="s">
        <v>80</v>
      </c>
      <c r="C133" s="36"/>
      <c r="D133" s="37"/>
      <c r="E133" s="37"/>
      <c r="F133" s="37"/>
      <c r="G133" s="126"/>
      <c r="H133" s="37"/>
      <c r="I133" s="33"/>
    </row>
    <row r="134" spans="1:9" x14ac:dyDescent="0.25">
      <c r="A134" s="33"/>
      <c r="B134" s="36" t="s">
        <v>109</v>
      </c>
      <c r="C134" s="36"/>
      <c r="D134" s="37"/>
      <c r="E134" s="37"/>
      <c r="F134" s="37"/>
      <c r="G134" s="126"/>
      <c r="H134" s="37"/>
      <c r="I134" s="33"/>
    </row>
    <row r="135" spans="1:9" x14ac:dyDescent="0.25">
      <c r="A135" s="33"/>
      <c r="B135" s="36" t="s">
        <v>83</v>
      </c>
      <c r="C135" s="36"/>
      <c r="D135" s="37"/>
      <c r="E135" s="37"/>
      <c r="F135" s="37"/>
      <c r="G135" s="126"/>
      <c r="H135" s="37"/>
      <c r="I135" s="33"/>
    </row>
    <row r="136" spans="1:9" x14ac:dyDescent="0.25">
      <c r="A136" s="33"/>
      <c r="B136" s="36" t="s">
        <v>261</v>
      </c>
      <c r="C136" s="36"/>
      <c r="D136" s="37"/>
      <c r="E136" s="37"/>
      <c r="F136" s="37"/>
      <c r="G136" s="126"/>
      <c r="H136" s="37"/>
      <c r="I136" s="37"/>
    </row>
    <row r="137" spans="1:9" x14ac:dyDescent="0.25">
      <c r="A137" s="33"/>
      <c r="B137" s="36" t="s">
        <v>122</v>
      </c>
      <c r="C137" s="36"/>
      <c r="D137" s="37"/>
      <c r="E137" s="37"/>
      <c r="F137" s="37"/>
      <c r="G137" s="126"/>
      <c r="H137" s="37"/>
      <c r="I137" s="33"/>
    </row>
    <row r="138" spans="1:9" x14ac:dyDescent="0.25">
      <c r="A138" s="33"/>
      <c r="B138" s="36" t="s">
        <v>262</v>
      </c>
      <c r="C138" s="36"/>
      <c r="D138" s="37"/>
      <c r="E138" s="37"/>
      <c r="F138" s="37"/>
      <c r="G138" s="126"/>
      <c r="H138" s="37"/>
      <c r="I138" s="33"/>
    </row>
    <row r="139" spans="1:9" x14ac:dyDescent="0.25">
      <c r="A139" s="33"/>
      <c r="B139" s="36" t="s">
        <v>263</v>
      </c>
      <c r="C139" s="36"/>
      <c r="D139" s="37"/>
      <c r="E139" s="37"/>
      <c r="F139" s="37"/>
      <c r="G139" s="126"/>
      <c r="H139" s="37"/>
      <c r="I139" s="33"/>
    </row>
    <row r="140" spans="1:9" x14ac:dyDescent="0.25">
      <c r="A140" s="33"/>
      <c r="B140" s="36" t="s">
        <v>264</v>
      </c>
      <c r="C140" s="36"/>
      <c r="D140" s="37"/>
      <c r="E140" s="37"/>
      <c r="F140" s="37"/>
      <c r="G140" s="126"/>
      <c r="H140" s="37"/>
      <c r="I140" s="33"/>
    </row>
    <row r="141" spans="1:9" x14ac:dyDescent="0.25">
      <c r="A141" s="33"/>
      <c r="B141" s="36" t="s">
        <v>265</v>
      </c>
      <c r="C141" s="36"/>
      <c r="D141" s="37"/>
      <c r="E141" s="37"/>
      <c r="F141" s="37"/>
      <c r="G141" s="126"/>
      <c r="H141" s="37"/>
      <c r="I141" s="33"/>
    </row>
    <row r="142" spans="1:9" x14ac:dyDescent="0.25">
      <c r="A142" s="33"/>
      <c r="B142" s="36" t="s">
        <v>266</v>
      </c>
      <c r="C142" s="36"/>
      <c r="D142" s="37"/>
      <c r="E142" s="37"/>
      <c r="F142" s="37"/>
      <c r="G142" s="126"/>
      <c r="H142" s="37"/>
      <c r="I142" s="37"/>
    </row>
    <row r="143" spans="1:9" x14ac:dyDescent="0.25">
      <c r="A143" s="33"/>
      <c r="B143" s="36" t="s">
        <v>192</v>
      </c>
      <c r="C143" s="36"/>
      <c r="D143" s="37"/>
      <c r="E143" s="37"/>
      <c r="F143" s="37"/>
      <c r="G143" s="126"/>
      <c r="H143" s="37"/>
      <c r="I143" s="33"/>
    </row>
    <row r="144" spans="1:9" x14ac:dyDescent="0.25">
      <c r="A144" s="33"/>
      <c r="B144" s="36" t="s">
        <v>194</v>
      </c>
      <c r="C144" s="36"/>
      <c r="D144" s="37"/>
      <c r="E144" s="37"/>
      <c r="F144" s="37"/>
      <c r="G144" s="126"/>
      <c r="H144" s="37"/>
      <c r="I144" s="33"/>
    </row>
    <row r="145" spans="1:9" x14ac:dyDescent="0.25">
      <c r="A145" s="33"/>
      <c r="B145" s="36" t="s">
        <v>89</v>
      </c>
      <c r="C145" s="36"/>
      <c r="D145" s="37"/>
      <c r="E145" s="37"/>
      <c r="F145" s="37"/>
      <c r="G145" s="126"/>
      <c r="H145" s="37"/>
      <c r="I145" s="33"/>
    </row>
    <row r="146" spans="1:9" x14ac:dyDescent="0.25">
      <c r="A146" s="33"/>
      <c r="B146" s="36" t="s">
        <v>267</v>
      </c>
      <c r="C146" s="36"/>
      <c r="D146" s="37"/>
      <c r="E146" s="37"/>
      <c r="F146" s="37"/>
      <c r="G146" s="126"/>
      <c r="H146" s="37"/>
      <c r="I146" s="47"/>
    </row>
    <row r="147" spans="1:9" x14ac:dyDescent="0.25">
      <c r="A147" s="33"/>
      <c r="B147" s="36" t="s">
        <v>268</v>
      </c>
      <c r="C147" s="36"/>
      <c r="D147" s="37"/>
      <c r="E147" s="37"/>
      <c r="F147" s="37"/>
      <c r="G147" s="126"/>
      <c r="H147" s="37"/>
      <c r="I147" s="33"/>
    </row>
    <row r="148" spans="1:9" x14ac:dyDescent="0.25">
      <c r="A148" s="33"/>
      <c r="B148" s="36" t="s">
        <v>269</v>
      </c>
      <c r="C148" s="36"/>
      <c r="D148" s="37"/>
      <c r="E148" s="37"/>
      <c r="F148" s="37"/>
      <c r="G148" s="126"/>
      <c r="H148" s="37"/>
      <c r="I148" s="33"/>
    </row>
    <row r="149" spans="1:9" x14ac:dyDescent="0.25">
      <c r="A149" s="33"/>
      <c r="B149" s="36" t="s">
        <v>114</v>
      </c>
      <c r="C149" s="36"/>
      <c r="D149" s="37"/>
      <c r="E149" s="37"/>
      <c r="F149" s="37"/>
      <c r="G149" s="126"/>
      <c r="H149" s="37"/>
      <c r="I149" s="33"/>
    </row>
    <row r="150" spans="1:9" x14ac:dyDescent="0.25">
      <c r="A150" s="33"/>
      <c r="B150" s="36" t="s">
        <v>197</v>
      </c>
      <c r="C150" s="36"/>
      <c r="D150" s="37"/>
      <c r="E150" s="37"/>
      <c r="F150" s="37"/>
      <c r="G150" s="126"/>
      <c r="H150" s="37"/>
      <c r="I150" s="33"/>
    </row>
    <row r="151" spans="1:9" x14ac:dyDescent="0.25">
      <c r="A151" s="33"/>
      <c r="B151" s="36" t="s">
        <v>96</v>
      </c>
      <c r="C151" s="36"/>
      <c r="D151" s="37"/>
      <c r="E151" s="37"/>
      <c r="F151" s="37"/>
      <c r="G151" s="126"/>
      <c r="H151" s="37"/>
      <c r="I151" s="37"/>
    </row>
    <row r="152" spans="1:9" x14ac:dyDescent="0.25">
      <c r="A152" s="33"/>
      <c r="B152" s="36" t="s">
        <v>202</v>
      </c>
      <c r="C152" s="36"/>
      <c r="D152" s="37"/>
      <c r="E152" s="37"/>
      <c r="F152" s="37"/>
      <c r="G152" s="126"/>
      <c r="H152" s="37"/>
      <c r="I152" s="33"/>
    </row>
    <row r="153" spans="1:9" x14ac:dyDescent="0.25">
      <c r="A153" s="33"/>
      <c r="B153" s="36" t="s">
        <v>270</v>
      </c>
      <c r="C153" s="36"/>
      <c r="D153" s="37"/>
      <c r="E153" s="37"/>
      <c r="F153" s="37"/>
      <c r="G153" s="126"/>
      <c r="H153" s="37"/>
      <c r="I153" s="37"/>
    </row>
    <row r="154" spans="1:9" x14ac:dyDescent="0.25">
      <c r="A154" s="33"/>
      <c r="B154" s="36" t="s">
        <v>271</v>
      </c>
      <c r="C154" s="36"/>
      <c r="D154" s="37"/>
      <c r="E154" s="37"/>
      <c r="F154" s="37"/>
      <c r="G154" s="126"/>
      <c r="H154" s="37"/>
      <c r="I154" s="37"/>
    </row>
    <row r="155" spans="1:9" x14ac:dyDescent="0.25">
      <c r="A155" s="33"/>
      <c r="B155" s="36" t="s">
        <v>272</v>
      </c>
      <c r="C155" s="36"/>
      <c r="D155" s="37"/>
      <c r="E155" s="37"/>
      <c r="F155" s="37"/>
      <c r="G155" s="126"/>
      <c r="H155" s="37"/>
      <c r="I155" s="37"/>
    </row>
    <row r="156" spans="1:9" x14ac:dyDescent="0.25">
      <c r="A156" s="33"/>
      <c r="B156" s="36" t="s">
        <v>273</v>
      </c>
      <c r="C156" s="36"/>
      <c r="D156" s="37"/>
      <c r="E156" s="37"/>
      <c r="F156" s="37"/>
      <c r="G156" s="126"/>
      <c r="H156" s="37"/>
      <c r="I156" s="33"/>
    </row>
    <row r="157" spans="1:9" x14ac:dyDescent="0.25">
      <c r="A157" s="33"/>
      <c r="B157" s="36" t="s">
        <v>274</v>
      </c>
      <c r="C157" s="36"/>
      <c r="D157" s="37"/>
      <c r="E157" s="37"/>
      <c r="F157" s="37"/>
      <c r="G157" s="126"/>
      <c r="H157" s="37"/>
      <c r="I157" s="33"/>
    </row>
    <row r="158" spans="1:9" x14ac:dyDescent="0.25">
      <c r="A158" s="33"/>
      <c r="B158" s="36" t="s">
        <v>275</v>
      </c>
      <c r="C158" s="36"/>
      <c r="D158" s="37"/>
      <c r="E158" s="37"/>
      <c r="F158" s="37"/>
      <c r="G158" s="126"/>
      <c r="H158" s="37"/>
      <c r="I158" s="33"/>
    </row>
    <row r="159" spans="1:9" x14ac:dyDescent="0.25">
      <c r="A159" s="33"/>
      <c r="B159" s="36" t="s">
        <v>276</v>
      </c>
      <c r="C159" s="36"/>
      <c r="D159" s="37"/>
      <c r="E159" s="37"/>
      <c r="F159" s="37"/>
      <c r="G159" s="126"/>
      <c r="H159" s="37"/>
      <c r="I159" s="37"/>
    </row>
    <row r="160" spans="1:9" x14ac:dyDescent="0.25">
      <c r="A160" s="33"/>
      <c r="B160" s="36" t="s">
        <v>277</v>
      </c>
      <c r="C160" s="36"/>
      <c r="D160" s="37"/>
      <c r="E160" s="37"/>
      <c r="F160" s="37"/>
      <c r="G160" s="126"/>
      <c r="H160" s="37"/>
      <c r="I160" s="37"/>
    </row>
    <row r="161" spans="1:9" x14ac:dyDescent="0.25">
      <c r="A161" s="33"/>
      <c r="B161" s="36" t="s">
        <v>166</v>
      </c>
      <c r="C161" s="36"/>
      <c r="D161" s="37"/>
      <c r="E161" s="37"/>
      <c r="F161" s="37"/>
      <c r="G161" s="126"/>
      <c r="H161" s="37"/>
      <c r="I161" s="37"/>
    </row>
    <row r="162" spans="1:9" ht="15.75" thickBot="1" x14ac:dyDescent="0.3">
      <c r="A162" s="33"/>
      <c r="B162" s="33"/>
      <c r="C162" s="33"/>
      <c r="D162" s="33"/>
      <c r="E162" s="33"/>
      <c r="F162" s="33"/>
      <c r="G162" s="120"/>
      <c r="H162" s="33"/>
      <c r="I162" s="33"/>
    </row>
    <row r="163" spans="1:9" ht="15.75" thickBot="1" x14ac:dyDescent="0.3">
      <c r="A163" s="34" t="s">
        <v>101</v>
      </c>
      <c r="B163" s="36" t="s">
        <v>219</v>
      </c>
      <c r="C163" s="37"/>
      <c r="D163" s="37"/>
      <c r="E163" s="37"/>
      <c r="F163" s="37"/>
      <c r="G163" s="126"/>
      <c r="H163" s="37"/>
      <c r="I163" s="37" t="s">
        <v>87</v>
      </c>
    </row>
    <row r="164" spans="1:9" x14ac:dyDescent="0.25">
      <c r="A164" s="33"/>
      <c r="B164" s="36" t="s">
        <v>278</v>
      </c>
      <c r="C164" s="37"/>
      <c r="D164" s="37"/>
      <c r="E164" s="37"/>
      <c r="F164" s="37"/>
      <c r="G164" s="126"/>
      <c r="H164" s="37"/>
      <c r="I164" s="37" t="s">
        <v>279</v>
      </c>
    </row>
    <row r="165" spans="1:9" x14ac:dyDescent="0.25">
      <c r="A165" s="33"/>
      <c r="B165" s="36" t="s">
        <v>223</v>
      </c>
      <c r="C165" s="37"/>
      <c r="D165" s="37"/>
      <c r="E165" s="37"/>
      <c r="F165" s="37"/>
      <c r="G165" s="126"/>
      <c r="H165" s="37"/>
      <c r="I165" s="46" t="s">
        <v>203</v>
      </c>
    </row>
    <row r="166" spans="1:9" x14ac:dyDescent="0.25">
      <c r="A166" s="33"/>
      <c r="B166" s="36" t="s">
        <v>280</v>
      </c>
      <c r="C166" s="37"/>
      <c r="D166" s="37"/>
      <c r="E166" s="37"/>
      <c r="F166" s="37"/>
      <c r="G166" s="126"/>
      <c r="H166" s="37"/>
      <c r="I166" s="47" t="s">
        <v>68</v>
      </c>
    </row>
    <row r="167" spans="1:9" x14ac:dyDescent="0.25">
      <c r="A167" s="33"/>
      <c r="B167" s="36" t="s">
        <v>64</v>
      </c>
      <c r="C167" s="37"/>
      <c r="D167" s="37"/>
      <c r="E167" s="37"/>
      <c r="F167" s="37"/>
      <c r="G167" s="126"/>
      <c r="H167" s="37"/>
      <c r="I167" s="37" t="s">
        <v>176</v>
      </c>
    </row>
    <row r="168" spans="1:9" x14ac:dyDescent="0.25">
      <c r="A168" s="33"/>
      <c r="B168" s="36" t="s">
        <v>66</v>
      </c>
      <c r="C168" s="37"/>
      <c r="D168" s="37"/>
      <c r="E168" s="37"/>
      <c r="F168" s="37"/>
      <c r="G168" s="126"/>
      <c r="H168" s="37"/>
      <c r="I168" s="46" t="s">
        <v>86</v>
      </c>
    </row>
    <row r="169" spans="1:9" x14ac:dyDescent="0.25">
      <c r="A169" s="33"/>
      <c r="B169" s="36" t="s">
        <v>103</v>
      </c>
      <c r="C169" s="37"/>
      <c r="D169" s="37"/>
      <c r="E169" s="37"/>
      <c r="F169" s="37"/>
      <c r="G169" s="126"/>
      <c r="H169" s="37"/>
      <c r="I169" s="47" t="s">
        <v>99</v>
      </c>
    </row>
    <row r="170" spans="1:9" x14ac:dyDescent="0.25">
      <c r="A170" s="33"/>
      <c r="B170" s="36" t="s">
        <v>281</v>
      </c>
      <c r="C170" s="37"/>
      <c r="D170" s="37"/>
      <c r="E170" s="37"/>
      <c r="F170" s="37"/>
      <c r="G170" s="126"/>
      <c r="H170" s="37"/>
      <c r="I170" s="103"/>
    </row>
    <row r="171" spans="1:9" x14ac:dyDescent="0.25">
      <c r="A171" s="33"/>
      <c r="B171" s="36" t="s">
        <v>178</v>
      </c>
      <c r="C171" s="37"/>
      <c r="D171" s="37"/>
      <c r="E171" s="37"/>
      <c r="F171" s="37"/>
      <c r="G171" s="126"/>
      <c r="H171" s="37"/>
      <c r="I171" s="37"/>
    </row>
    <row r="172" spans="1:9" x14ac:dyDescent="0.25">
      <c r="A172" s="33"/>
      <c r="B172" s="36" t="s">
        <v>282</v>
      </c>
      <c r="C172" s="37"/>
      <c r="D172" s="37"/>
      <c r="E172" s="37"/>
      <c r="F172" s="37"/>
      <c r="G172" s="126"/>
      <c r="H172" s="37"/>
      <c r="I172" s="36"/>
    </row>
    <row r="173" spans="1:9" x14ac:dyDescent="0.25">
      <c r="A173" s="33"/>
      <c r="B173" s="36" t="s">
        <v>239</v>
      </c>
      <c r="C173" s="37"/>
      <c r="D173" s="37"/>
      <c r="E173" s="37"/>
      <c r="F173" s="37"/>
      <c r="G173" s="126"/>
      <c r="H173" s="37"/>
      <c r="I173" s="37"/>
    </row>
    <row r="174" spans="1:9" x14ac:dyDescent="0.25">
      <c r="A174" s="33"/>
      <c r="B174" s="36" t="s">
        <v>244</v>
      </c>
      <c r="C174" s="37"/>
      <c r="D174" s="37"/>
      <c r="E174" s="37"/>
      <c r="F174" s="37"/>
      <c r="G174" s="126"/>
      <c r="H174" s="37"/>
      <c r="I174" s="37"/>
    </row>
    <row r="175" spans="1:9" x14ac:dyDescent="0.25">
      <c r="A175" s="33"/>
      <c r="B175" s="36" t="s">
        <v>74</v>
      </c>
      <c r="C175" s="37"/>
      <c r="D175" s="37"/>
      <c r="E175" s="37"/>
      <c r="F175" s="37"/>
      <c r="G175" s="126"/>
      <c r="H175" s="37"/>
      <c r="I175" s="37"/>
    </row>
    <row r="176" spans="1:9" x14ac:dyDescent="0.25">
      <c r="A176" s="33"/>
      <c r="B176" s="36" t="s">
        <v>283</v>
      </c>
      <c r="C176" s="37"/>
      <c r="D176" s="37"/>
      <c r="E176" s="37"/>
      <c r="F176" s="37"/>
      <c r="G176" s="126"/>
      <c r="H176" s="37"/>
      <c r="I176" s="37"/>
    </row>
    <row r="177" spans="1:9" x14ac:dyDescent="0.25">
      <c r="A177" s="33"/>
      <c r="B177" s="36" t="s">
        <v>107</v>
      </c>
      <c r="C177" s="37"/>
      <c r="D177" s="37"/>
      <c r="E177" s="37"/>
      <c r="F177" s="37"/>
      <c r="G177" s="126"/>
      <c r="H177" s="37"/>
      <c r="I177" s="37"/>
    </row>
    <row r="178" spans="1:9" x14ac:dyDescent="0.25">
      <c r="A178" s="33"/>
      <c r="B178" s="36" t="s">
        <v>284</v>
      </c>
      <c r="C178" s="37"/>
      <c r="D178" s="37"/>
      <c r="E178" s="37"/>
      <c r="F178" s="37"/>
      <c r="G178" s="126"/>
      <c r="H178" s="37"/>
      <c r="I178" s="33"/>
    </row>
    <row r="179" spans="1:9" x14ac:dyDescent="0.25">
      <c r="A179" s="33"/>
      <c r="B179" s="36" t="s">
        <v>183</v>
      </c>
      <c r="C179" s="37"/>
      <c r="D179" s="37"/>
      <c r="E179" s="37"/>
      <c r="F179" s="37"/>
      <c r="G179" s="126"/>
      <c r="H179" s="37"/>
      <c r="I179" s="37"/>
    </row>
    <row r="180" spans="1:9" x14ac:dyDescent="0.25">
      <c r="A180" s="33"/>
      <c r="B180" s="36" t="s">
        <v>131</v>
      </c>
      <c r="C180" s="37"/>
      <c r="D180" s="37"/>
      <c r="E180" s="37"/>
      <c r="F180" s="37"/>
      <c r="G180" s="126"/>
      <c r="H180" s="37"/>
      <c r="I180" s="33"/>
    </row>
    <row r="181" spans="1:9" x14ac:dyDescent="0.25">
      <c r="A181" s="33"/>
      <c r="B181" s="36" t="s">
        <v>186</v>
      </c>
      <c r="C181" s="37"/>
      <c r="D181" s="37"/>
      <c r="E181" s="37"/>
      <c r="F181" s="37"/>
      <c r="G181" s="126"/>
      <c r="H181" s="37"/>
      <c r="I181" s="37"/>
    </row>
    <row r="182" spans="1:9" x14ac:dyDescent="0.25">
      <c r="A182" s="33"/>
      <c r="B182" s="36" t="s">
        <v>187</v>
      </c>
      <c r="C182" s="37"/>
      <c r="D182" s="37"/>
      <c r="E182" s="37"/>
      <c r="F182" s="37"/>
      <c r="G182" s="126"/>
      <c r="H182" s="37"/>
      <c r="I182" s="33"/>
    </row>
    <row r="183" spans="1:9" x14ac:dyDescent="0.25">
      <c r="A183" s="33"/>
      <c r="B183" s="37" t="s">
        <v>285</v>
      </c>
      <c r="C183" s="37"/>
      <c r="D183" s="37"/>
      <c r="E183" s="37"/>
      <c r="F183" s="37"/>
      <c r="G183" s="126"/>
      <c r="H183" s="37"/>
      <c r="I183" s="33"/>
    </row>
    <row r="184" spans="1:9" x14ac:dyDescent="0.25">
      <c r="A184" s="33"/>
      <c r="B184" s="36" t="s">
        <v>80</v>
      </c>
      <c r="C184" s="37"/>
      <c r="D184" s="37"/>
      <c r="E184" s="37"/>
      <c r="F184" s="37"/>
      <c r="G184" s="126"/>
      <c r="H184" s="37"/>
      <c r="I184" s="37"/>
    </row>
    <row r="185" spans="1:9" x14ac:dyDescent="0.25">
      <c r="A185" s="33"/>
      <c r="B185" s="36" t="s">
        <v>109</v>
      </c>
      <c r="C185" s="37"/>
      <c r="D185" s="37"/>
      <c r="E185" s="37"/>
      <c r="F185" s="37"/>
      <c r="G185" s="126"/>
      <c r="H185" s="37"/>
      <c r="I185" s="33"/>
    </row>
    <row r="186" spans="1:9" x14ac:dyDescent="0.25">
      <c r="A186" s="33"/>
      <c r="B186" s="36" t="s">
        <v>82</v>
      </c>
      <c r="C186" s="37"/>
      <c r="D186" s="37"/>
      <c r="E186" s="37"/>
      <c r="F186" s="37"/>
      <c r="G186" s="126"/>
      <c r="H186" s="37"/>
      <c r="I186" s="37"/>
    </row>
    <row r="187" spans="1:9" x14ac:dyDescent="0.25">
      <c r="A187" s="33"/>
      <c r="B187" s="36" t="s">
        <v>83</v>
      </c>
      <c r="C187" s="37"/>
      <c r="D187" s="37"/>
      <c r="E187" s="37"/>
      <c r="F187" s="37"/>
      <c r="G187" s="126"/>
      <c r="H187" s="37"/>
      <c r="I187" s="33"/>
    </row>
    <row r="188" spans="1:9" x14ac:dyDescent="0.25">
      <c r="A188" s="33"/>
      <c r="B188" s="36" t="s">
        <v>122</v>
      </c>
      <c r="C188" s="37"/>
      <c r="D188" s="37"/>
      <c r="E188" s="37"/>
      <c r="F188" s="37"/>
      <c r="G188" s="126"/>
      <c r="H188" s="37"/>
      <c r="I188" s="33"/>
    </row>
    <row r="189" spans="1:9" x14ac:dyDescent="0.25">
      <c r="A189" s="33"/>
      <c r="B189" s="36" t="s">
        <v>286</v>
      </c>
      <c r="C189" s="37"/>
      <c r="D189" s="37"/>
      <c r="E189" s="37"/>
      <c r="F189" s="37"/>
      <c r="G189" s="126"/>
      <c r="H189" s="37"/>
      <c r="I189" s="33"/>
    </row>
    <row r="190" spans="1:9" x14ac:dyDescent="0.25">
      <c r="A190" s="33"/>
      <c r="B190" s="36" t="s">
        <v>191</v>
      </c>
      <c r="C190" s="37"/>
      <c r="D190" s="37"/>
      <c r="E190" s="37"/>
      <c r="F190" s="37"/>
      <c r="G190" s="126"/>
      <c r="H190" s="37"/>
      <c r="I190" s="33"/>
    </row>
    <row r="191" spans="1:9" x14ac:dyDescent="0.25">
      <c r="A191" s="33"/>
      <c r="B191" s="36" t="s">
        <v>287</v>
      </c>
      <c r="C191" s="37"/>
      <c r="D191" s="37"/>
      <c r="E191" s="37"/>
      <c r="F191" s="37"/>
      <c r="G191" s="126"/>
      <c r="H191" s="37"/>
      <c r="I191" s="33"/>
    </row>
    <row r="192" spans="1:9" x14ac:dyDescent="0.25">
      <c r="A192" s="33"/>
      <c r="B192" s="36" t="s">
        <v>265</v>
      </c>
      <c r="C192" s="37"/>
      <c r="D192" s="37"/>
      <c r="E192" s="37"/>
      <c r="F192" s="37"/>
      <c r="G192" s="126"/>
      <c r="H192" s="37"/>
      <c r="I192" s="37"/>
    </row>
    <row r="193" spans="1:9" x14ac:dyDescent="0.25">
      <c r="A193" s="33"/>
      <c r="B193" s="36" t="s">
        <v>266</v>
      </c>
      <c r="C193" s="37"/>
      <c r="D193" s="37"/>
      <c r="E193" s="37"/>
      <c r="F193" s="37"/>
      <c r="G193" s="126"/>
      <c r="H193" s="37"/>
      <c r="I193" s="37"/>
    </row>
    <row r="194" spans="1:9" x14ac:dyDescent="0.25">
      <c r="A194" s="33"/>
      <c r="B194" s="36" t="s">
        <v>192</v>
      </c>
      <c r="C194" s="37"/>
      <c r="D194" s="37"/>
      <c r="E194" s="37"/>
      <c r="F194" s="37"/>
      <c r="G194" s="126"/>
      <c r="H194" s="37"/>
      <c r="I194" s="33"/>
    </row>
    <row r="195" spans="1:9" x14ac:dyDescent="0.25">
      <c r="A195" s="33"/>
      <c r="B195" s="36" t="s">
        <v>89</v>
      </c>
      <c r="C195" s="37"/>
      <c r="D195" s="37"/>
      <c r="E195" s="37"/>
      <c r="F195" s="37"/>
      <c r="G195" s="126"/>
      <c r="H195" s="37"/>
      <c r="I195" s="33"/>
    </row>
    <row r="196" spans="1:9" x14ac:dyDescent="0.25">
      <c r="A196" s="33"/>
      <c r="B196" s="36" t="s">
        <v>139</v>
      </c>
      <c r="C196" s="37"/>
      <c r="D196" s="37"/>
      <c r="E196" s="37"/>
      <c r="F196" s="37"/>
      <c r="G196" s="126"/>
      <c r="H196" s="37"/>
      <c r="I196" s="47"/>
    </row>
    <row r="197" spans="1:9" x14ac:dyDescent="0.25">
      <c r="A197" s="33"/>
      <c r="B197" s="36" t="s">
        <v>288</v>
      </c>
      <c r="C197" s="37"/>
      <c r="D197" s="37"/>
      <c r="E197" s="37"/>
      <c r="F197" s="37"/>
      <c r="G197" s="126"/>
      <c r="H197" s="37"/>
      <c r="I197" s="37"/>
    </row>
    <row r="198" spans="1:9" x14ac:dyDescent="0.25">
      <c r="A198" s="33"/>
      <c r="B198" s="37" t="s">
        <v>289</v>
      </c>
      <c r="C198" s="33"/>
      <c r="D198" s="37"/>
      <c r="E198" s="37"/>
      <c r="F198" s="37"/>
      <c r="G198" s="126"/>
      <c r="H198" s="37"/>
      <c r="I198" s="37"/>
    </row>
    <row r="199" spans="1:9" x14ac:dyDescent="0.25">
      <c r="A199" s="33"/>
      <c r="B199" s="36" t="s">
        <v>290</v>
      </c>
      <c r="C199" s="37"/>
      <c r="D199" s="37"/>
      <c r="E199" s="37"/>
      <c r="F199" s="37"/>
      <c r="G199" s="126"/>
      <c r="H199" s="37"/>
      <c r="I199" s="37"/>
    </row>
    <row r="200" spans="1:9" x14ac:dyDescent="0.25">
      <c r="A200" s="33"/>
      <c r="B200" s="36" t="s">
        <v>291</v>
      </c>
      <c r="C200" s="37"/>
      <c r="D200" s="37"/>
      <c r="E200" s="37"/>
      <c r="F200" s="37"/>
      <c r="G200" s="126"/>
      <c r="H200" s="37"/>
      <c r="I200" s="37"/>
    </row>
    <row r="201" spans="1:9" x14ac:dyDescent="0.25">
      <c r="A201" s="33"/>
      <c r="B201" s="36" t="s">
        <v>114</v>
      </c>
      <c r="C201" s="37"/>
      <c r="D201" s="37"/>
      <c r="E201" s="37"/>
      <c r="F201" s="37"/>
      <c r="G201" s="126"/>
      <c r="H201" s="37"/>
      <c r="I201" s="37"/>
    </row>
    <row r="202" spans="1:9" x14ac:dyDescent="0.25">
      <c r="A202" s="33"/>
      <c r="B202" s="36" t="s">
        <v>292</v>
      </c>
      <c r="C202" s="37"/>
      <c r="D202" s="37"/>
      <c r="E202" s="37"/>
      <c r="F202" s="37"/>
      <c r="G202" s="126"/>
      <c r="H202" s="37"/>
      <c r="I202" s="37"/>
    </row>
    <row r="203" spans="1:9" x14ac:dyDescent="0.25">
      <c r="A203" s="33"/>
      <c r="B203" s="36" t="s">
        <v>202</v>
      </c>
      <c r="C203" s="37"/>
      <c r="D203" s="37"/>
      <c r="E203" s="37"/>
      <c r="F203" s="37"/>
      <c r="G203" s="126"/>
      <c r="H203" s="37"/>
      <c r="I203" s="37"/>
    </row>
    <row r="204" spans="1:9" x14ac:dyDescent="0.25">
      <c r="A204" s="33"/>
      <c r="B204" s="36" t="s">
        <v>270</v>
      </c>
      <c r="C204" s="37"/>
      <c r="D204" s="37"/>
      <c r="E204" s="37"/>
      <c r="F204" s="37"/>
      <c r="G204" s="126"/>
      <c r="H204" s="37"/>
      <c r="I204" s="37"/>
    </row>
    <row r="205" spans="1:9" x14ac:dyDescent="0.25">
      <c r="A205" s="33"/>
      <c r="B205" s="36" t="s">
        <v>273</v>
      </c>
      <c r="C205" s="37"/>
      <c r="D205" s="33"/>
      <c r="E205" s="33"/>
      <c r="F205" s="33"/>
      <c r="G205" s="120"/>
      <c r="H205" s="33"/>
      <c r="I205" s="33"/>
    </row>
    <row r="206" spans="1:9" ht="15.75" thickBot="1" x14ac:dyDescent="0.3">
      <c r="A206" s="33"/>
      <c r="B206" s="33"/>
      <c r="C206" s="33"/>
      <c r="D206" s="33"/>
      <c r="E206" s="33"/>
      <c r="F206" s="33"/>
      <c r="G206" s="120"/>
      <c r="H206" s="33"/>
      <c r="I206" s="33"/>
    </row>
    <row r="207" spans="1:9" ht="15.75" thickBot="1" x14ac:dyDescent="0.3">
      <c r="A207" s="102" t="s">
        <v>118</v>
      </c>
      <c r="B207" s="84" t="s">
        <v>66</v>
      </c>
      <c r="C207" s="33"/>
      <c r="D207" s="33"/>
      <c r="E207" s="33"/>
      <c r="F207" s="33"/>
      <c r="G207" s="120"/>
      <c r="H207" s="33"/>
      <c r="I207" s="37" t="s">
        <v>87</v>
      </c>
    </row>
    <row r="208" spans="1:9" x14ac:dyDescent="0.25">
      <c r="A208" s="33"/>
      <c r="B208" s="84" t="s">
        <v>64</v>
      </c>
      <c r="C208" s="33"/>
      <c r="D208" s="33"/>
      <c r="E208" s="33"/>
      <c r="F208" s="33"/>
      <c r="G208" s="120"/>
      <c r="H208" s="33"/>
      <c r="I208" s="46" t="s">
        <v>203</v>
      </c>
    </row>
    <row r="209" spans="1:9" x14ac:dyDescent="0.25">
      <c r="A209" s="33"/>
      <c r="B209" s="84" t="s">
        <v>65</v>
      </c>
      <c r="C209" s="33"/>
      <c r="D209" s="33"/>
      <c r="E209" s="33"/>
      <c r="F209" s="33"/>
      <c r="G209" s="120"/>
      <c r="H209" s="33"/>
      <c r="I209" s="46" t="s">
        <v>63</v>
      </c>
    </row>
    <row r="210" spans="1:9" x14ac:dyDescent="0.25">
      <c r="A210" s="33"/>
      <c r="B210" s="84" t="s">
        <v>104</v>
      </c>
      <c r="C210" s="33"/>
      <c r="D210" s="33"/>
      <c r="E210" s="33"/>
      <c r="F210" s="33"/>
      <c r="G210" s="120"/>
      <c r="H210" s="33"/>
      <c r="I210" s="46" t="s">
        <v>60</v>
      </c>
    </row>
    <row r="211" spans="1:9" x14ac:dyDescent="0.25">
      <c r="A211" s="33"/>
      <c r="B211" s="84" t="s">
        <v>244</v>
      </c>
      <c r="C211" s="33"/>
      <c r="D211" s="33"/>
      <c r="E211" s="33"/>
      <c r="F211" s="33"/>
      <c r="G211" s="120"/>
      <c r="H211" s="33"/>
      <c r="I211" s="46"/>
    </row>
    <row r="212" spans="1:9" x14ac:dyDescent="0.25">
      <c r="A212" s="33"/>
      <c r="B212" s="84" t="s">
        <v>74</v>
      </c>
      <c r="C212" s="33"/>
      <c r="D212" s="33"/>
      <c r="E212" s="33"/>
      <c r="F212" s="33"/>
      <c r="G212" s="120"/>
      <c r="H212" s="33"/>
      <c r="I212" s="46"/>
    </row>
    <row r="213" spans="1:9" x14ac:dyDescent="0.25">
      <c r="A213" s="33"/>
      <c r="B213" s="84" t="s">
        <v>82</v>
      </c>
      <c r="C213" s="33"/>
      <c r="D213" s="33"/>
      <c r="E213" s="33"/>
      <c r="F213" s="33"/>
      <c r="G213" s="120"/>
      <c r="H213" s="33"/>
      <c r="I213" s="46"/>
    </row>
    <row r="214" spans="1:9" x14ac:dyDescent="0.25">
      <c r="A214" s="33"/>
      <c r="B214" s="84" t="s">
        <v>83</v>
      </c>
      <c r="C214" s="33"/>
      <c r="D214" s="33"/>
      <c r="E214" s="33"/>
      <c r="F214" s="33"/>
      <c r="G214" s="120"/>
      <c r="H214" s="33"/>
      <c r="I214" s="36"/>
    </row>
    <row r="215" spans="1:9" x14ac:dyDescent="0.25">
      <c r="A215" s="33"/>
      <c r="B215" s="84" t="s">
        <v>211</v>
      </c>
      <c r="C215" s="33"/>
      <c r="D215" s="33"/>
      <c r="E215" s="33"/>
      <c r="F215" s="33"/>
      <c r="G215" s="120"/>
      <c r="H215" s="33"/>
      <c r="I215" s="37"/>
    </row>
    <row r="216" spans="1:9" x14ac:dyDescent="0.25">
      <c r="A216" s="33"/>
      <c r="B216" s="84" t="s">
        <v>194</v>
      </c>
      <c r="C216" s="33"/>
      <c r="D216" s="33"/>
      <c r="E216" s="33"/>
      <c r="F216" s="33"/>
      <c r="G216" s="120"/>
      <c r="H216" s="33"/>
      <c r="I216" s="37"/>
    </row>
    <row r="217" spans="1:9" x14ac:dyDescent="0.25">
      <c r="A217" s="33"/>
      <c r="B217" s="84" t="s">
        <v>293</v>
      </c>
      <c r="C217" s="33"/>
      <c r="D217" s="33"/>
      <c r="E217" s="33"/>
      <c r="F217" s="33"/>
      <c r="G217" s="120"/>
      <c r="H217" s="33"/>
      <c r="I217" s="33"/>
    </row>
    <row r="218" spans="1:9" x14ac:dyDescent="0.25">
      <c r="A218" s="33"/>
      <c r="B218" s="84" t="s">
        <v>120</v>
      </c>
      <c r="C218" s="33"/>
      <c r="D218" s="33"/>
      <c r="E218" s="33"/>
      <c r="F218" s="33"/>
      <c r="G218" s="120"/>
      <c r="H218" s="33"/>
      <c r="I218" s="33"/>
    </row>
    <row r="219" spans="1:9" x14ac:dyDescent="0.25">
      <c r="A219" s="33"/>
      <c r="B219" s="84" t="s">
        <v>183</v>
      </c>
      <c r="C219" s="33"/>
      <c r="D219" s="33"/>
      <c r="E219" s="33"/>
      <c r="F219" s="33"/>
      <c r="G219" s="120"/>
      <c r="H219" s="33"/>
      <c r="I219" s="37"/>
    </row>
    <row r="220" spans="1:9" x14ac:dyDescent="0.25">
      <c r="A220" s="33"/>
      <c r="B220" s="84" t="s">
        <v>131</v>
      </c>
      <c r="C220" s="33"/>
      <c r="D220" s="33"/>
      <c r="E220" s="33"/>
      <c r="F220" s="33"/>
      <c r="G220" s="120"/>
      <c r="H220" s="33"/>
      <c r="I220" s="33"/>
    </row>
    <row r="221" spans="1:9" x14ac:dyDescent="0.25">
      <c r="A221" s="33"/>
      <c r="B221" s="84" t="s">
        <v>191</v>
      </c>
      <c r="C221" s="33"/>
      <c r="D221" s="33"/>
      <c r="E221" s="33"/>
      <c r="F221" s="33"/>
      <c r="G221" s="120"/>
      <c r="H221" s="33"/>
      <c r="I221" s="33"/>
    </row>
    <row r="222" spans="1:9" x14ac:dyDescent="0.25">
      <c r="A222" s="33"/>
      <c r="B222" s="84" t="s">
        <v>292</v>
      </c>
      <c r="C222" s="33"/>
      <c r="D222" s="33"/>
      <c r="E222" s="33"/>
      <c r="F222" s="33"/>
      <c r="G222" s="120"/>
      <c r="H222" s="33"/>
      <c r="I222" s="33"/>
    </row>
    <row r="223" spans="1:9" x14ac:dyDescent="0.25">
      <c r="A223" s="33"/>
      <c r="B223" s="84" t="s">
        <v>270</v>
      </c>
      <c r="C223" s="33"/>
      <c r="D223" s="33"/>
      <c r="E223" s="33"/>
      <c r="F223" s="33"/>
      <c r="G223" s="120"/>
      <c r="H223" s="33"/>
      <c r="I223" s="33"/>
    </row>
    <row r="224" spans="1:9" x14ac:dyDescent="0.25">
      <c r="A224" s="33"/>
      <c r="B224" s="84" t="s">
        <v>265</v>
      </c>
      <c r="C224" s="33"/>
      <c r="D224" s="33"/>
      <c r="E224" s="33"/>
      <c r="F224" s="33"/>
      <c r="G224" s="120"/>
      <c r="H224" s="33"/>
      <c r="I224" s="33"/>
    </row>
    <row r="225" spans="1:9" x14ac:dyDescent="0.25">
      <c r="A225" s="33"/>
      <c r="B225" s="84" t="s">
        <v>266</v>
      </c>
      <c r="C225" s="33"/>
      <c r="D225" s="33"/>
      <c r="E225" s="33"/>
      <c r="F225" s="33"/>
      <c r="G225" s="120"/>
      <c r="H225" s="33"/>
      <c r="I225" s="33"/>
    </row>
    <row r="226" spans="1:9" x14ac:dyDescent="0.25">
      <c r="A226" s="33"/>
      <c r="B226" s="84" t="s">
        <v>122</v>
      </c>
      <c r="C226" s="33"/>
      <c r="D226" s="33"/>
      <c r="E226" s="33"/>
      <c r="F226" s="33"/>
      <c r="G226" s="120"/>
      <c r="H226" s="33"/>
      <c r="I226" s="33"/>
    </row>
    <row r="227" spans="1:9" x14ac:dyDescent="0.25">
      <c r="A227" s="33"/>
      <c r="B227" s="84" t="s">
        <v>294</v>
      </c>
      <c r="C227" s="33"/>
      <c r="D227" s="33"/>
      <c r="E227" s="33"/>
      <c r="F227" s="33"/>
      <c r="G227" s="120"/>
      <c r="H227" s="33"/>
      <c r="I227" s="33"/>
    </row>
    <row r="228" spans="1:9" x14ac:dyDescent="0.25">
      <c r="A228" s="33"/>
      <c r="B228" s="84" t="s">
        <v>123</v>
      </c>
      <c r="C228" s="33"/>
      <c r="D228" s="33"/>
      <c r="E228" s="33"/>
      <c r="F228" s="33"/>
      <c r="G228" s="120"/>
      <c r="H228" s="33"/>
      <c r="I228" s="33"/>
    </row>
    <row r="229" spans="1:9" x14ac:dyDescent="0.25">
      <c r="A229" s="33"/>
      <c r="B229" s="37" t="s">
        <v>184</v>
      </c>
      <c r="C229" s="33"/>
      <c r="D229" s="33"/>
      <c r="E229" s="33"/>
      <c r="F229" s="33"/>
      <c r="G229" s="120"/>
      <c r="H229" s="33"/>
      <c r="I229" s="33"/>
    </row>
    <row r="230" spans="1:9" ht="15.75" thickBot="1" x14ac:dyDescent="0.3">
      <c r="A230" s="33"/>
      <c r="B230" s="33"/>
      <c r="C230" s="33"/>
      <c r="D230" s="33"/>
      <c r="E230" s="33"/>
      <c r="F230" s="33"/>
      <c r="G230" s="120"/>
      <c r="H230" s="33"/>
      <c r="I230" s="33"/>
    </row>
    <row r="231" spans="1:9" ht="15.75" thickBot="1" x14ac:dyDescent="0.3">
      <c r="A231" s="34" t="s">
        <v>121</v>
      </c>
      <c r="B231" s="36" t="s">
        <v>66</v>
      </c>
      <c r="C231" s="33"/>
      <c r="D231" s="33"/>
      <c r="E231" s="33"/>
      <c r="F231" s="33"/>
      <c r="G231" s="120"/>
      <c r="H231" s="33"/>
      <c r="I231" s="33"/>
    </row>
    <row r="232" spans="1:9" x14ac:dyDescent="0.25">
      <c r="A232" s="33"/>
      <c r="B232" s="36" t="s">
        <v>104</v>
      </c>
      <c r="C232" s="33"/>
      <c r="D232" s="33"/>
      <c r="E232" s="33"/>
      <c r="F232" s="33"/>
      <c r="G232" s="120"/>
      <c r="H232" s="33"/>
      <c r="I232" s="33"/>
    </row>
    <row r="233" spans="1:9" x14ac:dyDescent="0.25">
      <c r="A233" s="33"/>
      <c r="B233" s="36" t="s">
        <v>74</v>
      </c>
      <c r="C233" s="33"/>
      <c r="D233" s="33"/>
      <c r="E233" s="33"/>
      <c r="F233" s="33"/>
      <c r="G233" s="120"/>
      <c r="H233" s="33"/>
      <c r="I233" s="33"/>
    </row>
    <row r="234" spans="1:9" x14ac:dyDescent="0.25">
      <c r="A234" s="33"/>
      <c r="B234" s="36" t="s">
        <v>83</v>
      </c>
      <c r="C234" s="33"/>
      <c r="D234" s="33"/>
      <c r="E234" s="33"/>
      <c r="F234" s="33"/>
      <c r="G234" s="120"/>
      <c r="H234" s="33"/>
      <c r="I234" s="33"/>
    </row>
    <row r="235" spans="1:9" x14ac:dyDescent="0.25">
      <c r="A235" s="33"/>
      <c r="B235" s="36" t="s">
        <v>295</v>
      </c>
      <c r="C235" s="33"/>
      <c r="D235" s="33"/>
      <c r="E235" s="33"/>
      <c r="F235" s="33"/>
      <c r="G235" s="120"/>
      <c r="H235" s="33"/>
      <c r="I235" s="33"/>
    </row>
    <row r="236" spans="1:9" x14ac:dyDescent="0.25">
      <c r="A236" s="33"/>
      <c r="B236" s="36" t="s">
        <v>117</v>
      </c>
      <c r="C236" s="33"/>
      <c r="D236" s="33"/>
      <c r="E236" s="33"/>
      <c r="F236" s="33"/>
      <c r="G236" s="120"/>
      <c r="H236" s="33"/>
      <c r="I236" s="33"/>
    </row>
    <row r="237" spans="1:9" x14ac:dyDescent="0.25">
      <c r="A237" s="33"/>
      <c r="B237" s="36" t="s">
        <v>296</v>
      </c>
      <c r="C237" s="33"/>
      <c r="D237" s="33"/>
      <c r="E237" s="33"/>
      <c r="F237" s="33"/>
      <c r="G237" s="120"/>
      <c r="H237" s="33"/>
      <c r="I237" s="33"/>
    </row>
    <row r="238" spans="1:9" x14ac:dyDescent="0.25">
      <c r="A238" s="33"/>
      <c r="B238" s="36" t="s">
        <v>120</v>
      </c>
      <c r="C238" s="33"/>
      <c r="D238" s="33"/>
      <c r="E238" s="33"/>
      <c r="F238" s="33"/>
      <c r="G238" s="120"/>
      <c r="H238" s="33"/>
      <c r="I238" s="37"/>
    </row>
    <row r="239" spans="1:9" x14ac:dyDescent="0.25">
      <c r="A239" s="33"/>
      <c r="B239" s="36" t="s">
        <v>297</v>
      </c>
      <c r="C239" s="33"/>
      <c r="D239" s="33"/>
      <c r="E239" s="33"/>
      <c r="F239" s="33"/>
      <c r="G239" s="120"/>
      <c r="H239" s="33"/>
      <c r="I239" s="33"/>
    </row>
    <row r="240" spans="1:9" x14ac:dyDescent="0.25">
      <c r="A240" s="33"/>
      <c r="B240" s="36" t="s">
        <v>298</v>
      </c>
      <c r="C240" s="33"/>
      <c r="D240" s="33"/>
      <c r="E240" s="33"/>
      <c r="F240" s="33"/>
      <c r="G240" s="120"/>
      <c r="H240" s="33"/>
      <c r="I240" s="33"/>
    </row>
    <row r="241" spans="1:9" x14ac:dyDescent="0.25">
      <c r="A241" s="33"/>
      <c r="B241" s="36" t="s">
        <v>266</v>
      </c>
      <c r="C241" s="33"/>
      <c r="D241" s="33"/>
      <c r="E241" s="33"/>
      <c r="F241" s="33"/>
      <c r="G241" s="120"/>
      <c r="H241" s="33"/>
      <c r="I241" s="33"/>
    </row>
    <row r="242" spans="1:9" x14ac:dyDescent="0.25">
      <c r="A242" s="33"/>
      <c r="B242" s="36" t="s">
        <v>299</v>
      </c>
      <c r="C242" s="33"/>
      <c r="D242" s="33"/>
      <c r="E242" s="33"/>
      <c r="F242" s="33"/>
      <c r="G242" s="120"/>
      <c r="H242" s="33"/>
      <c r="I242" s="33"/>
    </row>
    <row r="243" spans="1:9" x14ac:dyDescent="0.25">
      <c r="A243" s="33"/>
      <c r="B243" s="36" t="s">
        <v>300</v>
      </c>
      <c r="C243" s="33"/>
      <c r="D243" s="33"/>
      <c r="E243" s="33"/>
      <c r="F243" s="47"/>
      <c r="G243" s="119"/>
      <c r="H243" s="33"/>
      <c r="I243" s="33"/>
    </row>
    <row r="244" spans="1:9" x14ac:dyDescent="0.25">
      <c r="A244" s="33"/>
      <c r="B244" s="47" t="s">
        <v>203</v>
      </c>
      <c r="C244" s="33"/>
      <c r="D244" s="33"/>
      <c r="E244" s="33"/>
      <c r="F244" s="33"/>
      <c r="G244" s="120"/>
      <c r="H244" s="33"/>
      <c r="I244" s="33"/>
    </row>
    <row r="245" spans="1:9" x14ac:dyDescent="0.25">
      <c r="A245" s="33"/>
      <c r="B245" s="47" t="s">
        <v>63</v>
      </c>
      <c r="C245" s="33"/>
      <c r="D245" s="33"/>
      <c r="E245" s="33"/>
      <c r="F245" s="33"/>
      <c r="G245" s="120"/>
      <c r="H245" s="33"/>
      <c r="I245" s="33"/>
    </row>
    <row r="246" spans="1:9" x14ac:dyDescent="0.25">
      <c r="A246" s="33"/>
      <c r="B246" s="47" t="s">
        <v>60</v>
      </c>
      <c r="C246" s="33"/>
      <c r="D246" s="33"/>
      <c r="E246" s="33"/>
      <c r="F246" s="33"/>
      <c r="G246" s="120"/>
      <c r="H246" s="33"/>
      <c r="I246" s="33"/>
    </row>
    <row r="247" spans="1:9" x14ac:dyDescent="0.25">
      <c r="A247" s="33"/>
      <c r="B247" s="46" t="s">
        <v>64</v>
      </c>
      <c r="C247" s="33"/>
      <c r="D247" s="33"/>
      <c r="E247" s="33"/>
      <c r="F247" s="33"/>
      <c r="G247" s="120"/>
      <c r="H247" s="33"/>
      <c r="I247" s="33"/>
    </row>
    <row r="248" spans="1:9" x14ac:dyDescent="0.25">
      <c r="A248" s="33"/>
      <c r="B248" s="46" t="s">
        <v>65</v>
      </c>
      <c r="C248" s="33"/>
      <c r="D248" s="33"/>
      <c r="E248" s="33"/>
      <c r="F248" s="33"/>
      <c r="G248" s="120"/>
      <c r="H248" s="33"/>
      <c r="I248" s="33"/>
    </row>
    <row r="249" spans="1:9" x14ac:dyDescent="0.25">
      <c r="A249" s="33"/>
      <c r="B249" s="37" t="s">
        <v>155</v>
      </c>
      <c r="C249" s="33"/>
      <c r="D249" s="33"/>
      <c r="E249" s="33"/>
      <c r="F249" s="33"/>
      <c r="G249" s="120"/>
      <c r="H249" s="33"/>
      <c r="I249" s="33"/>
    </row>
    <row r="250" spans="1:9" x14ac:dyDescent="0.25">
      <c r="A250" s="33"/>
      <c r="B250" s="37" t="s">
        <v>161</v>
      </c>
      <c r="C250" s="33"/>
      <c r="D250" s="33"/>
      <c r="E250" s="33"/>
      <c r="F250" s="33"/>
      <c r="G250" s="120"/>
      <c r="H250" s="33"/>
      <c r="I250" s="33"/>
    </row>
    <row r="794" spans="39:39" x14ac:dyDescent="0.25">
      <c r="AM794" t="e">
        <f>'2016. IV.- Állományi'!Q13Ft</f>
        <v>#NAME?</v>
      </c>
    </row>
  </sheetData>
  <mergeCells count="58">
    <mergeCell ref="M32:M34"/>
    <mergeCell ref="N32:N34"/>
    <mergeCell ref="J33:J34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H33:I33"/>
    <mergeCell ref="A32:A34"/>
    <mergeCell ref="B32:G32"/>
    <mergeCell ref="H32:L32"/>
    <mergeCell ref="D33:E33"/>
    <mergeCell ref="K44:K45"/>
    <mergeCell ref="L44:L45"/>
    <mergeCell ref="A31:N31"/>
    <mergeCell ref="K33:K34"/>
    <mergeCell ref="L33:L34"/>
    <mergeCell ref="A42:N42"/>
    <mergeCell ref="A43:A45"/>
    <mergeCell ref="B43:G43"/>
    <mergeCell ref="H43:L43"/>
    <mergeCell ref="M43:M45"/>
    <mergeCell ref="N43:N45"/>
    <mergeCell ref="B44:C44"/>
    <mergeCell ref="D44:E44"/>
    <mergeCell ref="B33:C33"/>
    <mergeCell ref="F33:F34"/>
    <mergeCell ref="G33:G34"/>
    <mergeCell ref="A1:N1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F44:F45"/>
    <mergeCell ref="G44:G45"/>
    <mergeCell ref="H44:I44"/>
    <mergeCell ref="L5:L6"/>
    <mergeCell ref="J44:J45"/>
    <mergeCell ref="H72:I72"/>
    <mergeCell ref="J72:J73"/>
    <mergeCell ref="K72:K73"/>
    <mergeCell ref="L72:L73"/>
    <mergeCell ref="A88:G8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53"/>
  <sheetViews>
    <sheetView topLeftCell="A34" zoomScale="70" zoomScaleNormal="70" workbookViewId="0">
      <selection activeCell="T39" sqref="T39"/>
    </sheetView>
  </sheetViews>
  <sheetFormatPr defaultRowHeight="15" x14ac:dyDescent="0.25"/>
  <cols>
    <col min="1" max="1" width="35.85546875" style="100" customWidth="1"/>
    <col min="2" max="2" width="16.7109375" style="115" customWidth="1"/>
    <col min="3" max="6" width="16.7109375" customWidth="1"/>
    <col min="7" max="7" width="16.7109375" style="118" customWidth="1"/>
    <col min="8" max="11" width="16.7109375" customWidth="1"/>
    <col min="12" max="12" width="16.7109375" style="118" customWidth="1"/>
    <col min="13" max="13" width="16.7109375" style="124" customWidth="1"/>
    <col min="14" max="14" width="16.7109375" customWidth="1"/>
    <col min="15" max="15" width="10.140625" bestFit="1" customWidth="1"/>
    <col min="16" max="16" width="11.140625" bestFit="1" customWidth="1"/>
  </cols>
  <sheetData>
    <row r="1" spans="1:14" ht="18.75" x14ac:dyDescent="0.3">
      <c r="A1" s="2971" t="s">
        <v>348</v>
      </c>
      <c r="B1" s="2971"/>
      <c r="C1" s="2971"/>
      <c r="D1" s="2971"/>
      <c r="E1" s="2971"/>
      <c r="F1" s="2971"/>
      <c r="G1" s="2971"/>
      <c r="H1" s="2971"/>
      <c r="I1" s="2971"/>
      <c r="J1" s="2971"/>
      <c r="K1" s="2971"/>
      <c r="L1" s="2971"/>
      <c r="M1" s="2971"/>
      <c r="N1" s="2971"/>
    </row>
    <row r="2" spans="1:14" ht="15.75" thickBot="1" x14ac:dyDescent="0.3"/>
    <row r="3" spans="1:14" ht="17.25" thickBot="1" x14ac:dyDescent="0.3">
      <c r="A3" s="2937" t="s">
        <v>30</v>
      </c>
      <c r="B3" s="2938"/>
      <c r="C3" s="2938"/>
      <c r="D3" s="2938"/>
      <c r="E3" s="2938"/>
      <c r="F3" s="2938"/>
      <c r="G3" s="2938"/>
      <c r="H3" s="2938"/>
      <c r="I3" s="2938"/>
      <c r="J3" s="2938"/>
      <c r="K3" s="2938"/>
      <c r="L3" s="2938"/>
      <c r="M3" s="2938"/>
      <c r="N3" s="2939"/>
    </row>
    <row r="4" spans="1:14" ht="16.5" customHeight="1" x14ac:dyDescent="0.25">
      <c r="A4" s="2940" t="s">
        <v>0</v>
      </c>
      <c r="B4" s="2978" t="s">
        <v>1</v>
      </c>
      <c r="C4" s="2969"/>
      <c r="D4" s="2969"/>
      <c r="E4" s="2969"/>
      <c r="F4" s="2969"/>
      <c r="G4" s="3227"/>
      <c r="H4" s="2946" t="s">
        <v>2</v>
      </c>
      <c r="I4" s="2947"/>
      <c r="J4" s="2947"/>
      <c r="K4" s="2947"/>
      <c r="L4" s="2948"/>
      <c r="M4" s="2954" t="s">
        <v>3</v>
      </c>
      <c r="N4" s="2965" t="s">
        <v>31</v>
      </c>
    </row>
    <row r="5" spans="1:14" ht="16.5" customHeight="1" x14ac:dyDescent="0.25">
      <c r="A5" s="2941"/>
      <c r="B5" s="2956" t="s">
        <v>8</v>
      </c>
      <c r="C5" s="2957"/>
      <c r="D5" s="2972" t="s">
        <v>9</v>
      </c>
      <c r="E5" s="2957"/>
      <c r="F5" s="3216" t="s">
        <v>32</v>
      </c>
      <c r="G5" s="3216" t="s">
        <v>10</v>
      </c>
      <c r="H5" s="2956" t="s">
        <v>11</v>
      </c>
      <c r="I5" s="2957"/>
      <c r="J5" s="2958" t="s">
        <v>12</v>
      </c>
      <c r="K5" s="2960" t="s">
        <v>33</v>
      </c>
      <c r="L5" s="3228" t="s">
        <v>13</v>
      </c>
      <c r="M5" s="2964"/>
      <c r="N5" s="2966"/>
    </row>
    <row r="6" spans="1:14" ht="66.75" thickBot="1" x14ac:dyDescent="0.3">
      <c r="A6" s="2942"/>
      <c r="B6" s="594" t="s">
        <v>14</v>
      </c>
      <c r="C6" s="128" t="s">
        <v>15</v>
      </c>
      <c r="D6" s="128" t="s">
        <v>16</v>
      </c>
      <c r="E6" s="128" t="s">
        <v>34</v>
      </c>
      <c r="F6" s="3217"/>
      <c r="G6" s="3217"/>
      <c r="H6" s="105" t="s">
        <v>14</v>
      </c>
      <c r="I6" s="128" t="s">
        <v>15</v>
      </c>
      <c r="J6" s="2959"/>
      <c r="K6" s="2961"/>
      <c r="L6" s="3229"/>
      <c r="M6" s="2955"/>
      <c r="N6" s="2967"/>
    </row>
    <row r="7" spans="1:14" ht="16.5" x14ac:dyDescent="0.25">
      <c r="A7" s="129" t="s">
        <v>17</v>
      </c>
      <c r="B7" s="22">
        <v>65907.068625999993</v>
      </c>
      <c r="C7" s="22">
        <v>3582.6929989999999</v>
      </c>
      <c r="D7" s="22">
        <v>2478.5247300000001</v>
      </c>
      <c r="E7" s="22">
        <v>625.79954700000008</v>
      </c>
      <c r="F7" s="22">
        <v>4425.683</v>
      </c>
      <c r="G7" s="483">
        <v>77019.768901999996</v>
      </c>
      <c r="H7" s="22">
        <v>903</v>
      </c>
      <c r="I7" s="22">
        <v>0</v>
      </c>
      <c r="J7" s="22">
        <v>0</v>
      </c>
      <c r="K7" s="22">
        <v>0</v>
      </c>
      <c r="L7" s="483">
        <v>903</v>
      </c>
      <c r="M7" s="484">
        <v>77922.768901999996</v>
      </c>
      <c r="N7" s="22">
        <v>8094.482207</v>
      </c>
    </row>
    <row r="8" spans="1:14" ht="16.5" x14ac:dyDescent="0.25">
      <c r="A8" s="13" t="s">
        <v>18</v>
      </c>
      <c r="B8" s="22">
        <v>9995.2764800000004</v>
      </c>
      <c r="C8" s="22">
        <v>600.91326600000002</v>
      </c>
      <c r="D8" s="22">
        <v>619.86598900000001</v>
      </c>
      <c r="E8" s="22">
        <v>216.98517799999999</v>
      </c>
      <c r="F8" s="22">
        <v>1165.114</v>
      </c>
      <c r="G8" s="483">
        <v>12598.154912999998</v>
      </c>
      <c r="H8" s="22">
        <v>0</v>
      </c>
      <c r="I8" s="22">
        <v>0</v>
      </c>
      <c r="J8" s="22">
        <v>0</v>
      </c>
      <c r="K8" s="22">
        <v>0</v>
      </c>
      <c r="L8" s="483">
        <v>0</v>
      </c>
      <c r="M8" s="484">
        <v>12598.154912999998</v>
      </c>
      <c r="N8" s="22">
        <v>1467.830469</v>
      </c>
    </row>
    <row r="9" spans="1:14" ht="16.5" x14ac:dyDescent="0.25">
      <c r="A9" s="12" t="s">
        <v>19</v>
      </c>
      <c r="B9" s="22">
        <v>1247.46848</v>
      </c>
      <c r="C9" s="22">
        <v>40.475999999999999</v>
      </c>
      <c r="D9" s="22">
        <v>117.377</v>
      </c>
      <c r="E9" s="22">
        <v>1.4530000000000001</v>
      </c>
      <c r="F9" s="22">
        <v>60.654000000000003</v>
      </c>
      <c r="G9" s="483">
        <v>1467.42848</v>
      </c>
      <c r="H9" s="22">
        <v>0</v>
      </c>
      <c r="I9" s="22">
        <v>0</v>
      </c>
      <c r="J9" s="22">
        <v>0</v>
      </c>
      <c r="K9" s="22">
        <v>0</v>
      </c>
      <c r="L9" s="483">
        <v>0</v>
      </c>
      <c r="M9" s="484">
        <v>1467.42848</v>
      </c>
      <c r="N9" s="22">
        <v>213.25247999999999</v>
      </c>
    </row>
    <row r="10" spans="1:14" ht="16.5" x14ac:dyDescent="0.25">
      <c r="A10" s="13" t="s">
        <v>20</v>
      </c>
      <c r="B10" s="22">
        <v>1818.4739999999999</v>
      </c>
      <c r="C10" s="22">
        <v>11.149000000000001</v>
      </c>
      <c r="D10" s="22">
        <v>111.5</v>
      </c>
      <c r="E10" s="22">
        <v>135.62117799999999</v>
      </c>
      <c r="F10" s="22">
        <v>8.1</v>
      </c>
      <c r="G10" s="483">
        <v>2084.8441779999998</v>
      </c>
      <c r="H10" s="22">
        <v>0</v>
      </c>
      <c r="I10" s="22">
        <v>0</v>
      </c>
      <c r="J10" s="22">
        <v>0</v>
      </c>
      <c r="K10" s="22">
        <v>0</v>
      </c>
      <c r="L10" s="483">
        <v>0</v>
      </c>
      <c r="M10" s="484">
        <v>2084.8441779999998</v>
      </c>
      <c r="N10" s="22">
        <v>168.26300000000001</v>
      </c>
    </row>
    <row r="11" spans="1:14" ht="16.5" x14ac:dyDescent="0.25">
      <c r="A11" s="13" t="s">
        <v>21</v>
      </c>
      <c r="B11" s="22">
        <v>3933.029</v>
      </c>
      <c r="C11" s="22">
        <v>489.45</v>
      </c>
      <c r="D11" s="22">
        <v>268.09398899999997</v>
      </c>
      <c r="E11" s="22">
        <v>68.542000000000002</v>
      </c>
      <c r="F11" s="22">
        <v>467.06600000000003</v>
      </c>
      <c r="G11" s="483">
        <v>5226.1809890000004</v>
      </c>
      <c r="H11" s="22">
        <v>0</v>
      </c>
      <c r="I11" s="22">
        <v>0</v>
      </c>
      <c r="J11" s="22">
        <v>0</v>
      </c>
      <c r="K11" s="22">
        <v>0</v>
      </c>
      <c r="L11" s="483">
        <v>0</v>
      </c>
      <c r="M11" s="484">
        <v>5226.1809890000004</v>
      </c>
      <c r="N11" s="22">
        <v>309.71198900000002</v>
      </c>
    </row>
    <row r="12" spans="1:14" ht="16.5" x14ac:dyDescent="0.25">
      <c r="A12" s="13" t="s">
        <v>22</v>
      </c>
      <c r="B12" s="22">
        <v>5349.2150000000001</v>
      </c>
      <c r="C12" s="22">
        <v>92.583022</v>
      </c>
      <c r="D12" s="22">
        <v>462.87282299999998</v>
      </c>
      <c r="E12" s="22">
        <v>19.632999999999999</v>
      </c>
      <c r="F12" s="22">
        <v>1369.4059999999999</v>
      </c>
      <c r="G12" s="483">
        <v>7293.7098450000003</v>
      </c>
      <c r="H12" s="22">
        <v>0</v>
      </c>
      <c r="I12" s="22">
        <v>0</v>
      </c>
      <c r="J12" s="22">
        <v>0</v>
      </c>
      <c r="K12" s="22">
        <v>0</v>
      </c>
      <c r="L12" s="483">
        <v>0</v>
      </c>
      <c r="M12" s="484">
        <v>7293.7098450000003</v>
      </c>
      <c r="N12" s="22">
        <v>1442.256022</v>
      </c>
    </row>
    <row r="13" spans="1:14" ht="17.25" thickBot="1" x14ac:dyDescent="0.3">
      <c r="A13" s="478" t="s">
        <v>23</v>
      </c>
      <c r="B13" s="22">
        <v>4274.4439999999995</v>
      </c>
      <c r="C13" s="22">
        <v>177.57802000000001</v>
      </c>
      <c r="D13" s="22">
        <v>316.59800000000001</v>
      </c>
      <c r="E13" s="22">
        <v>29.151</v>
      </c>
      <c r="F13" s="501">
        <v>1842.826</v>
      </c>
      <c r="G13" s="501">
        <v>6640.5970199999992</v>
      </c>
      <c r="H13" s="22">
        <v>111</v>
      </c>
      <c r="I13" s="22">
        <v>0</v>
      </c>
      <c r="J13" s="22">
        <v>0</v>
      </c>
      <c r="K13" s="22">
        <v>0</v>
      </c>
      <c r="L13" s="483">
        <v>111</v>
      </c>
      <c r="M13" s="501">
        <v>6751.5970199999992</v>
      </c>
      <c r="N13" s="501">
        <v>2352.709186</v>
      </c>
    </row>
    <row r="14" spans="1:14" ht="17.25" thickBot="1" x14ac:dyDescent="0.3">
      <c r="A14" s="472" t="s">
        <v>24</v>
      </c>
      <c r="B14" s="29">
        <v>85526.004105999993</v>
      </c>
      <c r="C14" s="29">
        <v>4453.7673070000001</v>
      </c>
      <c r="D14" s="29">
        <v>3877.8615420000001</v>
      </c>
      <c r="E14" s="29">
        <v>891.56872499999997</v>
      </c>
      <c r="F14" s="23">
        <v>8803.0290000000005</v>
      </c>
      <c r="G14" s="23">
        <v>103552.23067999999</v>
      </c>
      <c r="H14" s="29">
        <v>1014</v>
      </c>
      <c r="I14" s="29">
        <v>0</v>
      </c>
      <c r="J14" s="29">
        <v>0</v>
      </c>
      <c r="K14" s="29">
        <v>0</v>
      </c>
      <c r="L14" s="485">
        <v>1014</v>
      </c>
      <c r="M14" s="23">
        <v>104566.23067999999</v>
      </c>
      <c r="N14" s="23">
        <v>13357.277884000001</v>
      </c>
    </row>
    <row r="15" spans="1:14" ht="16.5" x14ac:dyDescent="0.25">
      <c r="A15" s="16" t="s">
        <v>35</v>
      </c>
      <c r="B15" s="22">
        <v>0</v>
      </c>
      <c r="C15" s="22">
        <v>8.5329999999999995</v>
      </c>
      <c r="D15" s="22">
        <v>47</v>
      </c>
      <c r="E15" s="22">
        <v>5</v>
      </c>
      <c r="F15" s="22">
        <v>0</v>
      </c>
      <c r="G15" s="483">
        <v>60.533000000000001</v>
      </c>
      <c r="H15" s="22">
        <v>0</v>
      </c>
      <c r="I15" s="22">
        <v>0</v>
      </c>
      <c r="J15" s="22">
        <v>0</v>
      </c>
      <c r="K15" s="22">
        <v>0</v>
      </c>
      <c r="L15" s="483">
        <v>0</v>
      </c>
      <c r="M15" s="484">
        <v>60.533000000000001</v>
      </c>
      <c r="N15" s="22">
        <v>37</v>
      </c>
    </row>
    <row r="16" spans="1:14" ht="16.5" x14ac:dyDescent="0.25">
      <c r="A16" s="17" t="s">
        <v>36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483">
        <v>0</v>
      </c>
      <c r="H16" s="22">
        <v>0</v>
      </c>
      <c r="I16" s="22">
        <v>0</v>
      </c>
      <c r="J16" s="22">
        <v>0</v>
      </c>
      <c r="K16" s="22">
        <v>0</v>
      </c>
      <c r="L16" s="483">
        <v>0</v>
      </c>
      <c r="M16" s="484">
        <v>0</v>
      </c>
      <c r="N16" s="22">
        <v>0</v>
      </c>
    </row>
    <row r="17" spans="1:14" ht="16.5" x14ac:dyDescent="0.25">
      <c r="A17" s="17" t="s">
        <v>37</v>
      </c>
      <c r="B17" s="22">
        <v>0</v>
      </c>
      <c r="C17" s="22">
        <v>0</v>
      </c>
      <c r="D17" s="22">
        <v>1.2E-2</v>
      </c>
      <c r="E17" s="22">
        <v>0</v>
      </c>
      <c r="F17" s="22">
        <v>0</v>
      </c>
      <c r="G17" s="483">
        <v>1.2E-2</v>
      </c>
      <c r="H17" s="22">
        <v>0</v>
      </c>
      <c r="I17" s="22">
        <v>0</v>
      </c>
      <c r="J17" s="22">
        <v>0</v>
      </c>
      <c r="K17" s="22">
        <v>0</v>
      </c>
      <c r="L17" s="483">
        <v>0</v>
      </c>
      <c r="M17" s="484">
        <v>1.2E-2</v>
      </c>
      <c r="N17" s="22">
        <v>1.2E-2</v>
      </c>
    </row>
    <row r="18" spans="1:14" ht="16.5" x14ac:dyDescent="0.25">
      <c r="A18" s="17" t="s">
        <v>38</v>
      </c>
      <c r="B18" s="22">
        <v>7.64</v>
      </c>
      <c r="C18" s="22">
        <v>0</v>
      </c>
      <c r="D18" s="22">
        <v>0</v>
      </c>
      <c r="E18" s="22">
        <v>0</v>
      </c>
      <c r="F18" s="22">
        <v>0</v>
      </c>
      <c r="G18" s="483">
        <v>7.64</v>
      </c>
      <c r="H18" s="22">
        <v>0</v>
      </c>
      <c r="I18" s="22">
        <v>0</v>
      </c>
      <c r="J18" s="22">
        <v>0</v>
      </c>
      <c r="K18" s="22">
        <v>0</v>
      </c>
      <c r="L18" s="483">
        <v>0</v>
      </c>
      <c r="M18" s="484">
        <v>7.64</v>
      </c>
      <c r="N18" s="22">
        <v>0</v>
      </c>
    </row>
    <row r="19" spans="1:14" ht="16.5" x14ac:dyDescent="0.25">
      <c r="A19" s="17" t="s">
        <v>39</v>
      </c>
      <c r="B19" s="22">
        <v>12</v>
      </c>
      <c r="C19" s="22">
        <v>0</v>
      </c>
      <c r="D19" s="22">
        <v>0</v>
      </c>
      <c r="E19" s="22">
        <v>10</v>
      </c>
      <c r="F19" s="22">
        <v>7.1520000000000001</v>
      </c>
      <c r="G19" s="483">
        <v>29.152000000000001</v>
      </c>
      <c r="H19" s="22">
        <v>0</v>
      </c>
      <c r="I19" s="22">
        <v>0</v>
      </c>
      <c r="J19" s="22">
        <v>0</v>
      </c>
      <c r="K19" s="22">
        <v>0</v>
      </c>
      <c r="L19" s="483">
        <v>0</v>
      </c>
      <c r="M19" s="484">
        <v>29.152000000000001</v>
      </c>
      <c r="N19" s="22">
        <v>7.1520000000000001</v>
      </c>
    </row>
    <row r="20" spans="1:14" ht="16.5" x14ac:dyDescent="0.25">
      <c r="A20" s="17" t="s">
        <v>40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483">
        <v>0</v>
      </c>
      <c r="H20" s="22">
        <v>0</v>
      </c>
      <c r="I20" s="22">
        <v>0</v>
      </c>
      <c r="J20" s="22">
        <v>0</v>
      </c>
      <c r="K20" s="22">
        <v>0</v>
      </c>
      <c r="L20" s="483">
        <v>0</v>
      </c>
      <c r="M20" s="484">
        <v>0</v>
      </c>
      <c r="N20" s="22">
        <v>0</v>
      </c>
    </row>
    <row r="21" spans="1:14" ht="16.5" x14ac:dyDescent="0.25">
      <c r="A21" s="17" t="s">
        <v>41</v>
      </c>
      <c r="B21" s="22">
        <v>0</v>
      </c>
      <c r="C21" s="22">
        <v>0</v>
      </c>
      <c r="D21" s="22">
        <v>0</v>
      </c>
      <c r="E21" s="22">
        <v>0</v>
      </c>
      <c r="F21" s="22">
        <v>0</v>
      </c>
      <c r="G21" s="483">
        <v>0</v>
      </c>
      <c r="H21" s="22">
        <v>0</v>
      </c>
      <c r="I21" s="22">
        <v>0</v>
      </c>
      <c r="J21" s="22">
        <v>0</v>
      </c>
      <c r="K21" s="22">
        <v>0</v>
      </c>
      <c r="L21" s="483">
        <v>0</v>
      </c>
      <c r="M21" s="484">
        <v>0</v>
      </c>
      <c r="N21" s="22">
        <v>0</v>
      </c>
    </row>
    <row r="22" spans="1:14" ht="16.5" x14ac:dyDescent="0.25">
      <c r="A22" s="17" t="s">
        <v>42</v>
      </c>
      <c r="B22" s="22">
        <v>10.906000000000001</v>
      </c>
      <c r="C22" s="22">
        <v>0</v>
      </c>
      <c r="D22" s="22">
        <v>0</v>
      </c>
      <c r="E22" s="22">
        <v>0</v>
      </c>
      <c r="F22" s="22">
        <v>0</v>
      </c>
      <c r="G22" s="483">
        <v>10.906000000000001</v>
      </c>
      <c r="H22" s="22">
        <v>0</v>
      </c>
      <c r="I22" s="22">
        <v>0</v>
      </c>
      <c r="J22" s="22">
        <v>0</v>
      </c>
      <c r="K22" s="22">
        <v>0</v>
      </c>
      <c r="L22" s="483">
        <v>0</v>
      </c>
      <c r="M22" s="484">
        <v>10.906000000000001</v>
      </c>
      <c r="N22" s="22">
        <v>0</v>
      </c>
    </row>
    <row r="23" spans="1:14" ht="16.5" x14ac:dyDescent="0.25">
      <c r="A23" s="17" t="s">
        <v>43</v>
      </c>
      <c r="B23" s="22">
        <v>106.7</v>
      </c>
      <c r="C23" s="22">
        <v>4.05</v>
      </c>
      <c r="D23" s="22">
        <v>40.504999999999995</v>
      </c>
      <c r="E23" s="22">
        <v>4.999263</v>
      </c>
      <c r="F23" s="22">
        <v>10</v>
      </c>
      <c r="G23" s="483">
        <v>166.25426299999998</v>
      </c>
      <c r="H23" s="22">
        <v>0</v>
      </c>
      <c r="I23" s="22">
        <v>0</v>
      </c>
      <c r="J23" s="22">
        <v>0</v>
      </c>
      <c r="K23" s="22">
        <v>0</v>
      </c>
      <c r="L23" s="483">
        <v>0</v>
      </c>
      <c r="M23" s="484">
        <v>166.25426299999998</v>
      </c>
      <c r="N23" s="22">
        <v>46.344999999999999</v>
      </c>
    </row>
    <row r="24" spans="1:14" ht="16.5" x14ac:dyDescent="0.25">
      <c r="A24" s="17" t="s">
        <v>44</v>
      </c>
      <c r="B24" s="22">
        <v>0</v>
      </c>
      <c r="C24" s="22">
        <v>4</v>
      </c>
      <c r="D24" s="22">
        <v>15</v>
      </c>
      <c r="E24" s="22">
        <v>0</v>
      </c>
      <c r="F24" s="22">
        <v>0</v>
      </c>
      <c r="G24" s="483">
        <v>19</v>
      </c>
      <c r="H24" s="22">
        <v>0</v>
      </c>
      <c r="I24" s="22">
        <v>0</v>
      </c>
      <c r="J24" s="22">
        <v>0</v>
      </c>
      <c r="K24" s="22">
        <v>0</v>
      </c>
      <c r="L24" s="483">
        <v>0</v>
      </c>
      <c r="M24" s="484">
        <v>19</v>
      </c>
      <c r="N24" s="22">
        <v>4</v>
      </c>
    </row>
    <row r="25" spans="1:14" ht="16.5" x14ac:dyDescent="0.25">
      <c r="A25" s="17" t="s">
        <v>45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483">
        <v>0</v>
      </c>
      <c r="H25" s="22">
        <v>0</v>
      </c>
      <c r="I25" s="22">
        <v>0</v>
      </c>
      <c r="J25" s="22">
        <v>0</v>
      </c>
      <c r="K25" s="22">
        <v>0</v>
      </c>
      <c r="L25" s="483">
        <v>0</v>
      </c>
      <c r="M25" s="484">
        <v>0</v>
      </c>
      <c r="N25" s="22">
        <v>0</v>
      </c>
    </row>
    <row r="26" spans="1:14" ht="16.5" x14ac:dyDescent="0.25">
      <c r="A26" s="17" t="s">
        <v>46</v>
      </c>
      <c r="B26" s="22">
        <v>194</v>
      </c>
      <c r="C26" s="22">
        <v>0</v>
      </c>
      <c r="D26" s="22">
        <v>0</v>
      </c>
      <c r="E26" s="22">
        <v>0</v>
      </c>
      <c r="F26" s="22">
        <v>0</v>
      </c>
      <c r="G26" s="483">
        <v>194</v>
      </c>
      <c r="H26" s="22">
        <v>0</v>
      </c>
      <c r="I26" s="22">
        <v>0</v>
      </c>
      <c r="J26" s="22">
        <v>0</v>
      </c>
      <c r="K26" s="22">
        <v>0</v>
      </c>
      <c r="L26" s="483">
        <v>0</v>
      </c>
      <c r="M26" s="484">
        <v>194</v>
      </c>
      <c r="N26" s="22">
        <v>133</v>
      </c>
    </row>
    <row r="27" spans="1:14" ht="17.25" thickBot="1" x14ac:dyDescent="0.3">
      <c r="A27" s="17" t="s">
        <v>47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483">
        <v>0</v>
      </c>
      <c r="H27" s="22">
        <v>0</v>
      </c>
      <c r="I27" s="22">
        <v>0</v>
      </c>
      <c r="J27" s="22">
        <v>0</v>
      </c>
      <c r="K27" s="22">
        <v>0</v>
      </c>
      <c r="L27" s="483">
        <v>0</v>
      </c>
      <c r="M27" s="484">
        <v>0</v>
      </c>
      <c r="N27" s="22">
        <v>0</v>
      </c>
    </row>
    <row r="28" spans="1:14" ht="17.25" thickBot="1" x14ac:dyDescent="0.3">
      <c r="A28" s="472" t="s">
        <v>25</v>
      </c>
      <c r="B28" s="29">
        <v>528.81600000000003</v>
      </c>
      <c r="C28" s="29">
        <v>37.582999999999998</v>
      </c>
      <c r="D28" s="29">
        <v>175.202</v>
      </c>
      <c r="E28" s="29">
        <v>19.999262999999999</v>
      </c>
      <c r="F28" s="29">
        <v>18.152000000000001</v>
      </c>
      <c r="G28" s="485">
        <v>779.75226300000008</v>
      </c>
      <c r="H28" s="29">
        <v>0</v>
      </c>
      <c r="I28" s="29">
        <v>0</v>
      </c>
      <c r="J28" s="29">
        <v>0</v>
      </c>
      <c r="K28" s="29">
        <v>0</v>
      </c>
      <c r="L28" s="485">
        <v>0</v>
      </c>
      <c r="M28" s="486">
        <v>779.75226300000008</v>
      </c>
      <c r="N28" s="29">
        <v>321.50900000000001</v>
      </c>
    </row>
    <row r="29" spans="1:14" ht="17.25" thickBot="1" x14ac:dyDescent="0.3">
      <c r="A29" s="472" t="s">
        <v>26</v>
      </c>
      <c r="B29" s="29">
        <v>86054.820105999999</v>
      </c>
      <c r="C29" s="29">
        <v>4491.3503070000006</v>
      </c>
      <c r="D29" s="29">
        <v>4053.0635419999999</v>
      </c>
      <c r="E29" s="29">
        <v>911.56798800000001</v>
      </c>
      <c r="F29" s="23">
        <v>8821.1810000000005</v>
      </c>
      <c r="G29" s="23">
        <v>104331.98294300001</v>
      </c>
      <c r="H29" s="29">
        <v>1014</v>
      </c>
      <c r="I29" s="29">
        <v>0</v>
      </c>
      <c r="J29" s="29">
        <v>0</v>
      </c>
      <c r="K29" s="29">
        <v>0</v>
      </c>
      <c r="L29" s="485">
        <v>1014</v>
      </c>
      <c r="M29" s="23">
        <v>105345.98294300001</v>
      </c>
      <c r="N29" s="23">
        <v>13678.786884000001</v>
      </c>
    </row>
    <row r="30" spans="1:14" ht="17.25" thickBot="1" x14ac:dyDescent="0.3">
      <c r="A30" s="130"/>
      <c r="B30" s="589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</row>
    <row r="31" spans="1:14" ht="17.25" thickBot="1" x14ac:dyDescent="0.3">
      <c r="A31" s="2975" t="s">
        <v>30</v>
      </c>
      <c r="B31" s="2976"/>
      <c r="C31" s="2976"/>
      <c r="D31" s="2976"/>
      <c r="E31" s="2976"/>
      <c r="F31" s="2976"/>
      <c r="G31" s="2976"/>
      <c r="H31" s="2976"/>
      <c r="I31" s="2976"/>
      <c r="J31" s="2976"/>
      <c r="K31" s="2976"/>
      <c r="L31" s="2976"/>
      <c r="M31" s="2976"/>
      <c r="N31" s="2977"/>
    </row>
    <row r="32" spans="1:14" ht="17.25" customHeight="1" thickBot="1" x14ac:dyDescent="0.3">
      <c r="A32" s="2940" t="s">
        <v>0</v>
      </c>
      <c r="B32" s="2978" t="s">
        <v>1</v>
      </c>
      <c r="C32" s="2969"/>
      <c r="D32" s="2969"/>
      <c r="E32" s="2969"/>
      <c r="F32" s="2969"/>
      <c r="G32" s="2945"/>
      <c r="H32" s="2946" t="s">
        <v>2</v>
      </c>
      <c r="I32" s="2947"/>
      <c r="J32" s="2947"/>
      <c r="K32" s="2947"/>
      <c r="L32" s="2948"/>
      <c r="M32" s="2954" t="s">
        <v>3</v>
      </c>
      <c r="N32" s="2965" t="s">
        <v>31</v>
      </c>
    </row>
    <row r="33" spans="1:16" ht="16.5" customHeight="1" x14ac:dyDescent="0.25">
      <c r="A33" s="2941"/>
      <c r="B33" s="2956" t="s">
        <v>8</v>
      </c>
      <c r="C33" s="2957"/>
      <c r="D33" s="2972" t="s">
        <v>9</v>
      </c>
      <c r="E33" s="2957"/>
      <c r="F33" s="3216" t="s">
        <v>32</v>
      </c>
      <c r="G33" s="2954" t="s">
        <v>10</v>
      </c>
      <c r="H33" s="2956" t="s">
        <v>11</v>
      </c>
      <c r="I33" s="2957"/>
      <c r="J33" s="2958" t="s">
        <v>12</v>
      </c>
      <c r="K33" s="2960" t="s">
        <v>33</v>
      </c>
      <c r="L33" s="2962" t="s">
        <v>13</v>
      </c>
      <c r="M33" s="2964"/>
      <c r="N33" s="2966"/>
    </row>
    <row r="34" spans="1:16" ht="66.75" thickBot="1" x14ac:dyDescent="0.3">
      <c r="A34" s="2942"/>
      <c r="B34" s="594" t="s">
        <v>14</v>
      </c>
      <c r="C34" s="128" t="s">
        <v>15</v>
      </c>
      <c r="D34" s="128" t="s">
        <v>16</v>
      </c>
      <c r="E34" s="128" t="s">
        <v>34</v>
      </c>
      <c r="F34" s="3217"/>
      <c r="G34" s="2955"/>
      <c r="H34" s="105" t="s">
        <v>14</v>
      </c>
      <c r="I34" s="128" t="s">
        <v>15</v>
      </c>
      <c r="J34" s="2959"/>
      <c r="K34" s="2961"/>
      <c r="L34" s="2963"/>
      <c r="M34" s="2955"/>
      <c r="N34" s="2967"/>
    </row>
    <row r="35" spans="1:16" ht="16.5" x14ac:dyDescent="0.25">
      <c r="A35" s="129" t="s">
        <v>27</v>
      </c>
      <c r="B35" s="22">
        <v>53093.228135999998</v>
      </c>
      <c r="C35" s="22">
        <v>1784.3244239999999</v>
      </c>
      <c r="D35" s="22">
        <v>1477.993553</v>
      </c>
      <c r="E35" s="22">
        <v>174.116547</v>
      </c>
      <c r="F35" s="501">
        <v>6989.9610000000002</v>
      </c>
      <c r="G35" s="501">
        <v>63519.623659999997</v>
      </c>
      <c r="H35" s="22">
        <v>903</v>
      </c>
      <c r="I35" s="22">
        <v>0</v>
      </c>
      <c r="J35" s="22">
        <v>0</v>
      </c>
      <c r="K35" s="22">
        <v>0</v>
      </c>
      <c r="L35" s="483">
        <v>903</v>
      </c>
      <c r="M35" s="501">
        <v>64422.623659999997</v>
      </c>
      <c r="N35" s="501">
        <v>7598.4345149999999</v>
      </c>
    </row>
    <row r="36" spans="1:16" ht="17.25" thickBot="1" x14ac:dyDescent="0.3">
      <c r="A36" s="13" t="s">
        <v>28</v>
      </c>
      <c r="B36" s="22">
        <v>32432.775970000002</v>
      </c>
      <c r="C36" s="22">
        <v>2669.4428830000002</v>
      </c>
      <c r="D36" s="22">
        <v>2399.8679890000003</v>
      </c>
      <c r="E36" s="22">
        <v>717.452178</v>
      </c>
      <c r="F36" s="22">
        <v>1813.068</v>
      </c>
      <c r="G36" s="483">
        <v>40032.607020000003</v>
      </c>
      <c r="H36" s="22">
        <v>111</v>
      </c>
      <c r="I36" s="22">
        <v>0</v>
      </c>
      <c r="J36" s="22">
        <v>0</v>
      </c>
      <c r="K36" s="22">
        <v>0</v>
      </c>
      <c r="L36" s="483">
        <v>111</v>
      </c>
      <c r="M36" s="484">
        <v>40143.607020000003</v>
      </c>
      <c r="N36" s="22">
        <v>5758.8433690000002</v>
      </c>
    </row>
    <row r="37" spans="1:16" ht="17.25" thickBot="1" x14ac:dyDescent="0.3">
      <c r="A37" s="472" t="s">
        <v>24</v>
      </c>
      <c r="B37" s="29">
        <v>85526.004106000008</v>
      </c>
      <c r="C37" s="29">
        <v>4453.7673070000001</v>
      </c>
      <c r="D37" s="29">
        <v>3877.8615420000001</v>
      </c>
      <c r="E37" s="29">
        <v>891.56872499999997</v>
      </c>
      <c r="F37" s="23">
        <v>8803.0290000000005</v>
      </c>
      <c r="G37" s="23">
        <v>103552.23068000001</v>
      </c>
      <c r="H37" s="29">
        <v>1014</v>
      </c>
      <c r="I37" s="29">
        <v>0</v>
      </c>
      <c r="J37" s="29">
        <v>0</v>
      </c>
      <c r="K37" s="29">
        <v>0</v>
      </c>
      <c r="L37" s="485">
        <v>1014</v>
      </c>
      <c r="M37" s="23">
        <v>104566.23068000001</v>
      </c>
      <c r="N37" s="23">
        <v>13357.277884000001</v>
      </c>
    </row>
    <row r="38" spans="1:16" ht="17.25" thickBot="1" x14ac:dyDescent="0.3">
      <c r="A38" s="472" t="s">
        <v>25</v>
      </c>
      <c r="B38" s="29">
        <v>528.81600000000003</v>
      </c>
      <c r="C38" s="29">
        <v>37.582999999999998</v>
      </c>
      <c r="D38" s="29">
        <v>175.202</v>
      </c>
      <c r="E38" s="29">
        <v>19.999262999999999</v>
      </c>
      <c r="F38" s="29">
        <v>18.152000000000001</v>
      </c>
      <c r="G38" s="485">
        <v>779.75226300000008</v>
      </c>
      <c r="H38" s="29">
        <v>0</v>
      </c>
      <c r="I38" s="29">
        <v>0</v>
      </c>
      <c r="J38" s="29">
        <v>0</v>
      </c>
      <c r="K38" s="29">
        <v>0</v>
      </c>
      <c r="L38" s="485">
        <v>0</v>
      </c>
      <c r="M38" s="486">
        <v>779.75226300000008</v>
      </c>
      <c r="N38" s="29">
        <v>321.50900000000001</v>
      </c>
      <c r="P38" s="1">
        <f>M39+M67</f>
        <v>209161.5167353134</v>
      </c>
    </row>
    <row r="39" spans="1:16" ht="17.25" thickBot="1" x14ac:dyDescent="0.3">
      <c r="A39" s="472" t="s">
        <v>26</v>
      </c>
      <c r="B39" s="29">
        <v>86054.820105999999</v>
      </c>
      <c r="C39" s="29">
        <v>4491.3503070000006</v>
      </c>
      <c r="D39" s="29">
        <v>4053.0635419999999</v>
      </c>
      <c r="E39" s="29">
        <v>911.56798800000001</v>
      </c>
      <c r="F39" s="23">
        <v>8821.1810000000005</v>
      </c>
      <c r="G39" s="23">
        <v>104331.98294300001</v>
      </c>
      <c r="H39" s="29">
        <v>1014</v>
      </c>
      <c r="I39" s="29">
        <v>0</v>
      </c>
      <c r="J39" s="29">
        <v>0</v>
      </c>
      <c r="K39" s="29">
        <v>0</v>
      </c>
      <c r="L39" s="485">
        <v>1014</v>
      </c>
      <c r="M39" s="23">
        <v>105345.98294300001</v>
      </c>
      <c r="N39" s="23">
        <v>13678.786884000001</v>
      </c>
    </row>
    <row r="40" spans="1:16" ht="17.25" thickBot="1" x14ac:dyDescent="0.3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</row>
    <row r="41" spans="1:16" ht="17.25" thickBot="1" x14ac:dyDescent="0.3">
      <c r="A41" s="2937" t="s">
        <v>48</v>
      </c>
      <c r="B41" s="2938"/>
      <c r="C41" s="2938"/>
      <c r="D41" s="2938"/>
      <c r="E41" s="2938"/>
      <c r="F41" s="2938"/>
      <c r="G41" s="2938"/>
      <c r="H41" s="2938"/>
      <c r="I41" s="2938"/>
      <c r="J41" s="2938"/>
      <c r="K41" s="2938"/>
      <c r="L41" s="2938"/>
      <c r="M41" s="2938"/>
      <c r="N41" s="2939"/>
    </row>
    <row r="42" spans="1:16" ht="17.25" customHeight="1" thickBot="1" x14ac:dyDescent="0.3">
      <c r="A42" s="2940" t="s">
        <v>0</v>
      </c>
      <c r="B42" s="2978" t="s">
        <v>1</v>
      </c>
      <c r="C42" s="2969"/>
      <c r="D42" s="2969"/>
      <c r="E42" s="2969"/>
      <c r="F42" s="2969"/>
      <c r="G42" s="2945"/>
      <c r="H42" s="2946" t="s">
        <v>2</v>
      </c>
      <c r="I42" s="2947"/>
      <c r="J42" s="2947"/>
      <c r="K42" s="2947"/>
      <c r="L42" s="2948"/>
      <c r="M42" s="2994" t="s">
        <v>3</v>
      </c>
      <c r="N42" s="3218" t="s">
        <v>31</v>
      </c>
    </row>
    <row r="43" spans="1:16" ht="16.5" customHeight="1" x14ac:dyDescent="0.25">
      <c r="A43" s="2941"/>
      <c r="B43" s="2956" t="s">
        <v>8</v>
      </c>
      <c r="C43" s="2957"/>
      <c r="D43" s="2972" t="s">
        <v>9</v>
      </c>
      <c r="E43" s="2957"/>
      <c r="F43" s="2960" t="s">
        <v>32</v>
      </c>
      <c r="G43" s="2962" t="s">
        <v>10</v>
      </c>
      <c r="H43" s="2956" t="s">
        <v>11</v>
      </c>
      <c r="I43" s="2957"/>
      <c r="J43" s="2958" t="s">
        <v>12</v>
      </c>
      <c r="K43" s="2960" t="s">
        <v>33</v>
      </c>
      <c r="L43" s="2962" t="s">
        <v>13</v>
      </c>
      <c r="M43" s="2995"/>
      <c r="N43" s="3219"/>
    </row>
    <row r="44" spans="1:16" ht="66.75" thickBot="1" x14ac:dyDescent="0.3">
      <c r="A44" s="2942"/>
      <c r="B44" s="594" t="s">
        <v>14</v>
      </c>
      <c r="C44" s="128" t="s">
        <v>15</v>
      </c>
      <c r="D44" s="128" t="s">
        <v>16</v>
      </c>
      <c r="E44" s="128" t="s">
        <v>34</v>
      </c>
      <c r="F44" s="2961"/>
      <c r="G44" s="2963"/>
      <c r="H44" s="105" t="s">
        <v>14</v>
      </c>
      <c r="I44" s="128" t="s">
        <v>15</v>
      </c>
      <c r="J44" s="2959"/>
      <c r="K44" s="2961"/>
      <c r="L44" s="2963"/>
      <c r="M44" s="2996"/>
      <c r="N44" s="3220"/>
    </row>
    <row r="45" spans="1:16" ht="16.5" x14ac:dyDescent="0.25">
      <c r="A45" s="129" t="s">
        <v>17</v>
      </c>
      <c r="B45" s="22">
        <v>2763.7712999999999</v>
      </c>
      <c r="C45" s="22">
        <v>2110.468441</v>
      </c>
      <c r="D45" s="22">
        <v>2764.8781300000001</v>
      </c>
      <c r="E45" s="22">
        <v>5108.080097</v>
      </c>
      <c r="F45" s="22">
        <v>1581.075</v>
      </c>
      <c r="G45" s="483">
        <v>14328.272967999999</v>
      </c>
      <c r="H45" s="22">
        <v>59</v>
      </c>
      <c r="I45" s="22">
        <v>793</v>
      </c>
      <c r="J45" s="22">
        <v>3</v>
      </c>
      <c r="K45" s="22">
        <v>0</v>
      </c>
      <c r="L45" s="483">
        <v>855</v>
      </c>
      <c r="M45" s="484">
        <v>15183.272967999999</v>
      </c>
      <c r="N45" s="22">
        <v>9925.1582269999999</v>
      </c>
    </row>
    <row r="46" spans="1:16" ht="16.5" x14ac:dyDescent="0.25">
      <c r="A46" s="129" t="s">
        <v>18</v>
      </c>
      <c r="B46" s="22">
        <v>532.6</v>
      </c>
      <c r="C46" s="22">
        <v>2086.0454629999999</v>
      </c>
      <c r="D46" s="22">
        <v>954.51499999999999</v>
      </c>
      <c r="E46" s="22">
        <v>3724.7330000000002</v>
      </c>
      <c r="F46" s="22">
        <v>824.53399999999999</v>
      </c>
      <c r="G46" s="483">
        <v>8122.4274629999991</v>
      </c>
      <c r="H46" s="22">
        <v>67</v>
      </c>
      <c r="I46" s="22">
        <v>444.36858272000001</v>
      </c>
      <c r="J46" s="22">
        <v>98</v>
      </c>
      <c r="K46" s="22">
        <v>0</v>
      </c>
      <c r="L46" s="483">
        <v>609.36858271999995</v>
      </c>
      <c r="M46" s="484">
        <v>8731.7960457199988</v>
      </c>
      <c r="N46" s="22">
        <v>5403.2005827200001</v>
      </c>
    </row>
    <row r="47" spans="1:16" ht="16.5" x14ac:dyDescent="0.25">
      <c r="A47" s="12" t="s">
        <v>19</v>
      </c>
      <c r="B47" s="22">
        <v>2</v>
      </c>
      <c r="C47" s="22">
        <v>939.96299999999997</v>
      </c>
      <c r="D47" s="22">
        <v>188.18799999999999</v>
      </c>
      <c r="E47" s="22">
        <v>1429</v>
      </c>
      <c r="F47" s="22">
        <v>62.533999999999999</v>
      </c>
      <c r="G47" s="483">
        <v>2621.6849999999999</v>
      </c>
      <c r="H47" s="22">
        <v>4</v>
      </c>
      <c r="I47" s="22">
        <v>248.816</v>
      </c>
      <c r="J47" s="22">
        <v>50</v>
      </c>
      <c r="K47" s="22">
        <v>0</v>
      </c>
      <c r="L47" s="483">
        <v>302.81600000000003</v>
      </c>
      <c r="M47" s="484">
        <v>2924.5009999999997</v>
      </c>
      <c r="N47" s="22">
        <v>1395.4380000000001</v>
      </c>
    </row>
    <row r="48" spans="1:16" ht="16.5" x14ac:dyDescent="0.25">
      <c r="A48" s="13" t="s">
        <v>20</v>
      </c>
      <c r="B48" s="22">
        <v>274.89999999999998</v>
      </c>
      <c r="C48" s="22">
        <v>258</v>
      </c>
      <c r="D48" s="22">
        <v>303</v>
      </c>
      <c r="E48" s="22">
        <v>1022</v>
      </c>
      <c r="F48" s="22">
        <v>434</v>
      </c>
      <c r="G48" s="483">
        <v>2291.9</v>
      </c>
      <c r="H48" s="22">
        <v>0</v>
      </c>
      <c r="I48" s="22">
        <v>0</v>
      </c>
      <c r="J48" s="22">
        <v>2</v>
      </c>
      <c r="K48" s="22">
        <v>0</v>
      </c>
      <c r="L48" s="483">
        <v>2</v>
      </c>
      <c r="M48" s="484">
        <v>2293.9</v>
      </c>
      <c r="N48" s="22">
        <v>1615.95</v>
      </c>
    </row>
    <row r="49" spans="1:15" ht="16.5" x14ac:dyDescent="0.25">
      <c r="A49" s="13" t="s">
        <v>21</v>
      </c>
      <c r="B49" s="22">
        <v>196.7</v>
      </c>
      <c r="C49" s="22">
        <v>781.98246300000005</v>
      </c>
      <c r="D49" s="22">
        <v>424.01599999999996</v>
      </c>
      <c r="E49" s="22">
        <v>1234.7329999999999</v>
      </c>
      <c r="F49" s="22">
        <v>309</v>
      </c>
      <c r="G49" s="483">
        <v>2946.4314629999999</v>
      </c>
      <c r="H49" s="22">
        <v>63</v>
      </c>
      <c r="I49" s="22">
        <v>195.55258272</v>
      </c>
      <c r="J49" s="22">
        <v>46</v>
      </c>
      <c r="K49" s="22">
        <v>0</v>
      </c>
      <c r="L49" s="483">
        <v>304.55258271999998</v>
      </c>
      <c r="M49" s="484">
        <v>3250.9840457199998</v>
      </c>
      <c r="N49" s="22">
        <v>2319.06858272</v>
      </c>
    </row>
    <row r="50" spans="1:15" ht="16.5" x14ac:dyDescent="0.25">
      <c r="A50" s="129" t="s">
        <v>22</v>
      </c>
      <c r="B50" s="22">
        <v>73.900000000000006</v>
      </c>
      <c r="C50" s="22">
        <v>167.589022</v>
      </c>
      <c r="D50" s="22">
        <v>138.86000000000001</v>
      </c>
      <c r="E50" s="22">
        <v>149</v>
      </c>
      <c r="F50" s="22">
        <v>130.616556</v>
      </c>
      <c r="G50" s="483">
        <v>659.96557800000005</v>
      </c>
      <c r="H50" s="22">
        <v>0</v>
      </c>
      <c r="I50" s="22">
        <v>0</v>
      </c>
      <c r="J50" s="22">
        <v>0</v>
      </c>
      <c r="K50" s="22">
        <v>0</v>
      </c>
      <c r="L50" s="483">
        <v>0</v>
      </c>
      <c r="M50" s="484">
        <v>659.96557800000005</v>
      </c>
      <c r="N50" s="22">
        <v>420.589022</v>
      </c>
    </row>
    <row r="51" spans="1:15" ht="17.25" thickBot="1" x14ac:dyDescent="0.3">
      <c r="A51" s="129" t="s">
        <v>23</v>
      </c>
      <c r="B51" s="22">
        <v>1658.356</v>
      </c>
      <c r="C51" s="22">
        <v>2149.4</v>
      </c>
      <c r="D51" s="22">
        <v>563.35599999999999</v>
      </c>
      <c r="E51" s="22">
        <v>3569</v>
      </c>
      <c r="F51" s="22">
        <v>409.8</v>
      </c>
      <c r="G51" s="483">
        <v>8349.9120000000003</v>
      </c>
      <c r="H51" s="22">
        <v>36</v>
      </c>
      <c r="I51" s="22">
        <v>318</v>
      </c>
      <c r="J51" s="22">
        <v>165</v>
      </c>
      <c r="K51" s="22">
        <v>1902</v>
      </c>
      <c r="L51" s="483">
        <v>2421</v>
      </c>
      <c r="M51" s="484">
        <v>10770.912</v>
      </c>
      <c r="N51" s="22">
        <v>8393.384</v>
      </c>
    </row>
    <row r="52" spans="1:15" ht="17.25" thickBot="1" x14ac:dyDescent="0.3">
      <c r="A52" s="472" t="s">
        <v>24</v>
      </c>
      <c r="B52" s="29">
        <v>5028.6273000000001</v>
      </c>
      <c r="C52" s="29">
        <v>6513.5029260000001</v>
      </c>
      <c r="D52" s="29">
        <v>4421.6091299999998</v>
      </c>
      <c r="E52" s="29">
        <v>12550.813097</v>
      </c>
      <c r="F52" s="29">
        <v>2946.0255560000001</v>
      </c>
      <c r="G52" s="485">
        <v>31460.578008999997</v>
      </c>
      <c r="H52" s="29">
        <v>162</v>
      </c>
      <c r="I52" s="29">
        <v>1555.3685827199999</v>
      </c>
      <c r="J52" s="29">
        <v>266</v>
      </c>
      <c r="K52" s="29">
        <v>1902</v>
      </c>
      <c r="L52" s="485">
        <v>3885.3685827200002</v>
      </c>
      <c r="M52" s="486">
        <v>35345.946591720007</v>
      </c>
      <c r="N52" s="29">
        <v>24148.03183172</v>
      </c>
    </row>
    <row r="53" spans="1:15" ht="16.5" x14ac:dyDescent="0.25">
      <c r="A53" s="28" t="s">
        <v>35</v>
      </c>
      <c r="B53" s="22">
        <v>13</v>
      </c>
      <c r="C53" s="22">
        <v>927</v>
      </c>
      <c r="D53" s="22">
        <v>238.08500000000001</v>
      </c>
      <c r="E53" s="22">
        <v>1253</v>
      </c>
      <c r="F53" s="22">
        <v>106</v>
      </c>
      <c r="G53" s="483">
        <v>2537.085</v>
      </c>
      <c r="H53" s="22">
        <v>147</v>
      </c>
      <c r="I53" s="22">
        <v>0</v>
      </c>
      <c r="J53" s="22">
        <v>192</v>
      </c>
      <c r="K53" s="22">
        <v>0</v>
      </c>
      <c r="L53" s="483">
        <v>339</v>
      </c>
      <c r="M53" s="484">
        <v>2876.085</v>
      </c>
      <c r="N53" s="22">
        <v>2663.085</v>
      </c>
      <c r="O53" s="1">
        <f>SUM(M15:M27)</f>
        <v>487.49726299999998</v>
      </c>
    </row>
    <row r="54" spans="1:15" ht="16.5" x14ac:dyDescent="0.25">
      <c r="A54" s="17" t="s">
        <v>36</v>
      </c>
      <c r="B54" s="22">
        <v>2270.7429810000003</v>
      </c>
      <c r="C54" s="22">
        <v>0</v>
      </c>
      <c r="D54" s="22">
        <v>0</v>
      </c>
      <c r="E54" s="22">
        <v>146</v>
      </c>
      <c r="F54" s="22">
        <v>24</v>
      </c>
      <c r="G54" s="483">
        <v>2440.7429810000003</v>
      </c>
      <c r="H54" s="22">
        <v>616.60521066800004</v>
      </c>
      <c r="I54" s="22">
        <v>2244.4030943999996</v>
      </c>
      <c r="J54" s="22">
        <v>1</v>
      </c>
      <c r="K54" s="22">
        <v>0</v>
      </c>
      <c r="L54" s="483">
        <v>2862.0083050679996</v>
      </c>
      <c r="M54" s="484">
        <v>5302.7512860679999</v>
      </c>
      <c r="N54" s="22">
        <v>2454.7429810000003</v>
      </c>
      <c r="O54" s="1">
        <f>SUM(M53:M65)</f>
        <v>38352.671679100597</v>
      </c>
    </row>
    <row r="55" spans="1:15" ht="16.5" x14ac:dyDescent="0.25">
      <c r="A55" s="17" t="s">
        <v>37</v>
      </c>
      <c r="B55" s="22">
        <v>0</v>
      </c>
      <c r="C55" s="22">
        <v>0</v>
      </c>
      <c r="D55" s="22">
        <v>11</v>
      </c>
      <c r="E55" s="22">
        <v>58</v>
      </c>
      <c r="F55" s="22">
        <v>0</v>
      </c>
      <c r="G55" s="483">
        <v>69</v>
      </c>
      <c r="H55" s="22">
        <v>63</v>
      </c>
      <c r="I55" s="22">
        <v>0</v>
      </c>
      <c r="J55" s="22">
        <v>0</v>
      </c>
      <c r="K55" s="22">
        <v>0</v>
      </c>
      <c r="L55" s="483">
        <v>63</v>
      </c>
      <c r="M55" s="484">
        <v>132</v>
      </c>
      <c r="N55" s="22">
        <v>69</v>
      </c>
      <c r="O55" s="1">
        <f>SUM(O53:O54)</f>
        <v>38840.168942100594</v>
      </c>
    </row>
    <row r="56" spans="1:15" ht="16.5" x14ac:dyDescent="0.25">
      <c r="A56" s="17" t="s">
        <v>38</v>
      </c>
      <c r="B56" s="22">
        <v>1077</v>
      </c>
      <c r="C56" s="22">
        <v>0</v>
      </c>
      <c r="D56" s="22">
        <v>88.974999999999994</v>
      </c>
      <c r="E56" s="22">
        <v>49</v>
      </c>
      <c r="F56" s="22">
        <v>0</v>
      </c>
      <c r="G56" s="483">
        <v>1214.9749999999999</v>
      </c>
      <c r="H56" s="22">
        <v>0</v>
      </c>
      <c r="I56" s="22">
        <v>0</v>
      </c>
      <c r="J56" s="22">
        <v>0</v>
      </c>
      <c r="K56" s="22">
        <v>0</v>
      </c>
      <c r="L56" s="483">
        <v>0</v>
      </c>
      <c r="M56" s="484">
        <v>1214.9749999999999</v>
      </c>
      <c r="N56" s="22">
        <v>122</v>
      </c>
      <c r="O56" s="1">
        <f>+M28+M66</f>
        <v>69249.339463593409</v>
      </c>
    </row>
    <row r="57" spans="1:15" ht="16.5" x14ac:dyDescent="0.25">
      <c r="A57" s="17" t="s">
        <v>39</v>
      </c>
      <c r="B57" s="22">
        <v>0</v>
      </c>
      <c r="C57" s="22">
        <v>711</v>
      </c>
      <c r="D57" s="22">
        <v>837</v>
      </c>
      <c r="E57" s="22">
        <v>1540</v>
      </c>
      <c r="F57" s="22">
        <v>100</v>
      </c>
      <c r="G57" s="483">
        <v>3188</v>
      </c>
      <c r="H57" s="22">
        <v>343</v>
      </c>
      <c r="I57" s="22">
        <v>481.16636003259998</v>
      </c>
      <c r="J57" s="22">
        <v>5768</v>
      </c>
      <c r="K57" s="22">
        <v>0</v>
      </c>
      <c r="L57" s="483">
        <v>6592.1663600326001</v>
      </c>
      <c r="M57" s="484">
        <v>9780.1663600325992</v>
      </c>
      <c r="N57" s="22">
        <v>7864</v>
      </c>
      <c r="O57" s="1">
        <f>+O56-O55</f>
        <v>30409.170521492815</v>
      </c>
    </row>
    <row r="58" spans="1:15" ht="16.5" x14ac:dyDescent="0.25">
      <c r="A58" s="17" t="s">
        <v>40</v>
      </c>
      <c r="B58" s="22">
        <v>0</v>
      </c>
      <c r="C58" s="22">
        <v>10</v>
      </c>
      <c r="D58" s="22">
        <v>2457</v>
      </c>
      <c r="E58" s="22">
        <v>197</v>
      </c>
      <c r="F58" s="22">
        <v>0</v>
      </c>
      <c r="G58" s="483">
        <v>2664</v>
      </c>
      <c r="H58" s="22">
        <v>0</v>
      </c>
      <c r="I58" s="22">
        <v>0</v>
      </c>
      <c r="J58" s="22">
        <v>1239</v>
      </c>
      <c r="K58" s="22">
        <v>0</v>
      </c>
      <c r="L58" s="483">
        <v>1239</v>
      </c>
      <c r="M58" s="484">
        <v>3903</v>
      </c>
      <c r="N58" s="22">
        <v>3893</v>
      </c>
    </row>
    <row r="59" spans="1:15" ht="16.5" x14ac:dyDescent="0.25">
      <c r="A59" s="17" t="s">
        <v>41</v>
      </c>
      <c r="B59" s="22">
        <v>19</v>
      </c>
      <c r="C59" s="22">
        <v>0</v>
      </c>
      <c r="D59" s="22">
        <v>0</v>
      </c>
      <c r="E59" s="22">
        <v>321</v>
      </c>
      <c r="F59" s="22">
        <v>309</v>
      </c>
      <c r="G59" s="483">
        <v>649</v>
      </c>
      <c r="H59" s="22">
        <v>1</v>
      </c>
      <c r="I59" s="22">
        <v>0</v>
      </c>
      <c r="J59" s="22">
        <v>49</v>
      </c>
      <c r="K59" s="22">
        <v>0</v>
      </c>
      <c r="L59" s="483">
        <v>50</v>
      </c>
      <c r="M59" s="484">
        <v>699</v>
      </c>
      <c r="N59" s="22">
        <v>642</v>
      </c>
    </row>
    <row r="60" spans="1:15" ht="16.5" x14ac:dyDescent="0.25">
      <c r="A60" s="17" t="s">
        <v>42</v>
      </c>
      <c r="B60" s="22">
        <v>794</v>
      </c>
      <c r="C60" s="22">
        <v>746</v>
      </c>
      <c r="D60" s="22">
        <v>430</v>
      </c>
      <c r="E60" s="22">
        <v>1789</v>
      </c>
      <c r="F60" s="22">
        <v>1292</v>
      </c>
      <c r="G60" s="483">
        <v>5051</v>
      </c>
      <c r="H60" s="22">
        <v>86</v>
      </c>
      <c r="I60" s="22">
        <v>0</v>
      </c>
      <c r="J60" s="22">
        <v>0</v>
      </c>
      <c r="K60" s="22">
        <v>0</v>
      </c>
      <c r="L60" s="483">
        <v>86</v>
      </c>
      <c r="M60" s="484">
        <v>5137</v>
      </c>
      <c r="N60" s="22">
        <v>2384</v>
      </c>
    </row>
    <row r="61" spans="1:15" ht="16.5" x14ac:dyDescent="0.25">
      <c r="A61" s="17" t="s">
        <v>43</v>
      </c>
      <c r="B61" s="22">
        <v>298</v>
      </c>
      <c r="C61" s="22">
        <v>44.1</v>
      </c>
      <c r="D61" s="22">
        <v>89.00200000000001</v>
      </c>
      <c r="E61" s="22">
        <v>44</v>
      </c>
      <c r="F61" s="22">
        <v>7</v>
      </c>
      <c r="G61" s="483">
        <v>482.10199999999998</v>
      </c>
      <c r="H61" s="22">
        <v>0</v>
      </c>
      <c r="I61" s="22">
        <v>0</v>
      </c>
      <c r="J61" s="22">
        <v>0</v>
      </c>
      <c r="K61" s="22">
        <v>0</v>
      </c>
      <c r="L61" s="483">
        <v>0</v>
      </c>
      <c r="M61" s="484">
        <v>482.10199999999998</v>
      </c>
      <c r="N61" s="22">
        <v>272.10199999999998</v>
      </c>
    </row>
    <row r="62" spans="1:15" ht="16.5" x14ac:dyDescent="0.25">
      <c r="A62" s="17" t="s">
        <v>44</v>
      </c>
      <c r="B62" s="22">
        <v>7.792033</v>
      </c>
      <c r="C62" s="22">
        <v>150</v>
      </c>
      <c r="D62" s="22">
        <v>105</v>
      </c>
      <c r="E62" s="22">
        <v>140</v>
      </c>
      <c r="F62" s="22">
        <v>0</v>
      </c>
      <c r="G62" s="483">
        <v>402.792033</v>
      </c>
      <c r="H62" s="22">
        <v>0</v>
      </c>
      <c r="I62" s="22">
        <v>0</v>
      </c>
      <c r="J62" s="22">
        <v>0</v>
      </c>
      <c r="K62" s="22">
        <v>933</v>
      </c>
      <c r="L62" s="483">
        <v>933</v>
      </c>
      <c r="M62" s="484">
        <v>1335.7920329999999</v>
      </c>
      <c r="N62" s="22">
        <v>1178</v>
      </c>
    </row>
    <row r="63" spans="1:15" ht="16.5" x14ac:dyDescent="0.25">
      <c r="A63" s="17" t="s">
        <v>45</v>
      </c>
      <c r="B63" s="22">
        <v>22</v>
      </c>
      <c r="C63" s="22">
        <v>61</v>
      </c>
      <c r="D63" s="22">
        <v>1</v>
      </c>
      <c r="E63" s="22">
        <v>140</v>
      </c>
      <c r="F63" s="22">
        <v>0</v>
      </c>
      <c r="G63" s="483">
        <v>224</v>
      </c>
      <c r="H63" s="22">
        <v>0</v>
      </c>
      <c r="I63" s="22">
        <v>0</v>
      </c>
      <c r="J63" s="22">
        <v>0</v>
      </c>
      <c r="K63" s="22">
        <v>0</v>
      </c>
      <c r="L63" s="483">
        <v>0</v>
      </c>
      <c r="M63" s="484">
        <v>224</v>
      </c>
      <c r="N63" s="22">
        <v>202</v>
      </c>
    </row>
    <row r="64" spans="1:15" ht="16.5" x14ac:dyDescent="0.25">
      <c r="A64" s="17" t="s">
        <v>46</v>
      </c>
      <c r="B64" s="22">
        <v>55.8</v>
      </c>
      <c r="C64" s="22">
        <v>35</v>
      </c>
      <c r="D64" s="22">
        <v>476</v>
      </c>
      <c r="E64" s="22">
        <v>4316</v>
      </c>
      <c r="F64" s="22">
        <v>0</v>
      </c>
      <c r="G64" s="483">
        <v>4882.8</v>
      </c>
      <c r="H64" s="22">
        <v>241</v>
      </c>
      <c r="I64" s="22">
        <v>0</v>
      </c>
      <c r="J64" s="22">
        <v>17</v>
      </c>
      <c r="K64" s="22">
        <v>0</v>
      </c>
      <c r="L64" s="483">
        <v>258</v>
      </c>
      <c r="M64" s="484">
        <v>5140.8</v>
      </c>
      <c r="N64" s="22">
        <v>5021.8</v>
      </c>
    </row>
    <row r="65" spans="1:15" ht="17.25" thickBot="1" x14ac:dyDescent="0.3">
      <c r="A65" s="17" t="s">
        <v>47</v>
      </c>
      <c r="B65" s="22">
        <v>0</v>
      </c>
      <c r="C65" s="22">
        <v>0</v>
      </c>
      <c r="D65" s="22">
        <v>0</v>
      </c>
      <c r="E65" s="22">
        <v>139</v>
      </c>
      <c r="F65" s="22">
        <v>4</v>
      </c>
      <c r="G65" s="483">
        <v>143</v>
      </c>
      <c r="H65" s="22">
        <v>0</v>
      </c>
      <c r="I65" s="22">
        <v>0</v>
      </c>
      <c r="J65" s="22">
        <v>1963</v>
      </c>
      <c r="K65" s="22">
        <v>19</v>
      </c>
      <c r="L65" s="483">
        <v>1982</v>
      </c>
      <c r="M65" s="484">
        <v>2125</v>
      </c>
      <c r="N65" s="22">
        <v>2036</v>
      </c>
    </row>
    <row r="66" spans="1:15" ht="17.25" thickBot="1" x14ac:dyDescent="0.3">
      <c r="A66" s="472" t="s">
        <v>25</v>
      </c>
      <c r="B66" s="29">
        <v>5897.7740140000005</v>
      </c>
      <c r="C66" s="29">
        <v>5859.3312530000003</v>
      </c>
      <c r="D66" s="29">
        <v>8147.6408110000002</v>
      </c>
      <c r="E66" s="29">
        <v>16109.760770999999</v>
      </c>
      <c r="F66" s="29">
        <v>3025.0695040000001</v>
      </c>
      <c r="G66" s="485">
        <v>39039.576353000004</v>
      </c>
      <c r="H66" s="29">
        <v>12227.3370233972</v>
      </c>
      <c r="I66" s="29">
        <v>4297.8369520542001</v>
      </c>
      <c r="J66" s="29">
        <v>11023.836872141999</v>
      </c>
      <c r="K66" s="29">
        <v>1881</v>
      </c>
      <c r="L66" s="485">
        <v>29430.010847593403</v>
      </c>
      <c r="M66" s="486">
        <v>68469.587200593407</v>
      </c>
      <c r="N66" s="29">
        <v>43296.15894762161</v>
      </c>
    </row>
    <row r="67" spans="1:15" ht="17.25" thickBot="1" x14ac:dyDescent="0.3">
      <c r="A67" s="472" t="s">
        <v>26</v>
      </c>
      <c r="B67" s="29">
        <v>10926.401314000001</v>
      </c>
      <c r="C67" s="29">
        <v>12372.834178999999</v>
      </c>
      <c r="D67" s="29">
        <v>12569.249941</v>
      </c>
      <c r="E67" s="29">
        <v>28660.573867999999</v>
      </c>
      <c r="F67" s="29">
        <v>5971.0950599999996</v>
      </c>
      <c r="G67" s="485">
        <v>70500.154361999987</v>
      </c>
      <c r="H67" s="29">
        <v>12389.3370233972</v>
      </c>
      <c r="I67" s="29">
        <v>5853.2055347741998</v>
      </c>
      <c r="J67" s="29">
        <v>11289.836872141999</v>
      </c>
      <c r="K67" s="29">
        <v>3783</v>
      </c>
      <c r="L67" s="485">
        <v>33315.379430313398</v>
      </c>
      <c r="M67" s="486">
        <v>103815.53379231339</v>
      </c>
      <c r="N67" s="29">
        <v>67444.190779341603</v>
      </c>
    </row>
    <row r="68" spans="1:15" ht="17.25" thickBot="1" x14ac:dyDescent="0.3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</row>
    <row r="69" spans="1:15" ht="17.25" thickBot="1" x14ac:dyDescent="0.3">
      <c r="A69" s="2975" t="s">
        <v>48</v>
      </c>
      <c r="B69" s="2976"/>
      <c r="C69" s="2976"/>
      <c r="D69" s="2976"/>
      <c r="E69" s="2976"/>
      <c r="F69" s="2976"/>
      <c r="G69" s="2976"/>
      <c r="H69" s="2976"/>
      <c r="I69" s="2976"/>
      <c r="J69" s="2976"/>
      <c r="K69" s="2976"/>
      <c r="L69" s="2976"/>
      <c r="M69" s="2976"/>
      <c r="N69" s="2977"/>
    </row>
    <row r="70" spans="1:15" ht="17.25" customHeight="1" thickBot="1" x14ac:dyDescent="0.3">
      <c r="A70" s="2991" t="s">
        <v>0</v>
      </c>
      <c r="B70" s="2978" t="s">
        <v>1</v>
      </c>
      <c r="C70" s="2969"/>
      <c r="D70" s="2969"/>
      <c r="E70" s="2969"/>
      <c r="F70" s="2969"/>
      <c r="G70" s="2945"/>
      <c r="H70" s="2946" t="s">
        <v>2</v>
      </c>
      <c r="I70" s="2947"/>
      <c r="J70" s="2947"/>
      <c r="K70" s="2947"/>
      <c r="L70" s="2948"/>
      <c r="M70" s="2994" t="s">
        <v>3</v>
      </c>
      <c r="N70" s="3218" t="s">
        <v>31</v>
      </c>
    </row>
    <row r="71" spans="1:15" ht="16.5" customHeight="1" x14ac:dyDescent="0.25">
      <c r="A71" s="2992"/>
      <c r="B71" s="2956" t="s">
        <v>8</v>
      </c>
      <c r="C71" s="2957"/>
      <c r="D71" s="2972" t="s">
        <v>9</v>
      </c>
      <c r="E71" s="2957"/>
      <c r="F71" s="2973" t="s">
        <v>32</v>
      </c>
      <c r="G71" s="2962" t="s">
        <v>10</v>
      </c>
      <c r="H71" s="2989" t="s">
        <v>11</v>
      </c>
      <c r="I71" s="2957"/>
      <c r="J71" s="2958" t="s">
        <v>12</v>
      </c>
      <c r="K71" s="2960" t="s">
        <v>33</v>
      </c>
      <c r="L71" s="2962" t="s">
        <v>13</v>
      </c>
      <c r="M71" s="2995"/>
      <c r="N71" s="3219"/>
    </row>
    <row r="72" spans="1:15" ht="66.75" thickBot="1" x14ac:dyDescent="0.3">
      <c r="A72" s="2993"/>
      <c r="B72" s="594" t="s">
        <v>14</v>
      </c>
      <c r="C72" s="128" t="s">
        <v>15</v>
      </c>
      <c r="D72" s="128" t="s">
        <v>16</v>
      </c>
      <c r="E72" s="128" t="s">
        <v>34</v>
      </c>
      <c r="F72" s="2974"/>
      <c r="G72" s="2963"/>
      <c r="H72" s="131" t="s">
        <v>14</v>
      </c>
      <c r="I72" s="128" t="s">
        <v>15</v>
      </c>
      <c r="J72" s="2959"/>
      <c r="K72" s="2961"/>
      <c r="L72" s="2963"/>
      <c r="M72" s="2996"/>
      <c r="N72" s="3220"/>
    </row>
    <row r="73" spans="1:15" ht="17.25" thickBot="1" x14ac:dyDescent="0.3">
      <c r="A73" s="472" t="s">
        <v>24</v>
      </c>
      <c r="B73" s="29">
        <v>5028.6273000000001</v>
      </c>
      <c r="C73" s="29">
        <v>6513.5029260000001</v>
      </c>
      <c r="D73" s="29">
        <v>4421.6091299999998</v>
      </c>
      <c r="E73" s="29">
        <v>12550.813097</v>
      </c>
      <c r="F73" s="29">
        <v>2946.0255560000001</v>
      </c>
      <c r="G73" s="485">
        <v>31460.578009000001</v>
      </c>
      <c r="H73" s="29">
        <v>162</v>
      </c>
      <c r="I73" s="29">
        <v>1555.3685827199999</v>
      </c>
      <c r="J73" s="29">
        <v>266</v>
      </c>
      <c r="K73" s="29">
        <v>1902</v>
      </c>
      <c r="L73" s="485">
        <v>3885.3685827200002</v>
      </c>
      <c r="M73" s="486">
        <v>35345.946591720007</v>
      </c>
      <c r="N73" s="29">
        <v>24148.03183172</v>
      </c>
    </row>
    <row r="74" spans="1:15" ht="16.5" x14ac:dyDescent="0.25">
      <c r="A74" s="583" t="s">
        <v>49</v>
      </c>
      <c r="B74" s="22">
        <v>2428.819</v>
      </c>
      <c r="C74" s="22">
        <v>3218.5399040000002</v>
      </c>
      <c r="D74" s="22">
        <v>2090.6767140000002</v>
      </c>
      <c r="E74" s="22">
        <v>7291.8670970000003</v>
      </c>
      <c r="F74" s="22">
        <v>2456.478556</v>
      </c>
      <c r="G74" s="483">
        <v>17486.381271000002</v>
      </c>
      <c r="H74" s="22">
        <v>77</v>
      </c>
      <c r="I74" s="22">
        <v>1026.3685827199999</v>
      </c>
      <c r="J74" s="22">
        <v>206</v>
      </c>
      <c r="K74" s="22">
        <v>1902</v>
      </c>
      <c r="L74" s="483">
        <v>3211.3685827200002</v>
      </c>
      <c r="M74" s="484">
        <v>20697.749853720001</v>
      </c>
      <c r="N74" s="22">
        <v>14475.853393720001</v>
      </c>
      <c r="O74" s="1">
        <f>SUM(M74:M78)</f>
        <v>34826.846591720001</v>
      </c>
    </row>
    <row r="75" spans="1:15" ht="16.5" x14ac:dyDescent="0.25">
      <c r="A75" s="584" t="s">
        <v>50</v>
      </c>
      <c r="B75" s="22">
        <v>0</v>
      </c>
      <c r="C75" s="22">
        <v>0</v>
      </c>
      <c r="D75" s="22">
        <v>14</v>
      </c>
      <c r="E75" s="22">
        <v>15</v>
      </c>
      <c r="F75" s="22">
        <v>0</v>
      </c>
      <c r="G75" s="483">
        <v>29</v>
      </c>
      <c r="H75" s="22">
        <v>0</v>
      </c>
      <c r="I75" s="22">
        <v>0</v>
      </c>
      <c r="J75" s="22">
        <v>0</v>
      </c>
      <c r="K75" s="22">
        <v>0</v>
      </c>
      <c r="L75" s="483">
        <v>0</v>
      </c>
      <c r="M75" s="484">
        <v>29</v>
      </c>
      <c r="N75" s="22">
        <v>29</v>
      </c>
      <c r="O75" s="1">
        <f>+M73-O74</f>
        <v>519.10000000000582</v>
      </c>
    </row>
    <row r="76" spans="1:15" ht="16.5" x14ac:dyDescent="0.25">
      <c r="A76" s="584" t="s">
        <v>51</v>
      </c>
      <c r="B76" s="22">
        <v>1567.5843</v>
      </c>
      <c r="C76" s="22">
        <v>3020</v>
      </c>
      <c r="D76" s="22">
        <v>1974.2324160000001</v>
      </c>
      <c r="E76" s="22">
        <v>4850</v>
      </c>
      <c r="F76" s="22">
        <v>316</v>
      </c>
      <c r="G76" s="483">
        <v>11727.816716000001</v>
      </c>
      <c r="H76" s="22">
        <v>85</v>
      </c>
      <c r="I76" s="22">
        <v>501</v>
      </c>
      <c r="J76" s="22">
        <v>57</v>
      </c>
      <c r="K76" s="22">
        <v>0</v>
      </c>
      <c r="L76" s="483">
        <v>643</v>
      </c>
      <c r="M76" s="484">
        <v>12370.816716000001</v>
      </c>
      <c r="N76" s="22">
        <v>8604.532416</v>
      </c>
    </row>
    <row r="77" spans="1:15" ht="16.5" x14ac:dyDescent="0.25">
      <c r="A77" s="132" t="s">
        <v>52</v>
      </c>
      <c r="B77" s="22">
        <v>423.74400000000003</v>
      </c>
      <c r="C77" s="22">
        <v>104.963022</v>
      </c>
      <c r="D77" s="22">
        <v>166.7</v>
      </c>
      <c r="E77" s="22">
        <v>49.405999999999999</v>
      </c>
      <c r="F77" s="22">
        <v>129.547</v>
      </c>
      <c r="G77" s="483">
        <v>874.36002200000007</v>
      </c>
      <c r="H77" s="22">
        <v>0</v>
      </c>
      <c r="I77" s="22">
        <v>0</v>
      </c>
      <c r="J77" s="22">
        <v>0</v>
      </c>
      <c r="K77" s="22">
        <v>0</v>
      </c>
      <c r="L77" s="483">
        <v>0</v>
      </c>
      <c r="M77" s="484">
        <v>874.36002200000007</v>
      </c>
      <c r="N77" s="22">
        <v>671.10602199999994</v>
      </c>
    </row>
    <row r="78" spans="1:15" ht="17.25" thickBot="1" x14ac:dyDescent="0.3">
      <c r="A78" s="133" t="s">
        <v>53</v>
      </c>
      <c r="B78" s="22">
        <v>104.38</v>
      </c>
      <c r="C78" s="22">
        <v>155</v>
      </c>
      <c r="D78" s="22">
        <v>176</v>
      </c>
      <c r="E78" s="22">
        <v>345.54</v>
      </c>
      <c r="F78" s="22">
        <v>43</v>
      </c>
      <c r="G78" s="483">
        <v>823.92</v>
      </c>
      <c r="H78" s="22">
        <v>0</v>
      </c>
      <c r="I78" s="22">
        <v>28</v>
      </c>
      <c r="J78" s="22">
        <v>3</v>
      </c>
      <c r="K78" s="22">
        <v>0</v>
      </c>
      <c r="L78" s="483">
        <v>31</v>
      </c>
      <c r="M78" s="484">
        <v>854.92</v>
      </c>
      <c r="N78" s="22">
        <v>352.54</v>
      </c>
    </row>
    <row r="79" spans="1:15" ht="17.25" thickBot="1" x14ac:dyDescent="0.3">
      <c r="A79" s="472" t="s">
        <v>25</v>
      </c>
      <c r="B79" s="29">
        <v>5897.7740140000005</v>
      </c>
      <c r="C79" s="29">
        <v>5859.3312530000003</v>
      </c>
      <c r="D79" s="29">
        <v>8147.6408110000002</v>
      </c>
      <c r="E79" s="29">
        <v>16109.760770999999</v>
      </c>
      <c r="F79" s="29">
        <v>3025.0695040000001</v>
      </c>
      <c r="G79" s="485">
        <v>39039.576353000004</v>
      </c>
      <c r="H79" s="29">
        <v>12227.3370233972</v>
      </c>
      <c r="I79" s="29">
        <v>4297.8369520542001</v>
      </c>
      <c r="J79" s="29">
        <v>11023.836872141999</v>
      </c>
      <c r="K79" s="29">
        <v>1881</v>
      </c>
      <c r="L79" s="485">
        <v>29430.010847593403</v>
      </c>
      <c r="M79" s="486">
        <v>68469.587200593407</v>
      </c>
      <c r="N79" s="29">
        <v>43296.15894762161</v>
      </c>
    </row>
    <row r="80" spans="1:15" ht="16.5" x14ac:dyDescent="0.25">
      <c r="A80" s="583" t="s">
        <v>49</v>
      </c>
      <c r="B80" s="22">
        <v>3488.7740140000001</v>
      </c>
      <c r="C80" s="22">
        <v>5764.3658949999999</v>
      </c>
      <c r="D80" s="22">
        <v>6392.1408110000002</v>
      </c>
      <c r="E80" s="22">
        <v>8609.960771</v>
      </c>
      <c r="F80" s="22">
        <v>2552.8695040000002</v>
      </c>
      <c r="G80" s="483">
        <v>26808.110994999999</v>
      </c>
      <c r="H80" s="22">
        <v>11906.3370233972</v>
      </c>
      <c r="I80" s="22">
        <v>2827.6976385326002</v>
      </c>
      <c r="J80" s="22">
        <v>10764.836872141999</v>
      </c>
      <c r="K80" s="22">
        <v>1862</v>
      </c>
      <c r="L80" s="483">
        <v>27360.871534071801</v>
      </c>
      <c r="M80" s="484">
        <v>54168.9825290718</v>
      </c>
      <c r="N80" s="22">
        <v>32027.519634099997</v>
      </c>
      <c r="O80" s="1">
        <f>SUM(M80:M84)</f>
        <v>68441.587200593407</v>
      </c>
    </row>
    <row r="81" spans="1:15" ht="16.5" x14ac:dyDescent="0.25">
      <c r="A81" s="584" t="s">
        <v>50</v>
      </c>
      <c r="B81" s="22">
        <v>0</v>
      </c>
      <c r="C81" s="22">
        <v>0</v>
      </c>
      <c r="D81" s="22">
        <v>0</v>
      </c>
      <c r="E81" s="22">
        <v>0</v>
      </c>
      <c r="F81" s="22">
        <v>0</v>
      </c>
      <c r="G81" s="483">
        <v>0</v>
      </c>
      <c r="H81" s="22">
        <v>0</v>
      </c>
      <c r="I81" s="22">
        <v>0</v>
      </c>
      <c r="J81" s="22">
        <v>0</v>
      </c>
      <c r="K81" s="22">
        <v>0</v>
      </c>
      <c r="L81" s="483">
        <v>0</v>
      </c>
      <c r="M81" s="484">
        <v>0</v>
      </c>
      <c r="N81" s="22">
        <v>0</v>
      </c>
      <c r="O81" s="1">
        <f>+M79-O80</f>
        <v>28</v>
      </c>
    </row>
    <row r="82" spans="1:15" ht="16.5" x14ac:dyDescent="0.25">
      <c r="A82" s="584" t="s">
        <v>51</v>
      </c>
      <c r="B82" s="22">
        <v>2403</v>
      </c>
      <c r="C82" s="22">
        <v>84.965358000000009</v>
      </c>
      <c r="D82" s="22">
        <v>1750</v>
      </c>
      <c r="E82" s="22">
        <v>7462.8</v>
      </c>
      <c r="F82" s="22">
        <v>355.2</v>
      </c>
      <c r="G82" s="483">
        <v>12055.965357999999</v>
      </c>
      <c r="H82" s="22">
        <v>321</v>
      </c>
      <c r="I82" s="22">
        <v>1470.1393135216001</v>
      </c>
      <c r="J82" s="22">
        <v>259</v>
      </c>
      <c r="K82" s="22">
        <v>0</v>
      </c>
      <c r="L82" s="483">
        <v>2050.1393135216003</v>
      </c>
      <c r="M82" s="484">
        <v>14106.1046715216</v>
      </c>
      <c r="N82" s="22">
        <v>11112.1393135216</v>
      </c>
    </row>
    <row r="83" spans="1:15" ht="16.5" x14ac:dyDescent="0.25">
      <c r="A83" s="132" t="s">
        <v>52</v>
      </c>
      <c r="B83" s="22">
        <v>6</v>
      </c>
      <c r="C83" s="22">
        <v>0</v>
      </c>
      <c r="D83" s="22">
        <v>4.5</v>
      </c>
      <c r="E83" s="22">
        <v>1</v>
      </c>
      <c r="F83" s="22">
        <v>117</v>
      </c>
      <c r="G83" s="483">
        <v>128.5</v>
      </c>
      <c r="H83" s="22">
        <v>0</v>
      </c>
      <c r="I83" s="22">
        <v>0</v>
      </c>
      <c r="J83" s="22">
        <v>0</v>
      </c>
      <c r="K83" s="22">
        <v>0</v>
      </c>
      <c r="L83" s="483">
        <v>0</v>
      </c>
      <c r="M83" s="484">
        <v>128.5</v>
      </c>
      <c r="N83" s="22">
        <v>107.5</v>
      </c>
    </row>
    <row r="84" spans="1:15" ht="17.25" thickBot="1" x14ac:dyDescent="0.3">
      <c r="A84" s="133" t="s">
        <v>53</v>
      </c>
      <c r="B84" s="22">
        <v>0</v>
      </c>
      <c r="C84" s="22">
        <v>10</v>
      </c>
      <c r="D84" s="22">
        <v>0</v>
      </c>
      <c r="E84" s="22">
        <v>28</v>
      </c>
      <c r="F84" s="22">
        <v>0</v>
      </c>
      <c r="G84" s="483">
        <v>38</v>
      </c>
      <c r="H84" s="22">
        <v>0</v>
      </c>
      <c r="I84" s="22">
        <v>0</v>
      </c>
      <c r="J84" s="22">
        <v>0</v>
      </c>
      <c r="K84" s="22">
        <v>0</v>
      </c>
      <c r="L84" s="483">
        <v>0</v>
      </c>
      <c r="M84" s="484">
        <v>38</v>
      </c>
      <c r="N84" s="22">
        <v>38</v>
      </c>
    </row>
    <row r="85" spans="1:15" ht="17.25" thickBot="1" x14ac:dyDescent="0.3">
      <c r="A85" s="472" t="s">
        <v>26</v>
      </c>
      <c r="B85" s="29">
        <v>10926.401314000001</v>
      </c>
      <c r="C85" s="29">
        <v>12372.834178999999</v>
      </c>
      <c r="D85" s="29">
        <v>12569.249941</v>
      </c>
      <c r="E85" s="29">
        <v>28660.573867999999</v>
      </c>
      <c r="F85" s="29">
        <v>5971.0950599999996</v>
      </c>
      <c r="G85" s="485">
        <v>70500.154361999987</v>
      </c>
      <c r="H85" s="29">
        <v>12389.3370233972</v>
      </c>
      <c r="I85" s="29">
        <v>5853.2055347741998</v>
      </c>
      <c r="J85" s="29">
        <v>11289.836872141999</v>
      </c>
      <c r="K85" s="29">
        <v>3783</v>
      </c>
      <c r="L85" s="485">
        <v>33315.379430313398</v>
      </c>
      <c r="M85" s="486">
        <v>103815.53379231339</v>
      </c>
      <c r="N85" s="29">
        <v>67444.190779341603</v>
      </c>
    </row>
    <row r="86" spans="1:15" ht="15.75" customHeight="1" x14ac:dyDescent="0.25"/>
    <row r="87" spans="1:15" s="2" customFormat="1" ht="15.75" customHeight="1" x14ac:dyDescent="0.25">
      <c r="A87" s="2832" t="s">
        <v>334</v>
      </c>
      <c r="B87" s="2832"/>
      <c r="C87" s="2832"/>
      <c r="D87" s="2832"/>
      <c r="E87" s="2832"/>
      <c r="F87" s="2832"/>
      <c r="G87" s="2832"/>
      <c r="L87" s="118"/>
      <c r="M87" s="124"/>
    </row>
    <row r="89" spans="1:15" ht="15.75" thickBot="1" x14ac:dyDescent="0.3">
      <c r="A89" s="107" t="s">
        <v>56</v>
      </c>
      <c r="B89" s="116"/>
      <c r="C89" s="33"/>
      <c r="D89" s="33"/>
      <c r="E89" s="33"/>
      <c r="F89" s="33"/>
      <c r="G89" s="120"/>
      <c r="H89" s="33"/>
      <c r="I89" s="33"/>
    </row>
    <row r="90" spans="1:15" ht="30.75" thickBot="1" x14ac:dyDescent="0.3">
      <c r="A90" s="108" t="s">
        <v>57</v>
      </c>
      <c r="B90" s="156" t="s">
        <v>66</v>
      </c>
      <c r="C90" s="156"/>
      <c r="D90" s="47"/>
      <c r="E90" s="47"/>
      <c r="F90" s="47"/>
      <c r="G90" s="119"/>
      <c r="H90" s="47"/>
    </row>
    <row r="91" spans="1:15" x14ac:dyDescent="0.25">
      <c r="A91" s="109"/>
      <c r="B91" s="156" t="s">
        <v>165</v>
      </c>
      <c r="C91" s="156"/>
      <c r="D91" s="47"/>
      <c r="E91" s="47"/>
      <c r="F91" s="47"/>
      <c r="G91" s="119"/>
      <c r="H91" s="47"/>
    </row>
    <row r="92" spans="1:15" x14ac:dyDescent="0.25">
      <c r="A92" s="109"/>
      <c r="B92" s="156" t="s">
        <v>59</v>
      </c>
      <c r="C92" s="156"/>
      <c r="D92" s="46"/>
      <c r="E92" s="46"/>
      <c r="F92" s="46"/>
      <c r="G92" s="121"/>
      <c r="H92" s="46"/>
      <c r="I92" s="55"/>
    </row>
    <row r="93" spans="1:15" x14ac:dyDescent="0.25">
      <c r="A93" s="110"/>
      <c r="B93" s="156" t="s">
        <v>167</v>
      </c>
      <c r="C93" s="156"/>
      <c r="D93" s="46"/>
      <c r="E93" s="46"/>
      <c r="F93" s="46"/>
      <c r="G93" s="121"/>
      <c r="H93" s="46"/>
    </row>
    <row r="94" spans="1:15" x14ac:dyDescent="0.25">
      <c r="A94" s="111"/>
      <c r="B94" s="156" t="s">
        <v>169</v>
      </c>
      <c r="C94" s="156"/>
      <c r="D94" s="47"/>
      <c r="E94" s="47"/>
      <c r="F94" s="47"/>
      <c r="G94" s="119"/>
      <c r="H94" s="47"/>
    </row>
    <row r="95" spans="1:15" x14ac:dyDescent="0.25">
      <c r="A95" s="111"/>
      <c r="B95" s="156" t="s">
        <v>170</v>
      </c>
      <c r="C95" s="156"/>
      <c r="D95" s="47"/>
      <c r="E95" s="47"/>
      <c r="F95" s="47"/>
      <c r="G95" s="119"/>
      <c r="H95" s="47"/>
    </row>
    <row r="96" spans="1:15" x14ac:dyDescent="0.25">
      <c r="A96" s="111"/>
      <c r="B96" s="156" t="s">
        <v>171</v>
      </c>
      <c r="C96" s="156"/>
      <c r="D96" s="47"/>
      <c r="E96" s="47"/>
      <c r="F96" s="47"/>
      <c r="G96" s="119"/>
      <c r="H96" s="47"/>
    </row>
    <row r="97" spans="1:9" x14ac:dyDescent="0.25">
      <c r="A97" s="111"/>
      <c r="B97" s="156" t="s">
        <v>173</v>
      </c>
      <c r="C97" s="156"/>
      <c r="D97" s="47"/>
      <c r="E97" s="47"/>
      <c r="F97" s="47"/>
      <c r="G97" s="119"/>
      <c r="H97" s="47"/>
    </row>
    <row r="98" spans="1:9" x14ac:dyDescent="0.25">
      <c r="A98" s="111"/>
      <c r="B98" s="156" t="s">
        <v>175</v>
      </c>
      <c r="C98" s="156"/>
      <c r="D98" s="47"/>
      <c r="E98" s="47"/>
      <c r="F98" s="47"/>
      <c r="G98" s="119"/>
      <c r="H98" s="47"/>
    </row>
    <row r="99" spans="1:9" x14ac:dyDescent="0.25">
      <c r="A99" s="111"/>
      <c r="B99" s="156" t="s">
        <v>177</v>
      </c>
      <c r="C99" s="156"/>
      <c r="D99" s="47"/>
      <c r="E99" s="47"/>
      <c r="F99" s="47"/>
      <c r="G99" s="119"/>
      <c r="H99" s="47"/>
    </row>
    <row r="100" spans="1:9" x14ac:dyDescent="0.25">
      <c r="A100" s="111"/>
      <c r="B100" s="156" t="s">
        <v>178</v>
      </c>
      <c r="C100" s="156"/>
      <c r="D100" s="47"/>
      <c r="E100" s="47"/>
      <c r="F100" s="47"/>
      <c r="G100" s="119"/>
      <c r="H100" s="47"/>
    </row>
    <row r="101" spans="1:9" x14ac:dyDescent="0.25">
      <c r="A101" s="111"/>
      <c r="B101" s="156" t="s">
        <v>179</v>
      </c>
      <c r="C101" s="156"/>
      <c r="D101" s="47"/>
      <c r="E101" s="47"/>
      <c r="F101" s="47"/>
      <c r="G101" s="119"/>
      <c r="H101" s="47"/>
    </row>
    <row r="102" spans="1:9" x14ac:dyDescent="0.25">
      <c r="A102" s="111"/>
      <c r="B102" s="157" t="s">
        <v>74</v>
      </c>
      <c r="C102" s="156"/>
      <c r="D102" s="47"/>
      <c r="E102" s="47"/>
      <c r="F102" s="47"/>
      <c r="G102" s="119"/>
      <c r="H102" s="47"/>
      <c r="I102" s="55"/>
    </row>
    <row r="103" spans="1:9" x14ac:dyDescent="0.25">
      <c r="A103" s="111"/>
      <c r="B103" s="156" t="s">
        <v>181</v>
      </c>
      <c r="C103" s="156"/>
      <c r="D103" s="47"/>
      <c r="E103" s="47"/>
      <c r="F103" s="47"/>
      <c r="G103" s="119"/>
      <c r="H103" s="47"/>
    </row>
    <row r="104" spans="1:9" x14ac:dyDescent="0.25">
      <c r="A104" s="111"/>
      <c r="B104" s="156" t="s">
        <v>183</v>
      </c>
      <c r="C104" s="156"/>
      <c r="D104" s="47"/>
      <c r="E104" s="47"/>
      <c r="F104" s="47"/>
      <c r="G104" s="119"/>
      <c r="H104" s="47"/>
      <c r="I104" s="55"/>
    </row>
    <row r="105" spans="1:9" x14ac:dyDescent="0.25">
      <c r="A105" s="111"/>
      <c r="B105" s="156" t="s">
        <v>131</v>
      </c>
      <c r="C105" s="156"/>
      <c r="D105" s="47"/>
      <c r="E105" s="47"/>
      <c r="F105" s="47"/>
      <c r="G105" s="119"/>
      <c r="H105" s="47"/>
      <c r="I105" s="55"/>
    </row>
    <row r="106" spans="1:9" x14ac:dyDescent="0.25">
      <c r="A106" s="111"/>
      <c r="B106" s="156" t="s">
        <v>186</v>
      </c>
      <c r="C106" s="156"/>
      <c r="D106" s="47"/>
      <c r="E106" s="47"/>
      <c r="F106" s="47"/>
      <c r="G106" s="119"/>
      <c r="H106" s="47"/>
      <c r="I106" s="47"/>
    </row>
    <row r="107" spans="1:9" x14ac:dyDescent="0.25">
      <c r="A107" s="111"/>
      <c r="B107" s="156" t="s">
        <v>187</v>
      </c>
      <c r="C107" s="156"/>
      <c r="D107" s="47"/>
      <c r="E107" s="47"/>
      <c r="F107" s="47"/>
      <c r="G107" s="119"/>
      <c r="H107" s="47"/>
      <c r="I107" s="47"/>
    </row>
    <row r="108" spans="1:9" x14ac:dyDescent="0.25">
      <c r="A108" s="111"/>
      <c r="B108" s="156" t="s">
        <v>188</v>
      </c>
      <c r="C108" s="156"/>
      <c r="D108" s="47"/>
      <c r="E108" s="47"/>
      <c r="F108" s="47"/>
      <c r="G108" s="119"/>
      <c r="H108" s="47"/>
      <c r="I108" s="47"/>
    </row>
    <row r="109" spans="1:9" x14ac:dyDescent="0.25">
      <c r="A109" s="111"/>
      <c r="B109" s="158" t="s">
        <v>189</v>
      </c>
      <c r="C109" s="156"/>
      <c r="D109" s="47"/>
      <c r="E109" s="47"/>
      <c r="F109" s="47"/>
      <c r="G109" s="119"/>
      <c r="H109" s="47"/>
      <c r="I109" s="47"/>
    </row>
    <row r="110" spans="1:9" x14ac:dyDescent="0.25">
      <c r="A110" s="111"/>
      <c r="B110" s="156" t="s">
        <v>82</v>
      </c>
      <c r="C110" s="156"/>
      <c r="D110" s="47"/>
      <c r="E110" s="47"/>
      <c r="F110" s="47"/>
      <c r="G110" s="119"/>
      <c r="H110" s="47"/>
      <c r="I110" s="47"/>
    </row>
    <row r="111" spans="1:9" x14ac:dyDescent="0.25">
      <c r="A111" s="111"/>
      <c r="B111" s="157" t="s">
        <v>83</v>
      </c>
      <c r="C111" s="156"/>
      <c r="D111" s="47"/>
      <c r="E111" s="47"/>
      <c r="F111" s="47"/>
      <c r="G111" s="119"/>
      <c r="H111" s="47"/>
      <c r="I111" s="47"/>
    </row>
    <row r="112" spans="1:9" x14ac:dyDescent="0.25">
      <c r="A112" s="111"/>
      <c r="B112" s="159" t="s">
        <v>122</v>
      </c>
      <c r="C112" s="158"/>
      <c r="D112" s="47"/>
      <c r="E112" s="47"/>
      <c r="F112" s="47"/>
      <c r="G112" s="119"/>
      <c r="H112" s="47"/>
      <c r="I112" s="47"/>
    </row>
    <row r="113" spans="1:9" x14ac:dyDescent="0.25">
      <c r="A113" s="111"/>
      <c r="B113" s="156" t="s">
        <v>84</v>
      </c>
      <c r="C113" s="156"/>
      <c r="D113" s="47"/>
      <c r="E113" s="47"/>
      <c r="F113" s="47"/>
      <c r="G113" s="119"/>
      <c r="H113" s="47"/>
      <c r="I113" s="47"/>
    </row>
    <row r="114" spans="1:9" x14ac:dyDescent="0.25">
      <c r="A114" s="111"/>
      <c r="B114" s="156" t="s">
        <v>190</v>
      </c>
      <c r="C114" s="156"/>
      <c r="D114" s="47"/>
      <c r="E114" s="47"/>
      <c r="F114" s="47"/>
      <c r="G114" s="119"/>
      <c r="H114" s="47"/>
      <c r="I114" s="47"/>
    </row>
    <row r="115" spans="1:9" x14ac:dyDescent="0.25">
      <c r="A115" s="111"/>
      <c r="B115" s="156" t="s">
        <v>191</v>
      </c>
      <c r="C115" s="156"/>
      <c r="D115" s="47"/>
      <c r="E115" s="47"/>
      <c r="F115" s="47"/>
      <c r="G115" s="119"/>
      <c r="H115" s="47"/>
      <c r="I115" s="47"/>
    </row>
    <row r="116" spans="1:9" x14ac:dyDescent="0.25">
      <c r="A116" s="111"/>
      <c r="B116" s="156" t="s">
        <v>192</v>
      </c>
      <c r="C116" s="156"/>
      <c r="D116" s="47"/>
      <c r="E116" s="47"/>
      <c r="F116" s="47"/>
      <c r="G116" s="119"/>
      <c r="H116" s="47"/>
      <c r="I116" s="47"/>
    </row>
    <row r="117" spans="1:9" x14ac:dyDescent="0.25">
      <c r="A117" s="111"/>
      <c r="B117" s="156" t="s">
        <v>193</v>
      </c>
      <c r="C117" s="156"/>
      <c r="D117" s="47"/>
      <c r="E117" s="47"/>
      <c r="F117" s="47"/>
      <c r="G117" s="119"/>
      <c r="H117" s="47"/>
      <c r="I117" s="47"/>
    </row>
    <row r="118" spans="1:9" x14ac:dyDescent="0.25">
      <c r="A118" s="111"/>
      <c r="B118" s="156" t="s">
        <v>194</v>
      </c>
      <c r="C118" s="156"/>
      <c r="D118" s="47"/>
      <c r="E118" s="47"/>
      <c r="F118" s="47"/>
      <c r="G118" s="119"/>
      <c r="H118" s="47"/>
      <c r="I118" s="47"/>
    </row>
    <row r="119" spans="1:9" x14ac:dyDescent="0.25">
      <c r="A119" s="111"/>
      <c r="B119" s="156" t="s">
        <v>89</v>
      </c>
      <c r="C119" s="156"/>
      <c r="D119" s="47"/>
      <c r="E119" s="47"/>
      <c r="F119" s="47"/>
      <c r="G119" s="119"/>
      <c r="H119" s="47"/>
      <c r="I119" s="47"/>
    </row>
    <row r="120" spans="1:9" x14ac:dyDescent="0.25">
      <c r="A120" s="111"/>
      <c r="B120" s="156" t="s">
        <v>195</v>
      </c>
      <c r="C120" s="156"/>
      <c r="D120" s="47"/>
      <c r="E120" s="47"/>
      <c r="F120" s="47"/>
      <c r="G120" s="119"/>
      <c r="H120" s="47"/>
      <c r="I120" s="47"/>
    </row>
    <row r="121" spans="1:9" x14ac:dyDescent="0.25">
      <c r="A121" s="111"/>
      <c r="B121" s="158" t="s">
        <v>196</v>
      </c>
      <c r="C121" s="156"/>
      <c r="D121" s="47"/>
      <c r="E121" s="47"/>
      <c r="F121" s="47"/>
      <c r="G121" s="119"/>
      <c r="H121" s="47"/>
      <c r="I121" s="47"/>
    </row>
    <row r="122" spans="1:9" x14ac:dyDescent="0.25">
      <c r="A122" s="111"/>
      <c r="B122" s="156" t="s">
        <v>197</v>
      </c>
      <c r="C122" s="156"/>
      <c r="D122" s="47"/>
      <c r="E122" s="47"/>
      <c r="F122" s="47"/>
      <c r="G122" s="119"/>
      <c r="H122" s="47"/>
      <c r="I122" s="47"/>
    </row>
    <row r="123" spans="1:9" x14ac:dyDescent="0.25">
      <c r="A123" s="111"/>
      <c r="B123" s="156" t="s">
        <v>198</v>
      </c>
      <c r="C123" s="156"/>
      <c r="D123" s="47"/>
      <c r="E123" s="47"/>
      <c r="F123" s="47"/>
      <c r="G123" s="119"/>
      <c r="H123" s="47"/>
      <c r="I123" s="47"/>
    </row>
    <row r="124" spans="1:9" x14ac:dyDescent="0.25">
      <c r="A124" s="111"/>
      <c r="B124" s="156" t="s">
        <v>199</v>
      </c>
      <c r="C124" s="156"/>
      <c r="D124" s="47"/>
      <c r="E124" s="47"/>
      <c r="F124" s="47"/>
      <c r="G124" s="119"/>
      <c r="H124" s="47"/>
      <c r="I124" s="47"/>
    </row>
    <row r="125" spans="1:9" x14ac:dyDescent="0.25">
      <c r="A125" s="111"/>
      <c r="B125" s="158" t="s">
        <v>200</v>
      </c>
      <c r="C125" s="156"/>
      <c r="D125" s="47"/>
      <c r="E125" s="47"/>
      <c r="F125" s="47"/>
      <c r="G125" s="119"/>
      <c r="H125" s="47"/>
      <c r="I125" s="47"/>
    </row>
    <row r="126" spans="1:9" x14ac:dyDescent="0.25">
      <c r="A126" s="111"/>
      <c r="B126" s="158" t="s">
        <v>201</v>
      </c>
      <c r="C126" s="156"/>
      <c r="D126" s="47"/>
      <c r="E126" s="47"/>
      <c r="F126" s="47"/>
      <c r="G126" s="119"/>
      <c r="H126" s="47"/>
      <c r="I126" s="47"/>
    </row>
    <row r="127" spans="1:9" x14ac:dyDescent="0.25">
      <c r="A127" s="111"/>
      <c r="B127" s="157" t="s">
        <v>80</v>
      </c>
      <c r="C127" s="156"/>
      <c r="D127" s="47"/>
      <c r="E127" s="47"/>
      <c r="F127" s="47"/>
      <c r="G127" s="119"/>
      <c r="H127" s="47"/>
      <c r="I127" s="47"/>
    </row>
    <row r="128" spans="1:9" x14ac:dyDescent="0.25">
      <c r="A128" s="111"/>
      <c r="B128" s="156" t="s">
        <v>166</v>
      </c>
      <c r="C128" s="156"/>
      <c r="D128" s="47"/>
      <c r="E128" s="47"/>
      <c r="F128" s="47"/>
      <c r="G128" s="119"/>
      <c r="H128" s="47"/>
      <c r="I128" s="47"/>
    </row>
    <row r="129" spans="1:9" x14ac:dyDescent="0.25">
      <c r="A129" s="111"/>
      <c r="B129" s="156" t="s">
        <v>168</v>
      </c>
      <c r="C129" s="156"/>
      <c r="D129" s="47"/>
      <c r="E129" s="47"/>
      <c r="F129" s="47"/>
      <c r="G129" s="119"/>
      <c r="H129" s="47"/>
      <c r="I129" s="47"/>
    </row>
    <row r="130" spans="1:9" x14ac:dyDescent="0.25">
      <c r="A130" s="111"/>
      <c r="B130" s="156" t="s">
        <v>174</v>
      </c>
      <c r="C130" s="156"/>
      <c r="E130" s="47"/>
      <c r="F130" s="47"/>
      <c r="G130" s="119"/>
      <c r="H130" s="47"/>
      <c r="I130" s="47"/>
    </row>
    <row r="131" spans="1:9" x14ac:dyDescent="0.25">
      <c r="A131" s="111"/>
      <c r="B131" s="156" t="s">
        <v>79</v>
      </c>
      <c r="C131" s="156"/>
      <c r="E131" s="47"/>
      <c r="F131" s="47"/>
      <c r="G131" s="119"/>
      <c r="H131" s="47"/>
      <c r="I131" s="47"/>
    </row>
    <row r="132" spans="1:9" x14ac:dyDescent="0.25">
      <c r="A132" s="111"/>
      <c r="B132" s="156" t="s">
        <v>182</v>
      </c>
      <c r="C132" s="156"/>
      <c r="E132" s="47"/>
      <c r="F132" s="47"/>
      <c r="G132" s="119"/>
      <c r="H132" s="47"/>
      <c r="I132" s="47"/>
    </row>
    <row r="133" spans="1:9" x14ac:dyDescent="0.25">
      <c r="A133" s="111"/>
      <c r="B133" s="156"/>
      <c r="C133" s="156"/>
      <c r="E133" s="47"/>
      <c r="F133" s="47"/>
      <c r="G133" s="119"/>
      <c r="H133" s="47"/>
      <c r="I133" s="47"/>
    </row>
    <row r="134" spans="1:9" x14ac:dyDescent="0.25">
      <c r="A134" s="111"/>
      <c r="B134" s="156"/>
      <c r="C134" s="156"/>
      <c r="E134" s="47"/>
      <c r="F134" s="47"/>
      <c r="G134" s="119"/>
      <c r="H134" s="47"/>
      <c r="I134" s="55"/>
    </row>
    <row r="135" spans="1:9" ht="15.75" thickBot="1" x14ac:dyDescent="0.3">
      <c r="A135" s="111"/>
      <c r="B135" s="158"/>
      <c r="C135" s="158"/>
      <c r="E135" s="47"/>
      <c r="F135" s="47"/>
      <c r="G135" s="119"/>
      <c r="H135" s="47"/>
      <c r="I135" s="55"/>
    </row>
    <row r="136" spans="1:9" ht="30.75" thickBot="1" x14ac:dyDescent="0.3">
      <c r="A136" s="114" t="s">
        <v>101</v>
      </c>
      <c r="B136" s="160" t="s">
        <v>66</v>
      </c>
      <c r="C136" s="160"/>
      <c r="D136" s="98"/>
      <c r="E136" s="98"/>
      <c r="F136" s="98"/>
      <c r="G136" s="122"/>
      <c r="H136" s="47"/>
      <c r="I136" s="55"/>
    </row>
    <row r="137" spans="1:9" x14ac:dyDescent="0.25">
      <c r="A137" s="111"/>
      <c r="B137" s="160" t="s">
        <v>74</v>
      </c>
      <c r="C137" s="160"/>
      <c r="D137" s="98"/>
      <c r="E137" s="98"/>
      <c r="F137" s="98"/>
      <c r="G137" s="122"/>
      <c r="H137" s="36"/>
      <c r="I137" s="55"/>
    </row>
    <row r="138" spans="1:9" x14ac:dyDescent="0.25">
      <c r="A138" s="111"/>
      <c r="B138" s="160" t="s">
        <v>83</v>
      </c>
      <c r="C138" s="160"/>
      <c r="D138" s="98"/>
      <c r="E138" s="98"/>
      <c r="F138" s="98"/>
      <c r="G138" s="122"/>
      <c r="H138" s="55"/>
      <c r="I138" s="55"/>
    </row>
    <row r="139" spans="1:9" x14ac:dyDescent="0.25">
      <c r="A139" s="111"/>
      <c r="B139" s="160" t="s">
        <v>204</v>
      </c>
      <c r="C139" s="160"/>
      <c r="D139" s="98"/>
      <c r="E139" s="98"/>
      <c r="F139" s="98"/>
      <c r="G139" s="122"/>
      <c r="H139" s="55"/>
      <c r="I139" s="55"/>
    </row>
    <row r="140" spans="1:9" x14ac:dyDescent="0.25">
      <c r="A140" s="111"/>
      <c r="B140" s="160" t="s">
        <v>89</v>
      </c>
      <c r="C140" s="160"/>
      <c r="D140" s="98"/>
      <c r="E140" s="98"/>
      <c r="F140" s="98"/>
      <c r="G140" s="122"/>
      <c r="H140" s="55"/>
      <c r="I140" s="55"/>
    </row>
    <row r="141" spans="1:9" x14ac:dyDescent="0.25">
      <c r="A141" s="111"/>
      <c r="B141" s="160" t="s">
        <v>104</v>
      </c>
      <c r="C141" s="160"/>
      <c r="D141" s="98"/>
      <c r="E141" s="98"/>
      <c r="F141" s="98"/>
      <c r="G141" s="122"/>
      <c r="I141" s="55"/>
    </row>
    <row r="142" spans="1:9" x14ac:dyDescent="0.25">
      <c r="A142" s="111"/>
      <c r="B142" s="160" t="s">
        <v>192</v>
      </c>
      <c r="C142" s="160"/>
      <c r="D142" s="98"/>
      <c r="E142" s="98"/>
      <c r="F142" s="98"/>
      <c r="G142" s="122"/>
      <c r="H142" s="47"/>
      <c r="I142" s="55"/>
    </row>
    <row r="143" spans="1:9" x14ac:dyDescent="0.25">
      <c r="A143" s="111"/>
      <c r="B143" s="160" t="s">
        <v>194</v>
      </c>
      <c r="C143" s="160"/>
      <c r="D143" s="98"/>
      <c r="E143" s="98"/>
      <c r="F143" s="98"/>
      <c r="G143" s="122"/>
      <c r="H143" s="47"/>
      <c r="I143" s="55"/>
    </row>
    <row r="144" spans="1:9" x14ac:dyDescent="0.25">
      <c r="A144" s="111"/>
      <c r="B144" s="160" t="s">
        <v>122</v>
      </c>
      <c r="C144" s="160"/>
      <c r="D144" s="98"/>
      <c r="E144" s="98"/>
      <c r="F144" s="98"/>
      <c r="G144" s="122"/>
      <c r="H144" s="47"/>
      <c r="I144" s="55"/>
    </row>
    <row r="145" spans="1:9" x14ac:dyDescent="0.25">
      <c r="A145" s="111"/>
      <c r="B145" s="160" t="s">
        <v>205</v>
      </c>
      <c r="C145" s="160"/>
      <c r="D145" s="98"/>
      <c r="E145" s="98"/>
      <c r="F145" s="98"/>
      <c r="G145" s="122"/>
      <c r="H145" s="55"/>
      <c r="I145" s="55"/>
    </row>
    <row r="146" spans="1:9" x14ac:dyDescent="0.25">
      <c r="A146" s="111"/>
      <c r="B146" s="160" t="s">
        <v>206</v>
      </c>
      <c r="C146" s="160"/>
      <c r="D146" s="98"/>
      <c r="E146" s="98"/>
      <c r="F146" s="98"/>
      <c r="G146" s="122"/>
      <c r="H146" s="47"/>
      <c r="I146" s="55"/>
    </row>
    <row r="147" spans="1:9" x14ac:dyDescent="0.25">
      <c r="A147" s="111"/>
      <c r="B147" s="160" t="s">
        <v>207</v>
      </c>
      <c r="C147" s="160"/>
      <c r="D147" s="98"/>
      <c r="E147" s="98"/>
      <c r="F147" s="98"/>
      <c r="G147" s="122"/>
      <c r="H147" s="47"/>
      <c r="I147" s="47"/>
    </row>
    <row r="148" spans="1:9" x14ac:dyDescent="0.25">
      <c r="A148" s="111"/>
      <c r="B148" s="160" t="s">
        <v>186</v>
      </c>
      <c r="C148" s="160"/>
      <c r="D148" s="98"/>
      <c r="E148" s="98"/>
      <c r="F148" s="98"/>
      <c r="G148" s="122"/>
      <c r="H148" s="47"/>
      <c r="I148" s="47"/>
    </row>
    <row r="149" spans="1:9" x14ac:dyDescent="0.25">
      <c r="A149" s="111"/>
      <c r="B149" s="156" t="s">
        <v>134</v>
      </c>
      <c r="C149" s="160"/>
      <c r="D149" s="98"/>
      <c r="E149" s="98"/>
      <c r="F149" s="98"/>
      <c r="G149" s="122"/>
      <c r="H149" s="47"/>
      <c r="I149" s="47"/>
    </row>
    <row r="150" spans="1:9" x14ac:dyDescent="0.25">
      <c r="A150" s="111"/>
      <c r="B150" s="160" t="s">
        <v>208</v>
      </c>
      <c r="C150" s="160"/>
      <c r="D150" s="98"/>
      <c r="E150" s="98"/>
      <c r="F150" s="98"/>
      <c r="G150" s="122"/>
      <c r="H150" s="47"/>
      <c r="I150" s="47"/>
    </row>
    <row r="151" spans="1:9" x14ac:dyDescent="0.25">
      <c r="A151" s="111"/>
      <c r="B151" s="160" t="s">
        <v>178</v>
      </c>
      <c r="C151" s="160"/>
      <c r="D151" s="98"/>
      <c r="E151" s="98"/>
      <c r="F151" s="98"/>
      <c r="G151" s="122"/>
      <c r="H151" s="47"/>
      <c r="I151" s="47"/>
    </row>
    <row r="152" spans="1:9" x14ac:dyDescent="0.25">
      <c r="A152" s="111"/>
      <c r="B152" s="160" t="s">
        <v>209</v>
      </c>
      <c r="C152" s="160"/>
      <c r="D152" s="98"/>
      <c r="E152" s="98"/>
      <c r="F152" s="98"/>
      <c r="G152" s="122"/>
      <c r="H152" s="47"/>
      <c r="I152" s="47"/>
    </row>
    <row r="153" spans="1:9" x14ac:dyDescent="0.25">
      <c r="A153" s="111"/>
      <c r="B153" s="160" t="s">
        <v>210</v>
      </c>
      <c r="C153" s="160"/>
      <c r="D153" s="98"/>
      <c r="E153" s="98"/>
      <c r="F153" s="98"/>
      <c r="G153" s="122"/>
      <c r="H153" s="47"/>
      <c r="I153" s="47"/>
    </row>
    <row r="154" spans="1:9" ht="15.75" thickBot="1" x14ac:dyDescent="0.3">
      <c r="A154" s="111"/>
      <c r="B154" s="158"/>
      <c r="C154" s="158"/>
      <c r="D154" s="47"/>
      <c r="E154" s="47"/>
      <c r="F154" s="47"/>
      <c r="G154" s="119"/>
      <c r="H154" s="47"/>
      <c r="I154" s="47"/>
    </row>
    <row r="155" spans="1:9" ht="30.75" thickBot="1" x14ac:dyDescent="0.3">
      <c r="A155" s="112" t="s">
        <v>118</v>
      </c>
      <c r="B155" s="156" t="s">
        <v>66</v>
      </c>
      <c r="C155" s="156"/>
      <c r="D155" s="47"/>
      <c r="E155" s="55"/>
      <c r="F155" s="55"/>
      <c r="G155" s="123"/>
      <c r="H155" s="47"/>
      <c r="I155" s="47"/>
    </row>
    <row r="156" spans="1:9" x14ac:dyDescent="0.25">
      <c r="A156" s="110"/>
      <c r="B156" s="156" t="s">
        <v>84</v>
      </c>
      <c r="C156" s="156"/>
      <c r="D156" s="47"/>
      <c r="E156" s="55"/>
      <c r="F156" s="55"/>
      <c r="G156" s="123"/>
      <c r="H156" s="47"/>
      <c r="I156" s="47"/>
    </row>
    <row r="157" spans="1:9" x14ac:dyDescent="0.25">
      <c r="A157" s="110"/>
      <c r="B157" s="156" t="s">
        <v>77</v>
      </c>
      <c r="C157" s="156"/>
      <c r="D157" s="47"/>
      <c r="E157" s="55"/>
      <c r="F157" s="55"/>
      <c r="G157" s="123"/>
      <c r="H157" s="36"/>
      <c r="I157" s="47"/>
    </row>
    <row r="158" spans="1:9" x14ac:dyDescent="0.25">
      <c r="A158" s="110"/>
      <c r="B158" s="157" t="s">
        <v>80</v>
      </c>
      <c r="C158" s="156"/>
      <c r="D158" s="55"/>
      <c r="E158" s="55"/>
      <c r="F158" s="55"/>
      <c r="G158" s="123"/>
      <c r="H158" s="36"/>
      <c r="I158" s="47"/>
    </row>
    <row r="159" spans="1:9" x14ac:dyDescent="0.25">
      <c r="A159" s="110"/>
      <c r="B159" s="159" t="s">
        <v>89</v>
      </c>
      <c r="C159" s="156"/>
      <c r="D159" s="55"/>
      <c r="E159" s="55"/>
      <c r="F159" s="55"/>
      <c r="G159" s="123"/>
      <c r="H159" s="36"/>
      <c r="I159" s="47"/>
    </row>
    <row r="160" spans="1:9" x14ac:dyDescent="0.25">
      <c r="A160" s="110"/>
      <c r="B160" s="158" t="s">
        <v>81</v>
      </c>
      <c r="C160" s="156"/>
      <c r="D160" s="55"/>
      <c r="E160" s="55"/>
      <c r="F160" s="55"/>
      <c r="G160" s="123"/>
      <c r="H160" s="36"/>
      <c r="I160" s="47"/>
    </row>
    <row r="161" spans="1:9" x14ac:dyDescent="0.25">
      <c r="A161" s="110"/>
      <c r="B161" s="158" t="s">
        <v>91</v>
      </c>
      <c r="C161" s="156"/>
      <c r="D161" s="55"/>
      <c r="E161" s="55"/>
      <c r="F161" s="55"/>
      <c r="G161" s="123"/>
      <c r="H161" s="36"/>
      <c r="I161" s="47"/>
    </row>
    <row r="162" spans="1:9" x14ac:dyDescent="0.25">
      <c r="A162" s="110"/>
      <c r="B162" s="158" t="s">
        <v>63</v>
      </c>
      <c r="C162" s="156"/>
      <c r="D162" s="55"/>
      <c r="E162" s="55"/>
      <c r="F162" s="55"/>
      <c r="G162" s="123"/>
      <c r="H162" s="36"/>
      <c r="I162" s="47"/>
    </row>
    <row r="163" spans="1:9" ht="15.75" thickBot="1" x14ac:dyDescent="0.3">
      <c r="A163" s="111"/>
      <c r="B163" s="156"/>
      <c r="C163" s="156"/>
      <c r="D163" s="55"/>
      <c r="E163" s="55"/>
      <c r="F163" s="55"/>
      <c r="G163" s="123"/>
      <c r="H163" s="36"/>
      <c r="I163" s="47"/>
    </row>
    <row r="164" spans="1:9" ht="30.75" thickBot="1" x14ac:dyDescent="0.3">
      <c r="A164" s="112" t="s">
        <v>121</v>
      </c>
      <c r="B164" s="156" t="s">
        <v>66</v>
      </c>
      <c r="C164" s="156"/>
      <c r="D164" s="55"/>
      <c r="E164" s="55"/>
      <c r="F164" s="55"/>
      <c r="G164" s="123"/>
      <c r="H164" s="55"/>
      <c r="I164" s="55"/>
    </row>
    <row r="165" spans="1:9" x14ac:dyDescent="0.25">
      <c r="A165" s="111"/>
      <c r="B165" s="156" t="s">
        <v>211</v>
      </c>
      <c r="C165" s="156"/>
      <c r="D165" s="55"/>
      <c r="E165" s="55"/>
      <c r="F165" s="55"/>
      <c r="G165" s="123"/>
      <c r="H165" s="55"/>
      <c r="I165" s="55"/>
    </row>
    <row r="166" spans="1:9" x14ac:dyDescent="0.25">
      <c r="A166" s="111"/>
      <c r="B166" s="156" t="s">
        <v>104</v>
      </c>
      <c r="C166" s="156"/>
      <c r="D166" s="55"/>
      <c r="E166" s="55"/>
      <c r="F166" s="55"/>
      <c r="G166" s="123"/>
      <c r="H166" s="55"/>
      <c r="I166" s="55"/>
    </row>
    <row r="167" spans="1:9" x14ac:dyDescent="0.25">
      <c r="A167" s="111"/>
      <c r="B167" s="156" t="s">
        <v>212</v>
      </c>
      <c r="C167" s="156"/>
      <c r="D167" s="55"/>
      <c r="E167" s="55"/>
      <c r="F167" s="55"/>
      <c r="G167" s="123"/>
      <c r="H167" s="55"/>
      <c r="I167" s="55"/>
    </row>
    <row r="168" spans="1:9" x14ac:dyDescent="0.25">
      <c r="A168" s="111"/>
      <c r="B168" s="156" t="s">
        <v>120</v>
      </c>
      <c r="C168" s="156"/>
      <c r="D168" s="55"/>
      <c r="E168" s="55"/>
      <c r="F168" s="55"/>
      <c r="G168" s="123"/>
      <c r="H168" s="55"/>
      <c r="I168" s="55"/>
    </row>
    <row r="169" spans="1:9" x14ac:dyDescent="0.25">
      <c r="A169" s="111"/>
      <c r="B169" s="157" t="s">
        <v>203</v>
      </c>
      <c r="C169" s="158"/>
      <c r="D169" s="55"/>
      <c r="E169" s="47"/>
      <c r="F169" s="55"/>
      <c r="G169" s="123"/>
      <c r="H169" s="55"/>
      <c r="I169" s="55"/>
    </row>
    <row r="170" spans="1:9" x14ac:dyDescent="0.25">
      <c r="A170" s="111"/>
      <c r="B170" s="156" t="s">
        <v>117</v>
      </c>
      <c r="C170" s="156"/>
      <c r="D170" s="55"/>
      <c r="E170" s="55"/>
      <c r="F170" s="55"/>
      <c r="G170" s="123"/>
      <c r="H170" s="55"/>
      <c r="I170" s="55"/>
    </row>
    <row r="171" spans="1:9" x14ac:dyDescent="0.25">
      <c r="A171" s="111"/>
      <c r="B171" s="156" t="s">
        <v>63</v>
      </c>
      <c r="C171" s="156"/>
      <c r="D171" s="55"/>
      <c r="E171" s="55"/>
      <c r="F171" s="55"/>
      <c r="G171" s="123"/>
      <c r="H171" s="55"/>
      <c r="I171" s="55"/>
    </row>
    <row r="172" spans="1:9" x14ac:dyDescent="0.25">
      <c r="A172" s="111"/>
      <c r="B172" s="156" t="s">
        <v>149</v>
      </c>
      <c r="C172" s="156"/>
      <c r="D172" s="55"/>
      <c r="E172" s="55"/>
      <c r="F172" s="55"/>
      <c r="G172" s="123"/>
      <c r="H172" s="55"/>
      <c r="I172" s="55"/>
    </row>
    <row r="173" spans="1:9" x14ac:dyDescent="0.25">
      <c r="B173" s="161"/>
      <c r="C173" s="161"/>
    </row>
    <row r="174" spans="1:9" x14ac:dyDescent="0.25">
      <c r="B174" s="161"/>
      <c r="C174" s="161"/>
    </row>
    <row r="175" spans="1:9" x14ac:dyDescent="0.25">
      <c r="B175" s="161"/>
      <c r="C175" s="161"/>
    </row>
    <row r="176" spans="1:9" x14ac:dyDescent="0.25">
      <c r="B176" s="161"/>
      <c r="C176" s="161"/>
    </row>
    <row r="177" spans="2:3" x14ac:dyDescent="0.25">
      <c r="B177" s="161"/>
      <c r="C177" s="161"/>
    </row>
    <row r="178" spans="2:3" x14ac:dyDescent="0.25">
      <c r="B178" s="161"/>
      <c r="C178" s="161"/>
    </row>
    <row r="179" spans="2:3" x14ac:dyDescent="0.25">
      <c r="B179" s="161"/>
      <c r="C179" s="161"/>
    </row>
    <row r="180" spans="2:3" x14ac:dyDescent="0.25">
      <c r="B180" s="161"/>
      <c r="C180" s="161"/>
    </row>
    <row r="181" spans="2:3" x14ac:dyDescent="0.25">
      <c r="B181" s="161"/>
      <c r="C181" s="161"/>
    </row>
    <row r="182" spans="2:3" x14ac:dyDescent="0.25">
      <c r="B182" s="161"/>
      <c r="C182" s="161"/>
    </row>
    <row r="183" spans="2:3" x14ac:dyDescent="0.25">
      <c r="B183" s="161"/>
      <c r="C183" s="161"/>
    </row>
    <row r="184" spans="2:3" x14ac:dyDescent="0.25">
      <c r="B184" s="161"/>
      <c r="C184" s="161"/>
    </row>
    <row r="185" spans="2:3" x14ac:dyDescent="0.25">
      <c r="B185" s="161"/>
      <c r="C185" s="161"/>
    </row>
    <row r="186" spans="2:3" x14ac:dyDescent="0.25">
      <c r="B186" s="161"/>
      <c r="C186" s="161"/>
    </row>
    <row r="187" spans="2:3" x14ac:dyDescent="0.25">
      <c r="B187" s="161"/>
      <c r="C187" s="161"/>
    </row>
    <row r="188" spans="2:3" x14ac:dyDescent="0.25">
      <c r="B188" s="161"/>
      <c r="C188" s="161"/>
    </row>
    <row r="189" spans="2:3" x14ac:dyDescent="0.25">
      <c r="B189" s="161"/>
      <c r="C189" s="161"/>
    </row>
    <row r="190" spans="2:3" x14ac:dyDescent="0.25">
      <c r="B190" s="161"/>
      <c r="C190" s="161"/>
    </row>
    <row r="191" spans="2:3" x14ac:dyDescent="0.25">
      <c r="B191" s="161"/>
      <c r="C191" s="161"/>
    </row>
    <row r="192" spans="2:3" x14ac:dyDescent="0.25">
      <c r="B192" s="161"/>
      <c r="C192" s="161"/>
    </row>
    <row r="193" spans="2:3" x14ac:dyDescent="0.25">
      <c r="B193" s="161"/>
      <c r="C193" s="161"/>
    </row>
    <row r="194" spans="2:3" x14ac:dyDescent="0.25">
      <c r="B194" s="161"/>
      <c r="C194" s="161"/>
    </row>
    <row r="195" spans="2:3" x14ac:dyDescent="0.25">
      <c r="B195" s="161"/>
      <c r="C195" s="161"/>
    </row>
    <row r="196" spans="2:3" x14ac:dyDescent="0.25">
      <c r="B196" s="161"/>
      <c r="C196" s="161"/>
    </row>
    <row r="197" spans="2:3" x14ac:dyDescent="0.25">
      <c r="B197" s="161"/>
      <c r="C197" s="161"/>
    </row>
    <row r="198" spans="2:3" x14ac:dyDescent="0.25">
      <c r="B198" s="161"/>
      <c r="C198" s="161"/>
    </row>
    <row r="199" spans="2:3" x14ac:dyDescent="0.25">
      <c r="B199" s="161"/>
      <c r="C199" s="161"/>
    </row>
    <row r="200" spans="2:3" x14ac:dyDescent="0.25">
      <c r="B200" s="161"/>
      <c r="C200" s="161"/>
    </row>
    <row r="201" spans="2:3" x14ac:dyDescent="0.25">
      <c r="B201" s="161"/>
      <c r="C201" s="161"/>
    </row>
    <row r="202" spans="2:3" x14ac:dyDescent="0.25">
      <c r="B202" s="161"/>
      <c r="C202" s="161"/>
    </row>
    <row r="203" spans="2:3" x14ac:dyDescent="0.25">
      <c r="B203" s="161"/>
      <c r="C203" s="161"/>
    </row>
    <row r="204" spans="2:3" x14ac:dyDescent="0.25">
      <c r="B204" s="161"/>
      <c r="C204" s="161"/>
    </row>
    <row r="205" spans="2:3" x14ac:dyDescent="0.25">
      <c r="B205" s="161"/>
      <c r="C205" s="161"/>
    </row>
    <row r="206" spans="2:3" x14ac:dyDescent="0.25">
      <c r="B206" s="161"/>
      <c r="C206" s="161"/>
    </row>
    <row r="207" spans="2:3" x14ac:dyDescent="0.25">
      <c r="B207" s="161"/>
      <c r="C207" s="161"/>
    </row>
    <row r="208" spans="2:3" x14ac:dyDescent="0.25">
      <c r="B208" s="161"/>
      <c r="C208" s="161"/>
    </row>
    <row r="209" spans="2:3" x14ac:dyDescent="0.25">
      <c r="B209" s="161"/>
      <c r="C209" s="161"/>
    </row>
    <row r="210" spans="2:3" x14ac:dyDescent="0.25">
      <c r="B210" s="161"/>
      <c r="C210" s="161"/>
    </row>
    <row r="211" spans="2:3" x14ac:dyDescent="0.25">
      <c r="B211" s="161"/>
      <c r="C211" s="161"/>
    </row>
    <row r="212" spans="2:3" x14ac:dyDescent="0.25">
      <c r="B212" s="161"/>
      <c r="C212" s="161"/>
    </row>
    <row r="213" spans="2:3" x14ac:dyDescent="0.25">
      <c r="B213" s="161"/>
      <c r="C213" s="161"/>
    </row>
    <row r="214" spans="2:3" x14ac:dyDescent="0.25">
      <c r="B214" s="161"/>
      <c r="C214" s="161"/>
    </row>
    <row r="215" spans="2:3" x14ac:dyDescent="0.25">
      <c r="B215" s="161"/>
      <c r="C215" s="161"/>
    </row>
    <row r="216" spans="2:3" x14ac:dyDescent="0.25">
      <c r="B216" s="161"/>
      <c r="C216" s="161"/>
    </row>
    <row r="217" spans="2:3" x14ac:dyDescent="0.25">
      <c r="B217" s="161"/>
      <c r="C217" s="161"/>
    </row>
    <row r="218" spans="2:3" x14ac:dyDescent="0.25">
      <c r="B218" s="161"/>
      <c r="C218" s="161"/>
    </row>
    <row r="219" spans="2:3" x14ac:dyDescent="0.25">
      <c r="B219" s="161"/>
      <c r="C219" s="161"/>
    </row>
    <row r="220" spans="2:3" x14ac:dyDescent="0.25">
      <c r="B220" s="161"/>
      <c r="C220" s="161"/>
    </row>
    <row r="221" spans="2:3" x14ac:dyDescent="0.25">
      <c r="B221" s="161"/>
      <c r="C221" s="161"/>
    </row>
    <row r="222" spans="2:3" x14ac:dyDescent="0.25">
      <c r="B222" s="161"/>
      <c r="C222" s="161"/>
    </row>
    <row r="223" spans="2:3" x14ac:dyDescent="0.25">
      <c r="B223" s="161"/>
      <c r="C223" s="161"/>
    </row>
    <row r="224" spans="2:3" x14ac:dyDescent="0.25">
      <c r="B224" s="161"/>
      <c r="C224" s="161"/>
    </row>
    <row r="225" spans="2:3" x14ac:dyDescent="0.25">
      <c r="B225" s="161"/>
      <c r="C225" s="161"/>
    </row>
    <row r="226" spans="2:3" x14ac:dyDescent="0.25">
      <c r="B226" s="161"/>
      <c r="C226" s="161"/>
    </row>
    <row r="227" spans="2:3" x14ac:dyDescent="0.25">
      <c r="B227" s="161"/>
      <c r="C227" s="161"/>
    </row>
    <row r="228" spans="2:3" x14ac:dyDescent="0.25">
      <c r="B228" s="161"/>
      <c r="C228" s="161"/>
    </row>
    <row r="229" spans="2:3" x14ac:dyDescent="0.25">
      <c r="B229" s="161"/>
      <c r="C229" s="161"/>
    </row>
    <row r="230" spans="2:3" x14ac:dyDescent="0.25">
      <c r="B230" s="161"/>
      <c r="C230" s="161"/>
    </row>
    <row r="231" spans="2:3" x14ac:dyDescent="0.25">
      <c r="B231" s="161"/>
      <c r="C231" s="161"/>
    </row>
    <row r="232" spans="2:3" x14ac:dyDescent="0.25">
      <c r="B232" s="161"/>
      <c r="C232" s="161"/>
    </row>
    <row r="233" spans="2:3" x14ac:dyDescent="0.25">
      <c r="B233" s="161"/>
      <c r="C233" s="161"/>
    </row>
    <row r="234" spans="2:3" x14ac:dyDescent="0.25">
      <c r="B234" s="161"/>
      <c r="C234" s="161"/>
    </row>
    <row r="235" spans="2:3" x14ac:dyDescent="0.25">
      <c r="B235" s="161"/>
      <c r="C235" s="161"/>
    </row>
    <row r="236" spans="2:3" x14ac:dyDescent="0.25">
      <c r="B236" s="161"/>
      <c r="C236" s="161"/>
    </row>
    <row r="237" spans="2:3" x14ac:dyDescent="0.25">
      <c r="B237" s="161"/>
      <c r="C237" s="161"/>
    </row>
    <row r="238" spans="2:3" x14ac:dyDescent="0.25">
      <c r="B238" s="161"/>
      <c r="C238" s="161"/>
    </row>
    <row r="239" spans="2:3" x14ac:dyDescent="0.25">
      <c r="B239" s="161"/>
      <c r="C239" s="161"/>
    </row>
    <row r="240" spans="2:3" x14ac:dyDescent="0.25">
      <c r="B240" s="161"/>
      <c r="C240" s="161"/>
    </row>
    <row r="241" spans="2:3" x14ac:dyDescent="0.25">
      <c r="B241" s="161"/>
      <c r="C241" s="161"/>
    </row>
    <row r="242" spans="2:3" x14ac:dyDescent="0.25">
      <c r="B242" s="161"/>
      <c r="C242" s="161"/>
    </row>
    <row r="243" spans="2:3" x14ac:dyDescent="0.25">
      <c r="B243" s="161"/>
      <c r="C243" s="161"/>
    </row>
    <row r="244" spans="2:3" x14ac:dyDescent="0.25">
      <c r="B244" s="161"/>
      <c r="C244" s="161"/>
    </row>
    <row r="245" spans="2:3" x14ac:dyDescent="0.25">
      <c r="B245" s="161"/>
      <c r="C245" s="161"/>
    </row>
    <row r="246" spans="2:3" x14ac:dyDescent="0.25">
      <c r="B246" s="161"/>
      <c r="C246" s="161"/>
    </row>
    <row r="247" spans="2:3" x14ac:dyDescent="0.25">
      <c r="B247" s="161"/>
      <c r="C247" s="161"/>
    </row>
    <row r="248" spans="2:3" x14ac:dyDescent="0.25">
      <c r="B248" s="161"/>
      <c r="C248" s="161"/>
    </row>
    <row r="249" spans="2:3" x14ac:dyDescent="0.25">
      <c r="B249" s="161"/>
      <c r="C249" s="161"/>
    </row>
    <row r="250" spans="2:3" x14ac:dyDescent="0.25">
      <c r="B250" s="161"/>
      <c r="C250" s="161"/>
    </row>
    <row r="251" spans="2:3" x14ac:dyDescent="0.25">
      <c r="B251" s="161"/>
      <c r="C251" s="161"/>
    </row>
    <row r="252" spans="2:3" x14ac:dyDescent="0.25">
      <c r="B252" s="161"/>
      <c r="C252" s="161"/>
    </row>
    <row r="253" spans="2:3" x14ac:dyDescent="0.25">
      <c r="B253" s="161"/>
      <c r="C253" s="161"/>
    </row>
  </sheetData>
  <mergeCells count="58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D43:E4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B43:C43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87:G87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J33:J34"/>
    <mergeCell ref="H5:I5"/>
    <mergeCell ref="J5:J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189"/>
  <sheetViews>
    <sheetView topLeftCell="A37" zoomScale="75" zoomScaleNormal="75" workbookViewId="0">
      <selection activeCell="M67" sqref="M67"/>
    </sheetView>
  </sheetViews>
  <sheetFormatPr defaultRowHeight="15" x14ac:dyDescent="0.25"/>
  <cols>
    <col min="1" max="1" width="28.85546875" style="100" customWidth="1"/>
    <col min="2" max="14" width="16.5703125" customWidth="1"/>
    <col min="16" max="16" width="11.7109375" bestFit="1" customWidth="1"/>
  </cols>
  <sheetData>
    <row r="1" spans="1:16" s="2" customFormat="1" ht="18.75" x14ac:dyDescent="0.3">
      <c r="A1" s="2971" t="s">
        <v>349</v>
      </c>
      <c r="B1" s="2971"/>
      <c r="C1" s="2971"/>
      <c r="D1" s="2971"/>
      <c r="E1" s="2971"/>
      <c r="F1" s="2971"/>
      <c r="G1" s="2971"/>
      <c r="H1" s="2971"/>
      <c r="I1" s="2971"/>
      <c r="J1" s="2971"/>
      <c r="K1" s="2971"/>
      <c r="L1" s="2971"/>
      <c r="M1" s="2971"/>
      <c r="N1" s="2971"/>
    </row>
    <row r="2" spans="1:16" s="2" customFormat="1" ht="15.75" thickBot="1" x14ac:dyDescent="0.3">
      <c r="A2" s="100"/>
    </row>
    <row r="3" spans="1:16" s="2" customFormat="1" ht="17.25" thickBot="1" x14ac:dyDescent="0.3">
      <c r="A3" s="3029" t="s">
        <v>30</v>
      </c>
      <c r="B3" s="3030"/>
      <c r="C3" s="3030"/>
      <c r="D3" s="3030"/>
      <c r="E3" s="3030"/>
      <c r="F3" s="3030"/>
      <c r="G3" s="3030"/>
      <c r="H3" s="3030"/>
      <c r="I3" s="3030"/>
      <c r="J3" s="3030"/>
      <c r="K3" s="3030"/>
      <c r="L3" s="3030"/>
      <c r="M3" s="3030"/>
      <c r="N3" s="3031"/>
    </row>
    <row r="4" spans="1:16" s="2" customFormat="1" ht="17.25" customHeight="1" thickBot="1" x14ac:dyDescent="0.3">
      <c r="A4" s="3032" t="s">
        <v>0</v>
      </c>
      <c r="B4" s="3193" t="s">
        <v>1</v>
      </c>
      <c r="C4" s="3194"/>
      <c r="D4" s="3194"/>
      <c r="E4" s="3194"/>
      <c r="F4" s="3194"/>
      <c r="G4" s="3195"/>
      <c r="H4" s="3196" t="s">
        <v>2</v>
      </c>
      <c r="I4" s="3197"/>
      <c r="J4" s="3197"/>
      <c r="K4" s="3197"/>
      <c r="L4" s="3198"/>
      <c r="M4" s="2954" t="s">
        <v>3</v>
      </c>
      <c r="N4" s="3055" t="s">
        <v>31</v>
      </c>
    </row>
    <row r="5" spans="1:16" s="2" customFormat="1" ht="16.5" customHeight="1" x14ac:dyDescent="0.25">
      <c r="A5" s="3033"/>
      <c r="B5" s="3199" t="s">
        <v>8</v>
      </c>
      <c r="C5" s="3200"/>
      <c r="D5" s="3201" t="s">
        <v>9</v>
      </c>
      <c r="E5" s="3202"/>
      <c r="F5" s="3203" t="s">
        <v>32</v>
      </c>
      <c r="G5" s="3065" t="s">
        <v>10</v>
      </c>
      <c r="H5" s="3044" t="s">
        <v>11</v>
      </c>
      <c r="I5" s="3045"/>
      <c r="J5" s="3052" t="s">
        <v>12</v>
      </c>
      <c r="K5" s="3048" t="s">
        <v>33</v>
      </c>
      <c r="L5" s="3050" t="s">
        <v>13</v>
      </c>
      <c r="M5" s="2964"/>
      <c r="N5" s="3056"/>
    </row>
    <row r="6" spans="1:16" s="2" customFormat="1" ht="66.75" thickBot="1" x14ac:dyDescent="0.3">
      <c r="A6" s="3034"/>
      <c r="B6" s="7" t="s">
        <v>14</v>
      </c>
      <c r="C6" s="8" t="s">
        <v>15</v>
      </c>
      <c r="D6" s="8" t="s">
        <v>16</v>
      </c>
      <c r="E6" s="590" t="s">
        <v>34</v>
      </c>
      <c r="F6" s="3204"/>
      <c r="G6" s="3066"/>
      <c r="H6" s="7" t="s">
        <v>14</v>
      </c>
      <c r="I6" s="8" t="s">
        <v>15</v>
      </c>
      <c r="J6" s="3053"/>
      <c r="K6" s="3049"/>
      <c r="L6" s="3051"/>
      <c r="M6" s="2955"/>
      <c r="N6" s="3057"/>
    </row>
    <row r="7" spans="1:16" s="2" customFormat="1" ht="16.5" x14ac:dyDescent="0.25">
      <c r="A7" s="9" t="s">
        <v>17</v>
      </c>
      <c r="B7" s="10">
        <v>148374.13812299998</v>
      </c>
      <c r="C7" s="10">
        <v>22468.941371000001</v>
      </c>
      <c r="D7" s="10">
        <v>13412.368416000001</v>
      </c>
      <c r="E7" s="10">
        <v>2927.2674939999997</v>
      </c>
      <c r="F7" s="471">
        <v>15777.78242</v>
      </c>
      <c r="G7" s="471">
        <v>202960.49782399999</v>
      </c>
      <c r="H7" s="10">
        <v>2181.3670000000002</v>
      </c>
      <c r="I7" s="10">
        <v>109.75156600000001</v>
      </c>
      <c r="J7" s="10">
        <v>30.651742179999999</v>
      </c>
      <c r="K7" s="10">
        <v>27.416040000000002</v>
      </c>
      <c r="L7" s="467">
        <v>2349.1863481800001</v>
      </c>
      <c r="M7" s="471">
        <v>205309.68417217999</v>
      </c>
      <c r="N7" s="471">
        <v>47237.236264159998</v>
      </c>
    </row>
    <row r="8" spans="1:16" s="2" customFormat="1" ht="16.5" x14ac:dyDescent="0.25">
      <c r="A8" s="11" t="s">
        <v>18</v>
      </c>
      <c r="B8" s="10">
        <v>24714.831977999998</v>
      </c>
      <c r="C8" s="10">
        <v>6800.8392629999998</v>
      </c>
      <c r="D8" s="10">
        <v>3958.2697699999999</v>
      </c>
      <c r="E8" s="10">
        <v>611.30507699999998</v>
      </c>
      <c r="F8" s="471">
        <v>3315.6790860000001</v>
      </c>
      <c r="G8" s="471">
        <v>39400.925173999996</v>
      </c>
      <c r="H8" s="10">
        <v>567.98800000000006</v>
      </c>
      <c r="I8" s="10">
        <v>56.349606999999999</v>
      </c>
      <c r="J8" s="10">
        <v>0</v>
      </c>
      <c r="K8" s="10">
        <v>19.240528000000001</v>
      </c>
      <c r="L8" s="467">
        <v>643.57813499999997</v>
      </c>
      <c r="M8" s="471">
        <v>40044.503309</v>
      </c>
      <c r="N8" s="471">
        <v>10971.019291000001</v>
      </c>
    </row>
    <row r="9" spans="1:16" s="2" customFormat="1" ht="16.5" x14ac:dyDescent="0.25">
      <c r="A9" s="12" t="s">
        <v>19</v>
      </c>
      <c r="B9" s="10">
        <v>3452.4773299999997</v>
      </c>
      <c r="C9" s="10">
        <v>1413.708496</v>
      </c>
      <c r="D9" s="10">
        <v>1140.890067</v>
      </c>
      <c r="E9" s="10">
        <v>114.68736</v>
      </c>
      <c r="F9" s="10">
        <v>617.81845599999997</v>
      </c>
      <c r="G9" s="467">
        <v>6739.581709</v>
      </c>
      <c r="H9" s="10">
        <v>34.168999999999997</v>
      </c>
      <c r="I9" s="10">
        <v>3.4670000000000001</v>
      </c>
      <c r="J9" s="10">
        <v>0</v>
      </c>
      <c r="K9" s="10">
        <v>0</v>
      </c>
      <c r="L9" s="467">
        <v>37.635999999999996</v>
      </c>
      <c r="M9" s="468">
        <v>6777.2177090000005</v>
      </c>
      <c r="N9" s="10">
        <v>2569.9170899999999</v>
      </c>
    </row>
    <row r="10" spans="1:16" s="2" customFormat="1" ht="16.5" x14ac:dyDescent="0.25">
      <c r="A10" s="13" t="s">
        <v>20</v>
      </c>
      <c r="B10" s="10">
        <v>5536.7572440000004</v>
      </c>
      <c r="C10" s="10">
        <v>835.49105099999997</v>
      </c>
      <c r="D10" s="10">
        <v>639.20307200000002</v>
      </c>
      <c r="E10" s="10">
        <v>111.577567</v>
      </c>
      <c r="F10" s="10">
        <v>232.82177300000001</v>
      </c>
      <c r="G10" s="467">
        <v>7355.8507069999996</v>
      </c>
      <c r="H10" s="10">
        <v>402.81900000000002</v>
      </c>
      <c r="I10" s="10">
        <v>51.882607</v>
      </c>
      <c r="J10" s="10">
        <v>0</v>
      </c>
      <c r="K10" s="10">
        <v>2</v>
      </c>
      <c r="L10" s="467">
        <v>456.70160700000002</v>
      </c>
      <c r="M10" s="468">
        <v>7812.5523139999996</v>
      </c>
      <c r="N10" s="10">
        <v>2163.8103209999999</v>
      </c>
    </row>
    <row r="11" spans="1:16" s="2" customFormat="1" ht="16.5" x14ac:dyDescent="0.25">
      <c r="A11" s="13" t="s">
        <v>21</v>
      </c>
      <c r="B11" s="10">
        <v>8550.6251329999996</v>
      </c>
      <c r="C11" s="10">
        <v>3623.9745010000001</v>
      </c>
      <c r="D11" s="10">
        <v>1298.3164569999999</v>
      </c>
      <c r="E11" s="10">
        <v>278.25940100000003</v>
      </c>
      <c r="F11" s="471">
        <v>1066.294048</v>
      </c>
      <c r="G11" s="471">
        <v>14817.46954</v>
      </c>
      <c r="H11" s="10">
        <v>131</v>
      </c>
      <c r="I11" s="10">
        <v>0</v>
      </c>
      <c r="J11" s="10">
        <v>0</v>
      </c>
      <c r="K11" s="10">
        <v>12.240528000000001</v>
      </c>
      <c r="L11" s="467">
        <v>143.24052800000001</v>
      </c>
      <c r="M11" s="471">
        <v>14960.710068</v>
      </c>
      <c r="N11" s="471">
        <v>3163.9162190000002</v>
      </c>
    </row>
    <row r="12" spans="1:16" s="2" customFormat="1" ht="16.5" x14ac:dyDescent="0.25">
      <c r="A12" s="11" t="s">
        <v>22</v>
      </c>
      <c r="B12" s="10">
        <v>14627.396936000001</v>
      </c>
      <c r="C12" s="10">
        <v>3112.2310029999999</v>
      </c>
      <c r="D12" s="10">
        <v>2018.039313</v>
      </c>
      <c r="E12" s="10">
        <v>420.14034600000002</v>
      </c>
      <c r="F12" s="471">
        <v>2862.571277</v>
      </c>
      <c r="G12" s="471">
        <v>23040.378875000002</v>
      </c>
      <c r="H12" s="10">
        <v>19.643000000000001</v>
      </c>
      <c r="I12" s="10">
        <v>17.375796999999999</v>
      </c>
      <c r="J12" s="10">
        <v>0</v>
      </c>
      <c r="K12" s="10">
        <v>3.8031839999999999</v>
      </c>
      <c r="L12" s="467">
        <v>40.821981000000001</v>
      </c>
      <c r="M12" s="471">
        <v>23081.200855999999</v>
      </c>
      <c r="N12" s="471">
        <v>5875.9785769999999</v>
      </c>
    </row>
    <row r="13" spans="1:16" s="2" customFormat="1" ht="17.25" thickBot="1" x14ac:dyDescent="0.3">
      <c r="A13" s="14" t="s">
        <v>23</v>
      </c>
      <c r="B13" s="10">
        <v>12844.953735000001</v>
      </c>
      <c r="C13" s="10">
        <v>2397.3825649999999</v>
      </c>
      <c r="D13" s="10">
        <v>2778.8752509999999</v>
      </c>
      <c r="E13" s="471">
        <v>377.85247800000002</v>
      </c>
      <c r="F13" s="471">
        <v>4433.1542529999997</v>
      </c>
      <c r="G13" s="471">
        <v>22832.218281999998</v>
      </c>
      <c r="H13" s="10">
        <v>523.42599999999993</v>
      </c>
      <c r="I13" s="10">
        <v>4.7069999999999999</v>
      </c>
      <c r="J13" s="10">
        <v>356</v>
      </c>
      <c r="K13" s="10">
        <v>102</v>
      </c>
      <c r="L13" s="467">
        <v>986.13300000000004</v>
      </c>
      <c r="M13" s="471">
        <v>23818.351281999996</v>
      </c>
      <c r="N13" s="471">
        <v>10123.216701000001</v>
      </c>
    </row>
    <row r="14" spans="1:16" s="2" customFormat="1" ht="17.25" thickBot="1" x14ac:dyDescent="0.3">
      <c r="A14" s="472" t="s">
        <v>24</v>
      </c>
      <c r="B14" s="473">
        <v>200561.32077200001</v>
      </c>
      <c r="C14" s="473">
        <v>34779.394202000003</v>
      </c>
      <c r="D14" s="473">
        <v>22167.552749999999</v>
      </c>
      <c r="E14" s="15">
        <v>4336.5653949999996</v>
      </c>
      <c r="F14" s="15">
        <v>26389.187035999999</v>
      </c>
      <c r="G14" s="15">
        <v>288234.02015500003</v>
      </c>
      <c r="H14" s="473">
        <v>3292.424</v>
      </c>
      <c r="I14" s="473">
        <v>188.18396999999999</v>
      </c>
      <c r="J14" s="473">
        <v>386.65174217999999</v>
      </c>
      <c r="K14" s="473">
        <v>152.45975200000001</v>
      </c>
      <c r="L14" s="474">
        <v>4019.7194641800002</v>
      </c>
      <c r="M14" s="15">
        <v>292253.73961917998</v>
      </c>
      <c r="N14" s="15">
        <v>74207.450833159994</v>
      </c>
      <c r="P14" s="1"/>
    </row>
    <row r="15" spans="1:16" s="2" customFormat="1" ht="16.5" x14ac:dyDescent="0.25">
      <c r="A15" s="16" t="s">
        <v>35</v>
      </c>
      <c r="B15" s="10">
        <v>153.679</v>
      </c>
      <c r="C15" s="10">
        <v>115.658</v>
      </c>
      <c r="D15" s="10">
        <v>100.317632</v>
      </c>
      <c r="E15" s="10">
        <v>22.032</v>
      </c>
      <c r="F15" s="10">
        <v>15.036689000000001</v>
      </c>
      <c r="G15" s="467">
        <v>406.723321</v>
      </c>
      <c r="H15" s="10">
        <v>0</v>
      </c>
      <c r="I15" s="10">
        <v>0</v>
      </c>
      <c r="J15" s="10">
        <v>0</v>
      </c>
      <c r="K15" s="10">
        <v>0</v>
      </c>
      <c r="L15" s="467">
        <v>0</v>
      </c>
      <c r="M15" s="468">
        <v>406.723321</v>
      </c>
      <c r="N15" s="10">
        <v>181.28868900000001</v>
      </c>
      <c r="P15" s="1"/>
    </row>
    <row r="16" spans="1:16" s="2" customFormat="1" ht="16.5" x14ac:dyDescent="0.25">
      <c r="A16" s="17" t="s">
        <v>36</v>
      </c>
      <c r="B16" s="10">
        <v>64</v>
      </c>
      <c r="C16" s="10">
        <v>5</v>
      </c>
      <c r="D16" s="10">
        <v>5.9429999999999996</v>
      </c>
      <c r="E16" s="10">
        <v>0</v>
      </c>
      <c r="F16" s="10">
        <v>0</v>
      </c>
      <c r="G16" s="467">
        <v>74.942999999999998</v>
      </c>
      <c r="H16" s="10">
        <v>0</v>
      </c>
      <c r="I16" s="10">
        <v>0</v>
      </c>
      <c r="J16" s="10">
        <v>0</v>
      </c>
      <c r="K16" s="10">
        <v>0</v>
      </c>
      <c r="L16" s="467">
        <v>0</v>
      </c>
      <c r="M16" s="468">
        <v>74.942999999999998</v>
      </c>
      <c r="N16" s="10">
        <v>10.943</v>
      </c>
      <c r="P16" s="57"/>
    </row>
    <row r="17" spans="1:14" s="2" customFormat="1" ht="16.5" x14ac:dyDescent="0.25">
      <c r="A17" s="17" t="s">
        <v>37</v>
      </c>
      <c r="B17" s="10">
        <v>0</v>
      </c>
      <c r="C17" s="10">
        <v>4</v>
      </c>
      <c r="D17" s="10">
        <v>6</v>
      </c>
      <c r="E17" s="10">
        <v>1</v>
      </c>
      <c r="F17" s="10">
        <v>8</v>
      </c>
      <c r="G17" s="467">
        <v>19</v>
      </c>
      <c r="H17" s="10">
        <v>0</v>
      </c>
      <c r="I17" s="10">
        <v>0</v>
      </c>
      <c r="J17" s="10">
        <v>0</v>
      </c>
      <c r="K17" s="10">
        <v>0</v>
      </c>
      <c r="L17" s="467">
        <v>0</v>
      </c>
      <c r="M17" s="468">
        <v>19</v>
      </c>
      <c r="N17" s="10">
        <v>13</v>
      </c>
    </row>
    <row r="18" spans="1:14" s="2" customFormat="1" ht="16.5" x14ac:dyDescent="0.25">
      <c r="A18" s="17" t="s">
        <v>38</v>
      </c>
      <c r="B18" s="10">
        <v>39.230499999999999</v>
      </c>
      <c r="C18" s="10">
        <v>11.901</v>
      </c>
      <c r="D18" s="10">
        <v>7.730048</v>
      </c>
      <c r="E18" s="10">
        <v>0</v>
      </c>
      <c r="F18" s="10">
        <v>18.3</v>
      </c>
      <c r="G18" s="467">
        <v>77.161547999999996</v>
      </c>
      <c r="H18" s="10">
        <v>0</v>
      </c>
      <c r="I18" s="10">
        <v>0</v>
      </c>
      <c r="J18" s="10">
        <v>0</v>
      </c>
      <c r="K18" s="10">
        <v>0</v>
      </c>
      <c r="L18" s="467">
        <v>0</v>
      </c>
      <c r="M18" s="468">
        <v>77.161547999999996</v>
      </c>
      <c r="N18" s="10">
        <v>31.993500000000001</v>
      </c>
    </row>
    <row r="19" spans="1:14" s="2" customFormat="1" ht="33" x14ac:dyDescent="0.25">
      <c r="A19" s="18" t="s">
        <v>39</v>
      </c>
      <c r="B19" s="10">
        <v>81.608049999999992</v>
      </c>
      <c r="C19" s="10">
        <v>53.465000000000003</v>
      </c>
      <c r="D19" s="10">
        <v>47.834576999999996</v>
      </c>
      <c r="E19" s="10">
        <v>13.333</v>
      </c>
      <c r="F19" s="10">
        <v>30.276</v>
      </c>
      <c r="G19" s="467">
        <v>226.51662699999997</v>
      </c>
      <c r="H19" s="10">
        <v>0</v>
      </c>
      <c r="I19" s="10">
        <v>0</v>
      </c>
      <c r="J19" s="10">
        <v>0</v>
      </c>
      <c r="K19" s="10">
        <v>0.40400000000000003</v>
      </c>
      <c r="L19" s="467">
        <v>0.40400000000000003</v>
      </c>
      <c r="M19" s="468">
        <v>226.92062699999997</v>
      </c>
      <c r="N19" s="10">
        <v>123.674367</v>
      </c>
    </row>
    <row r="20" spans="1:14" s="2" customFormat="1" ht="16.5" x14ac:dyDescent="0.25">
      <c r="A20" s="17" t="s">
        <v>40</v>
      </c>
      <c r="B20" s="10">
        <v>6.1289999999999996</v>
      </c>
      <c r="C20" s="10">
        <v>0</v>
      </c>
      <c r="D20" s="10">
        <v>94</v>
      </c>
      <c r="E20" s="10">
        <v>0</v>
      </c>
      <c r="F20" s="10">
        <v>0</v>
      </c>
      <c r="G20" s="467">
        <v>100.129</v>
      </c>
      <c r="H20" s="10">
        <v>0</v>
      </c>
      <c r="I20" s="10">
        <v>0</v>
      </c>
      <c r="J20" s="10">
        <v>0</v>
      </c>
      <c r="K20" s="10">
        <v>0</v>
      </c>
      <c r="L20" s="467">
        <v>0</v>
      </c>
      <c r="M20" s="468">
        <v>100.129</v>
      </c>
      <c r="N20" s="10">
        <v>97.882999999999996</v>
      </c>
    </row>
    <row r="21" spans="1:14" s="2" customFormat="1" ht="16.5" x14ac:dyDescent="0.25">
      <c r="A21" s="17" t="s">
        <v>41</v>
      </c>
      <c r="B21" s="10">
        <v>183.60693000000001</v>
      </c>
      <c r="C21" s="10">
        <v>57.274999999999999</v>
      </c>
      <c r="D21" s="10">
        <v>5.3860239999999999</v>
      </c>
      <c r="E21" s="10">
        <v>5.7000000000000002E-2</v>
      </c>
      <c r="F21" s="10">
        <v>3.6779999999999999</v>
      </c>
      <c r="G21" s="467">
        <v>250.00295399999999</v>
      </c>
      <c r="H21" s="10">
        <v>0</v>
      </c>
      <c r="I21" s="10">
        <v>0</v>
      </c>
      <c r="J21" s="10">
        <v>0</v>
      </c>
      <c r="K21" s="10">
        <v>0</v>
      </c>
      <c r="L21" s="467">
        <v>0</v>
      </c>
      <c r="M21" s="468">
        <v>250.00295399999999</v>
      </c>
      <c r="N21" s="10">
        <v>22.363954</v>
      </c>
    </row>
    <row r="22" spans="1:14" s="2" customFormat="1" ht="16.5" x14ac:dyDescent="0.25">
      <c r="A22" s="17" t="s">
        <v>42</v>
      </c>
      <c r="B22" s="10">
        <v>0</v>
      </c>
      <c r="C22" s="10">
        <v>3</v>
      </c>
      <c r="D22" s="10">
        <v>1</v>
      </c>
      <c r="E22" s="10">
        <v>0</v>
      </c>
      <c r="F22" s="10">
        <v>0</v>
      </c>
      <c r="G22" s="467">
        <v>4</v>
      </c>
      <c r="H22" s="10">
        <v>0</v>
      </c>
      <c r="I22" s="10">
        <v>0</v>
      </c>
      <c r="J22" s="10">
        <v>0</v>
      </c>
      <c r="K22" s="10">
        <v>0</v>
      </c>
      <c r="L22" s="467">
        <v>0</v>
      </c>
      <c r="M22" s="468">
        <v>4</v>
      </c>
      <c r="N22" s="10">
        <v>4</v>
      </c>
    </row>
    <row r="23" spans="1:14" s="2" customFormat="1" ht="16.5" x14ac:dyDescent="0.25">
      <c r="A23" s="17" t="s">
        <v>43</v>
      </c>
      <c r="B23" s="10">
        <v>429.56506100000001</v>
      </c>
      <c r="C23" s="10">
        <v>98.046999999999997</v>
      </c>
      <c r="D23" s="10">
        <v>269.74581000000001</v>
      </c>
      <c r="E23" s="10">
        <v>24.999535999999999</v>
      </c>
      <c r="F23" s="10">
        <v>74.451999999999998</v>
      </c>
      <c r="G23" s="467">
        <v>896.80940699999996</v>
      </c>
      <c r="H23" s="10">
        <v>24</v>
      </c>
      <c r="I23" s="10">
        <v>0</v>
      </c>
      <c r="J23" s="10">
        <v>0</v>
      </c>
      <c r="K23" s="10">
        <v>5</v>
      </c>
      <c r="L23" s="467">
        <v>29</v>
      </c>
      <c r="M23" s="468">
        <v>925.80940699999996</v>
      </c>
      <c r="N23" s="10">
        <v>403.60233399999998</v>
      </c>
    </row>
    <row r="24" spans="1:14" s="2" customFormat="1" ht="16.5" x14ac:dyDescent="0.25">
      <c r="A24" s="17" t="s">
        <v>44</v>
      </c>
      <c r="B24" s="10">
        <v>14.826000000000001</v>
      </c>
      <c r="C24" s="10">
        <v>24.847999999999999</v>
      </c>
      <c r="D24" s="10">
        <v>44.608198999999999</v>
      </c>
      <c r="E24" s="10">
        <v>0.65400000000000003</v>
      </c>
      <c r="F24" s="10">
        <v>5</v>
      </c>
      <c r="G24" s="467">
        <v>89.936199000000002</v>
      </c>
      <c r="H24" s="10">
        <v>9</v>
      </c>
      <c r="I24" s="10">
        <v>0</v>
      </c>
      <c r="J24" s="10">
        <v>0</v>
      </c>
      <c r="K24" s="10">
        <v>0</v>
      </c>
      <c r="L24" s="467">
        <v>9</v>
      </c>
      <c r="M24" s="468">
        <v>98.936199000000002</v>
      </c>
      <c r="N24" s="10">
        <v>68.432999999999993</v>
      </c>
    </row>
    <row r="25" spans="1:14" s="2" customFormat="1" ht="16.5" x14ac:dyDescent="0.25">
      <c r="A25" s="17" t="s">
        <v>45</v>
      </c>
      <c r="B25" s="10">
        <v>0</v>
      </c>
      <c r="C25" s="10">
        <v>0</v>
      </c>
      <c r="D25" s="10">
        <v>39</v>
      </c>
      <c r="E25" s="10">
        <v>0</v>
      </c>
      <c r="F25" s="10">
        <v>0</v>
      </c>
      <c r="G25" s="467">
        <v>39</v>
      </c>
      <c r="H25" s="10">
        <v>0</v>
      </c>
      <c r="I25" s="10">
        <v>0</v>
      </c>
      <c r="J25" s="10">
        <v>0</v>
      </c>
      <c r="K25" s="10">
        <v>17</v>
      </c>
      <c r="L25" s="467">
        <v>17</v>
      </c>
      <c r="M25" s="468">
        <v>56</v>
      </c>
      <c r="N25" s="10">
        <v>51</v>
      </c>
    </row>
    <row r="26" spans="1:14" s="2" customFormat="1" ht="16.5" x14ac:dyDescent="0.25">
      <c r="A26" s="17" t="s">
        <v>46</v>
      </c>
      <c r="B26" s="10">
        <v>379</v>
      </c>
      <c r="C26" s="10">
        <v>76</v>
      </c>
      <c r="D26" s="10">
        <v>32</v>
      </c>
      <c r="E26" s="10">
        <v>120</v>
      </c>
      <c r="F26" s="10">
        <v>0</v>
      </c>
      <c r="G26" s="467">
        <v>607</v>
      </c>
      <c r="H26" s="10">
        <v>0</v>
      </c>
      <c r="I26" s="10">
        <v>0</v>
      </c>
      <c r="J26" s="10">
        <v>0</v>
      </c>
      <c r="K26" s="10">
        <v>0</v>
      </c>
      <c r="L26" s="467">
        <v>0</v>
      </c>
      <c r="M26" s="468">
        <v>607</v>
      </c>
      <c r="N26" s="10">
        <v>363</v>
      </c>
    </row>
    <row r="27" spans="1:14" s="2" customFormat="1" ht="17.25" thickBot="1" x14ac:dyDescent="0.3">
      <c r="A27" s="475" t="s">
        <v>47</v>
      </c>
      <c r="B27" s="10">
        <v>0</v>
      </c>
      <c r="C27" s="10">
        <v>22</v>
      </c>
      <c r="D27" s="10">
        <v>25</v>
      </c>
      <c r="E27" s="10">
        <v>0</v>
      </c>
      <c r="F27" s="10">
        <v>0</v>
      </c>
      <c r="G27" s="467">
        <v>47</v>
      </c>
      <c r="H27" s="10">
        <v>0</v>
      </c>
      <c r="I27" s="10">
        <v>0</v>
      </c>
      <c r="J27" s="10">
        <v>0</v>
      </c>
      <c r="K27" s="10">
        <v>0</v>
      </c>
      <c r="L27" s="467">
        <v>0</v>
      </c>
      <c r="M27" s="468">
        <v>47</v>
      </c>
      <c r="N27" s="10">
        <v>0</v>
      </c>
    </row>
    <row r="28" spans="1:14" s="2" customFormat="1" ht="17.25" thickBot="1" x14ac:dyDescent="0.3">
      <c r="A28" s="472" t="s">
        <v>25</v>
      </c>
      <c r="B28" s="473">
        <v>1969.692315</v>
      </c>
      <c r="C28" s="473">
        <v>580.19468800000004</v>
      </c>
      <c r="D28" s="473">
        <v>835.55029000000002</v>
      </c>
      <c r="E28" s="473">
        <v>185.01253600000001</v>
      </c>
      <c r="F28" s="473">
        <v>329.40485100000001</v>
      </c>
      <c r="G28" s="474">
        <v>3899.8546799999999</v>
      </c>
      <c r="H28" s="473">
        <v>33</v>
      </c>
      <c r="I28" s="473">
        <v>0</v>
      </c>
      <c r="J28" s="473">
        <v>0</v>
      </c>
      <c r="K28" s="473">
        <v>23</v>
      </c>
      <c r="L28" s="474">
        <v>56</v>
      </c>
      <c r="M28" s="476">
        <v>3955.8546799999999</v>
      </c>
      <c r="N28" s="473">
        <v>1794.3551830000001</v>
      </c>
    </row>
    <row r="29" spans="1:14" s="2" customFormat="1" ht="17.25" thickBot="1" x14ac:dyDescent="0.3">
      <c r="A29" s="472" t="s">
        <v>26</v>
      </c>
      <c r="B29" s="473">
        <v>202531.013087</v>
      </c>
      <c r="C29" s="473">
        <v>35359.588890000006</v>
      </c>
      <c r="D29" s="473">
        <v>23003.103039999998</v>
      </c>
      <c r="E29" s="15">
        <v>4521.5779309999998</v>
      </c>
      <c r="F29" s="15">
        <v>26718.591886999999</v>
      </c>
      <c r="G29" s="15">
        <v>292133.87483500002</v>
      </c>
      <c r="H29" s="473">
        <v>3325.424</v>
      </c>
      <c r="I29" s="473">
        <v>188.18396999999999</v>
      </c>
      <c r="J29" s="473">
        <v>386.65174217999999</v>
      </c>
      <c r="K29" s="473">
        <v>175.45975200000001</v>
      </c>
      <c r="L29" s="474">
        <v>4075.7194641800002</v>
      </c>
      <c r="M29" s="15">
        <v>296209.59429918003</v>
      </c>
      <c r="N29" s="15">
        <v>76001.806016160001</v>
      </c>
    </row>
    <row r="30" spans="1:14" s="2" customFormat="1" ht="17.25" thickBot="1" x14ac:dyDescent="0.3">
      <c r="A30" s="19"/>
      <c r="B30" s="576"/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</row>
    <row r="31" spans="1:14" s="2" customFormat="1" ht="17.25" thickBot="1" x14ac:dyDescent="0.3">
      <c r="A31" s="3062" t="s">
        <v>30</v>
      </c>
      <c r="B31" s="3063"/>
      <c r="C31" s="3063"/>
      <c r="D31" s="3063"/>
      <c r="E31" s="3063"/>
      <c r="F31" s="3063"/>
      <c r="G31" s="3063"/>
      <c r="H31" s="3063"/>
      <c r="I31" s="3063"/>
      <c r="J31" s="3063"/>
      <c r="K31" s="3063"/>
      <c r="L31" s="3063"/>
      <c r="M31" s="3063"/>
      <c r="N31" s="3064"/>
    </row>
    <row r="32" spans="1:14" s="2" customFormat="1" ht="17.25" customHeight="1" thickBot="1" x14ac:dyDescent="0.3">
      <c r="A32" s="3032" t="s">
        <v>0</v>
      </c>
      <c r="B32" s="3035" t="s">
        <v>1</v>
      </c>
      <c r="C32" s="3036"/>
      <c r="D32" s="3036"/>
      <c r="E32" s="3036"/>
      <c r="F32" s="3036"/>
      <c r="G32" s="3037"/>
      <c r="H32" s="3038" t="s">
        <v>2</v>
      </c>
      <c r="I32" s="3039"/>
      <c r="J32" s="3039"/>
      <c r="K32" s="3039"/>
      <c r="L32" s="3040"/>
      <c r="M32" s="2954" t="s">
        <v>3</v>
      </c>
      <c r="N32" s="3055" t="s">
        <v>31</v>
      </c>
    </row>
    <row r="33" spans="1:14" s="2" customFormat="1" ht="16.5" customHeight="1" x14ac:dyDescent="0.25">
      <c r="A33" s="3033"/>
      <c r="B33" s="3044" t="s">
        <v>8</v>
      </c>
      <c r="C33" s="3045"/>
      <c r="D33" s="3046" t="s">
        <v>9</v>
      </c>
      <c r="E33" s="3047"/>
      <c r="F33" s="3212" t="s">
        <v>32</v>
      </c>
      <c r="G33" s="3065" t="s">
        <v>10</v>
      </c>
      <c r="H33" s="3044" t="s">
        <v>11</v>
      </c>
      <c r="I33" s="3045"/>
      <c r="J33" s="3052" t="s">
        <v>12</v>
      </c>
      <c r="K33" s="3048" t="s">
        <v>33</v>
      </c>
      <c r="L33" s="3050" t="s">
        <v>13</v>
      </c>
      <c r="M33" s="2964"/>
      <c r="N33" s="3056"/>
    </row>
    <row r="34" spans="1:14" s="2" customFormat="1" ht="66.75" thickBot="1" x14ac:dyDescent="0.3">
      <c r="A34" s="3034"/>
      <c r="B34" s="7" t="s">
        <v>14</v>
      </c>
      <c r="C34" s="8" t="s">
        <v>15</v>
      </c>
      <c r="D34" s="8" t="s">
        <v>16</v>
      </c>
      <c r="E34" s="590" t="s">
        <v>34</v>
      </c>
      <c r="F34" s="3204"/>
      <c r="G34" s="3066"/>
      <c r="H34" s="7" t="s">
        <v>14</v>
      </c>
      <c r="I34" s="8" t="s">
        <v>15</v>
      </c>
      <c r="J34" s="3053"/>
      <c r="K34" s="3049"/>
      <c r="L34" s="3051"/>
      <c r="M34" s="2955"/>
      <c r="N34" s="3057"/>
    </row>
    <row r="35" spans="1:14" s="2" customFormat="1" ht="16.5" x14ac:dyDescent="0.25">
      <c r="A35" s="21" t="s">
        <v>27</v>
      </c>
      <c r="B35" s="10">
        <v>100563.601266</v>
      </c>
      <c r="C35" s="10">
        <v>15262.015917999999</v>
      </c>
      <c r="D35" s="10">
        <v>9018.8718169999993</v>
      </c>
      <c r="E35" s="471">
        <v>1644.836628</v>
      </c>
      <c r="F35" s="471">
        <v>16826.132951</v>
      </c>
      <c r="G35" s="471">
        <v>143315.45858000001</v>
      </c>
      <c r="H35" s="10">
        <v>1867.78</v>
      </c>
      <c r="I35" s="10">
        <v>55.894172999999995</v>
      </c>
      <c r="J35" s="10">
        <v>0</v>
      </c>
      <c r="K35" s="10">
        <v>73.459752000000009</v>
      </c>
      <c r="L35" s="467">
        <v>1997.1339249999999</v>
      </c>
      <c r="M35" s="471">
        <v>145312.59250500004</v>
      </c>
      <c r="N35" s="471">
        <v>32316.192443</v>
      </c>
    </row>
    <row r="36" spans="1:14" s="2" customFormat="1" ht="17.25" thickBot="1" x14ac:dyDescent="0.3">
      <c r="A36" s="577" t="s">
        <v>28</v>
      </c>
      <c r="B36" s="10">
        <v>99997.719505999994</v>
      </c>
      <c r="C36" s="10">
        <v>19517.378283999999</v>
      </c>
      <c r="D36" s="10">
        <v>13148.680933</v>
      </c>
      <c r="E36" s="10">
        <v>2691.7287670000001</v>
      </c>
      <c r="F36" s="10">
        <v>9563.0540849999998</v>
      </c>
      <c r="G36" s="467">
        <v>144918.56157500003</v>
      </c>
      <c r="H36" s="10">
        <v>1424.644</v>
      </c>
      <c r="I36" s="10">
        <v>132.28979699999999</v>
      </c>
      <c r="J36" s="10">
        <v>386.65174217999999</v>
      </c>
      <c r="K36" s="10">
        <v>79</v>
      </c>
      <c r="L36" s="467">
        <v>2022.5855391799998</v>
      </c>
      <c r="M36" s="468">
        <v>146941.14711418</v>
      </c>
      <c r="N36" s="10">
        <v>41891.258390160001</v>
      </c>
    </row>
    <row r="37" spans="1:14" s="2" customFormat="1" ht="17.25" thickBot="1" x14ac:dyDescent="0.3">
      <c r="A37" s="472" t="s">
        <v>24</v>
      </c>
      <c r="B37" s="473">
        <v>200561.32077200001</v>
      </c>
      <c r="C37" s="473">
        <v>34779.394202000003</v>
      </c>
      <c r="D37" s="473">
        <v>22167.552749999999</v>
      </c>
      <c r="E37" s="15">
        <v>4336.5653949999996</v>
      </c>
      <c r="F37" s="15">
        <v>26389.187035999999</v>
      </c>
      <c r="G37" s="15">
        <v>288234.02015500003</v>
      </c>
      <c r="H37" s="473">
        <v>3292.424</v>
      </c>
      <c r="I37" s="473">
        <v>188.18396999999999</v>
      </c>
      <c r="J37" s="473">
        <v>386.65174217999999</v>
      </c>
      <c r="K37" s="473">
        <v>152.45975200000001</v>
      </c>
      <c r="L37" s="474">
        <v>4019.7194641800002</v>
      </c>
      <c r="M37" s="15">
        <v>292253.73961917998</v>
      </c>
      <c r="N37" s="15">
        <v>74207.450833159994</v>
      </c>
    </row>
    <row r="38" spans="1:14" s="2" customFormat="1" ht="17.25" thickBot="1" x14ac:dyDescent="0.3">
      <c r="A38" s="472" t="s">
        <v>25</v>
      </c>
      <c r="B38" s="473">
        <v>1969.692315</v>
      </c>
      <c r="C38" s="473">
        <v>580.19468800000004</v>
      </c>
      <c r="D38" s="473">
        <v>835.55029000000002</v>
      </c>
      <c r="E38" s="473">
        <v>185.01253600000001</v>
      </c>
      <c r="F38" s="473">
        <v>329.40485100000001</v>
      </c>
      <c r="G38" s="474">
        <v>3899.8546799999999</v>
      </c>
      <c r="H38" s="473">
        <v>33</v>
      </c>
      <c r="I38" s="473">
        <v>0</v>
      </c>
      <c r="J38" s="473">
        <v>0</v>
      </c>
      <c r="K38" s="473">
        <v>23</v>
      </c>
      <c r="L38" s="474">
        <v>56</v>
      </c>
      <c r="M38" s="476">
        <v>3955.8546799999999</v>
      </c>
      <c r="N38" s="473">
        <v>1794.3551830000001</v>
      </c>
    </row>
    <row r="39" spans="1:14" s="2" customFormat="1" ht="17.25" thickBot="1" x14ac:dyDescent="0.3">
      <c r="A39" s="472" t="s">
        <v>26</v>
      </c>
      <c r="B39" s="473">
        <v>202531.013087</v>
      </c>
      <c r="C39" s="473">
        <v>35359.588890000006</v>
      </c>
      <c r="D39" s="473">
        <v>23003.103039999998</v>
      </c>
      <c r="E39" s="15">
        <v>4521.5779309999998</v>
      </c>
      <c r="F39" s="15">
        <v>26718.591886999999</v>
      </c>
      <c r="G39" s="15">
        <v>292133.87483500002</v>
      </c>
      <c r="H39" s="473">
        <v>3325.424</v>
      </c>
      <c r="I39" s="473">
        <v>188.18396999999999</v>
      </c>
      <c r="J39" s="473">
        <v>386.65174217999999</v>
      </c>
      <c r="K39" s="473">
        <v>175.45975200000001</v>
      </c>
      <c r="L39" s="474">
        <v>4075.7194641800002</v>
      </c>
      <c r="M39" s="15">
        <v>296209.59429918003</v>
      </c>
      <c r="N39" s="15">
        <v>76001.806016160001</v>
      </c>
    </row>
    <row r="40" spans="1:14" s="2" customFormat="1" ht="16.5" x14ac:dyDescent="0.25">
      <c r="A40" s="578"/>
      <c r="B40" s="555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N40" s="555"/>
    </row>
    <row r="41" spans="1:14" s="2" customFormat="1" ht="18" thickBot="1" x14ac:dyDescent="0.3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579"/>
    </row>
    <row r="42" spans="1:14" s="2" customFormat="1" ht="17.25" thickBot="1" x14ac:dyDescent="0.3">
      <c r="A42" s="3029" t="s">
        <v>48</v>
      </c>
      <c r="B42" s="3030"/>
      <c r="C42" s="3030"/>
      <c r="D42" s="3030"/>
      <c r="E42" s="3030"/>
      <c r="F42" s="3030"/>
      <c r="G42" s="3030"/>
      <c r="H42" s="3030"/>
      <c r="I42" s="3030"/>
      <c r="J42" s="3030"/>
      <c r="K42" s="3030"/>
      <c r="L42" s="3030"/>
      <c r="M42" s="3030"/>
      <c r="N42" s="3031"/>
    </row>
    <row r="43" spans="1:14" s="2" customFormat="1" ht="17.25" customHeight="1" thickBot="1" x14ac:dyDescent="0.3">
      <c r="A43" s="3032" t="s">
        <v>0</v>
      </c>
      <c r="B43" s="3035" t="s">
        <v>1</v>
      </c>
      <c r="C43" s="3036"/>
      <c r="D43" s="3036"/>
      <c r="E43" s="3036"/>
      <c r="F43" s="3036"/>
      <c r="G43" s="3037"/>
      <c r="H43" s="3038" t="s">
        <v>2</v>
      </c>
      <c r="I43" s="3039"/>
      <c r="J43" s="3039"/>
      <c r="K43" s="3039"/>
      <c r="L43" s="3040"/>
      <c r="M43" s="2994" t="s">
        <v>3</v>
      </c>
      <c r="N43" s="3224" t="s">
        <v>31</v>
      </c>
    </row>
    <row r="44" spans="1:14" s="2" customFormat="1" ht="16.5" customHeight="1" x14ac:dyDescent="0.25">
      <c r="A44" s="3033"/>
      <c r="B44" s="3044" t="s">
        <v>8</v>
      </c>
      <c r="C44" s="3045"/>
      <c r="D44" s="3046" t="s">
        <v>9</v>
      </c>
      <c r="E44" s="3047"/>
      <c r="F44" s="3190" t="s">
        <v>32</v>
      </c>
      <c r="G44" s="3050" t="s">
        <v>10</v>
      </c>
      <c r="H44" s="3192" t="s">
        <v>11</v>
      </c>
      <c r="I44" s="3045"/>
      <c r="J44" s="3052" t="s">
        <v>12</v>
      </c>
      <c r="K44" s="3048" t="s">
        <v>33</v>
      </c>
      <c r="L44" s="3050" t="s">
        <v>13</v>
      </c>
      <c r="M44" s="2995"/>
      <c r="N44" s="3225"/>
    </row>
    <row r="45" spans="1:14" s="2" customFormat="1" ht="66.75" thickBot="1" x14ac:dyDescent="0.3">
      <c r="A45" s="3034"/>
      <c r="B45" s="7" t="s">
        <v>14</v>
      </c>
      <c r="C45" s="8" t="s">
        <v>15</v>
      </c>
      <c r="D45" s="8" t="s">
        <v>16</v>
      </c>
      <c r="E45" s="8" t="s">
        <v>34</v>
      </c>
      <c r="F45" s="3191"/>
      <c r="G45" s="3051"/>
      <c r="H45" s="580" t="s">
        <v>14</v>
      </c>
      <c r="I45" s="8" t="s">
        <v>15</v>
      </c>
      <c r="J45" s="3053"/>
      <c r="K45" s="3049"/>
      <c r="L45" s="3051"/>
      <c r="M45" s="2996"/>
      <c r="N45" s="3226"/>
    </row>
    <row r="46" spans="1:14" s="2" customFormat="1" ht="16.5" x14ac:dyDescent="0.25">
      <c r="A46" s="9" t="s">
        <v>17</v>
      </c>
      <c r="B46" s="22">
        <v>42705.429120000008</v>
      </c>
      <c r="C46" s="22">
        <v>34429.500508999998</v>
      </c>
      <c r="D46" s="22">
        <v>11790.528925999999</v>
      </c>
      <c r="E46" s="22">
        <v>9928.4477050000005</v>
      </c>
      <c r="F46" s="22">
        <v>14213.943588</v>
      </c>
      <c r="G46" s="483">
        <v>113067.84984799998</v>
      </c>
      <c r="H46" s="22">
        <v>4087.7839999999997</v>
      </c>
      <c r="I46" s="22">
        <v>1365.759</v>
      </c>
      <c r="J46" s="22">
        <v>237</v>
      </c>
      <c r="K46" s="22">
        <v>766</v>
      </c>
      <c r="L46" s="483">
        <v>6456.5429999999997</v>
      </c>
      <c r="M46" s="484">
        <v>119524.392848</v>
      </c>
      <c r="N46" s="22">
        <v>50012.641594000001</v>
      </c>
    </row>
    <row r="47" spans="1:14" s="2" customFormat="1" ht="16.5" x14ac:dyDescent="0.25">
      <c r="A47" s="11" t="s">
        <v>18</v>
      </c>
      <c r="B47" s="22">
        <v>35996.669469999993</v>
      </c>
      <c r="C47" s="22">
        <v>30128.570116000003</v>
      </c>
      <c r="D47" s="22">
        <v>11764.625827</v>
      </c>
      <c r="E47" s="22">
        <v>12667.855176999999</v>
      </c>
      <c r="F47" s="22">
        <v>7958.9324329999999</v>
      </c>
      <c r="G47" s="483">
        <v>98516.653023000006</v>
      </c>
      <c r="H47" s="22">
        <v>8240.1316999999999</v>
      </c>
      <c r="I47" s="22">
        <v>8299.8995689820003</v>
      </c>
      <c r="J47" s="22">
        <v>4478.1000000000004</v>
      </c>
      <c r="K47" s="22">
        <v>926.78413421000005</v>
      </c>
      <c r="L47" s="483">
        <v>21944.915403192004</v>
      </c>
      <c r="M47" s="484">
        <v>120461.56842619201</v>
      </c>
      <c r="N47" s="22">
        <v>66471.727902982006</v>
      </c>
    </row>
    <row r="48" spans="1:14" s="2" customFormat="1" ht="16.5" x14ac:dyDescent="0.25">
      <c r="A48" s="12" t="s">
        <v>19</v>
      </c>
      <c r="B48" s="22">
        <v>9435.8057090000002</v>
      </c>
      <c r="C48" s="22">
        <v>5355.2251050000004</v>
      </c>
      <c r="D48" s="22">
        <v>2260.1276269999998</v>
      </c>
      <c r="E48" s="22">
        <v>2443.4397690000001</v>
      </c>
      <c r="F48" s="22">
        <v>2472.761767</v>
      </c>
      <c r="G48" s="483">
        <v>21967.359976999996</v>
      </c>
      <c r="H48" s="22">
        <v>6073</v>
      </c>
      <c r="I48" s="22">
        <v>4956.96</v>
      </c>
      <c r="J48" s="22">
        <v>2318</v>
      </c>
      <c r="K48" s="22">
        <v>614</v>
      </c>
      <c r="L48" s="483">
        <v>13961.96</v>
      </c>
      <c r="M48" s="484">
        <v>35929.319976999999</v>
      </c>
      <c r="N48" s="22">
        <v>23975.587503999999</v>
      </c>
    </row>
    <row r="49" spans="1:16" s="2" customFormat="1" ht="16.5" x14ac:dyDescent="0.25">
      <c r="A49" s="13" t="s">
        <v>20</v>
      </c>
      <c r="B49" s="22">
        <v>11153.904999999997</v>
      </c>
      <c r="C49" s="22">
        <v>12663.203</v>
      </c>
      <c r="D49" s="22">
        <v>3278.8430040000003</v>
      </c>
      <c r="E49" s="22">
        <v>2568.9456409999998</v>
      </c>
      <c r="F49" s="22">
        <v>2541.9377009999998</v>
      </c>
      <c r="G49" s="483">
        <v>32206.834346</v>
      </c>
      <c r="H49" s="22">
        <v>1379.1316999999999</v>
      </c>
      <c r="I49" s="22">
        <v>0</v>
      </c>
      <c r="J49" s="22">
        <v>601</v>
      </c>
      <c r="K49" s="22">
        <v>49</v>
      </c>
      <c r="L49" s="483">
        <v>2029.1316999999999</v>
      </c>
      <c r="M49" s="484">
        <v>34235.966045999994</v>
      </c>
      <c r="N49" s="22">
        <v>16375.651182</v>
      </c>
    </row>
    <row r="50" spans="1:16" s="2" customFormat="1" ht="16.5" x14ac:dyDescent="0.25">
      <c r="A50" s="13" t="s">
        <v>21</v>
      </c>
      <c r="B50" s="22">
        <v>13237.729396000001</v>
      </c>
      <c r="C50" s="22">
        <v>10435.507331999999</v>
      </c>
      <c r="D50" s="22">
        <v>5773.3045949999996</v>
      </c>
      <c r="E50" s="22">
        <v>7515.0125810000009</v>
      </c>
      <c r="F50" s="22">
        <v>2704.3559650000002</v>
      </c>
      <c r="G50" s="483">
        <v>39665.909869000003</v>
      </c>
      <c r="H50" s="22">
        <v>690</v>
      </c>
      <c r="I50" s="22">
        <v>3253.9395689819999</v>
      </c>
      <c r="J50" s="22">
        <v>1558.1</v>
      </c>
      <c r="K50" s="22">
        <v>130</v>
      </c>
      <c r="L50" s="483">
        <v>5632.0395689819998</v>
      </c>
      <c r="M50" s="484">
        <v>45297.949437982003</v>
      </c>
      <c r="N50" s="22">
        <v>22960.964596982001</v>
      </c>
    </row>
    <row r="51" spans="1:16" s="2" customFormat="1" ht="16.5" x14ac:dyDescent="0.25">
      <c r="A51" s="11" t="s">
        <v>22</v>
      </c>
      <c r="B51" s="22">
        <v>3008.5777400000002</v>
      </c>
      <c r="C51" s="22">
        <v>2346.1779999999999</v>
      </c>
      <c r="D51" s="22">
        <v>4483.9056270000001</v>
      </c>
      <c r="E51" s="22">
        <v>491.936668</v>
      </c>
      <c r="F51" s="22">
        <v>1224.779166</v>
      </c>
      <c r="G51" s="483">
        <v>11555.377200999999</v>
      </c>
      <c r="H51" s="22">
        <v>79</v>
      </c>
      <c r="I51" s="22">
        <v>50</v>
      </c>
      <c r="J51" s="22">
        <v>1600</v>
      </c>
      <c r="K51" s="22">
        <v>1283</v>
      </c>
      <c r="L51" s="483">
        <v>3012</v>
      </c>
      <c r="M51" s="484">
        <v>14567.377200999999</v>
      </c>
      <c r="N51" s="22">
        <v>10321.811573999999</v>
      </c>
    </row>
    <row r="52" spans="1:16" s="2" customFormat="1" ht="17.25" thickBot="1" x14ac:dyDescent="0.3">
      <c r="A52" s="14" t="s">
        <v>23</v>
      </c>
      <c r="B52" s="22">
        <v>20507.369403000001</v>
      </c>
      <c r="C52" s="22">
        <v>16036.335415</v>
      </c>
      <c r="D52" s="22">
        <v>5287.6053490000004</v>
      </c>
      <c r="E52" s="22">
        <v>7619.0398100000002</v>
      </c>
      <c r="F52" s="22">
        <v>3075.536173</v>
      </c>
      <c r="G52" s="483">
        <v>52525.886150000006</v>
      </c>
      <c r="H52" s="22">
        <v>548.79999999999995</v>
      </c>
      <c r="I52" s="22">
        <v>961.16490299999998</v>
      </c>
      <c r="J52" s="22">
        <v>2201</v>
      </c>
      <c r="K52" s="22">
        <v>1996</v>
      </c>
      <c r="L52" s="483">
        <v>5706.964903</v>
      </c>
      <c r="M52" s="484">
        <v>58232.851052999999</v>
      </c>
      <c r="N52" s="22">
        <v>24605.239328</v>
      </c>
    </row>
    <row r="53" spans="1:16" s="2" customFormat="1" ht="17.25" thickBot="1" x14ac:dyDescent="0.3">
      <c r="A53" s="472" t="s">
        <v>24</v>
      </c>
      <c r="B53" s="29">
        <v>102218.04573300001</v>
      </c>
      <c r="C53" s="29">
        <v>82940.584039999987</v>
      </c>
      <c r="D53" s="29">
        <v>33326.665729</v>
      </c>
      <c r="E53" s="29">
        <v>30707.279359999997</v>
      </c>
      <c r="F53" s="29">
        <v>26473.191360000001</v>
      </c>
      <c r="G53" s="485">
        <v>275665.76622200001</v>
      </c>
      <c r="H53" s="29">
        <v>12955.715699999999</v>
      </c>
      <c r="I53" s="29">
        <v>10676.823471981999</v>
      </c>
      <c r="J53" s="29">
        <v>8516.1</v>
      </c>
      <c r="K53" s="29">
        <v>4971.78413421</v>
      </c>
      <c r="L53" s="485">
        <v>37120.423306192002</v>
      </c>
      <c r="M53" s="486">
        <v>312786.18952819199</v>
      </c>
      <c r="N53" s="29">
        <v>151411.42039898201</v>
      </c>
    </row>
    <row r="54" spans="1:16" s="2" customFormat="1" ht="16.5" x14ac:dyDescent="0.25">
      <c r="A54" s="16" t="s">
        <v>35</v>
      </c>
      <c r="B54" s="22">
        <v>19994.355054</v>
      </c>
      <c r="C54" s="22">
        <v>7702.3465969999997</v>
      </c>
      <c r="D54" s="22">
        <v>2761.699603</v>
      </c>
      <c r="E54" s="22">
        <v>4931.7803199999998</v>
      </c>
      <c r="F54" s="22">
        <v>4040.9679999999998</v>
      </c>
      <c r="G54" s="483">
        <v>39431.149573999995</v>
      </c>
      <c r="H54" s="22">
        <v>9252.0197669999998</v>
      </c>
      <c r="I54" s="22">
        <v>3015</v>
      </c>
      <c r="J54" s="22">
        <v>1161</v>
      </c>
      <c r="K54" s="22">
        <v>10</v>
      </c>
      <c r="L54" s="483">
        <v>13438.019767</v>
      </c>
      <c r="M54" s="484">
        <v>52869.169340999993</v>
      </c>
      <c r="N54" s="22">
        <v>10737.993720999999</v>
      </c>
      <c r="P54" s="1">
        <f>SUM(M15:M27)</f>
        <v>2893.6260560000001</v>
      </c>
    </row>
    <row r="55" spans="1:16" s="2" customFormat="1" ht="16.5" x14ac:dyDescent="0.25">
      <c r="A55" s="17" t="s">
        <v>36</v>
      </c>
      <c r="B55" s="22">
        <v>4962.9285739999996</v>
      </c>
      <c r="C55" s="22">
        <v>2367.8760000000002</v>
      </c>
      <c r="D55" s="22">
        <v>2271.3112499999997</v>
      </c>
      <c r="E55" s="22">
        <v>676.04475300000001</v>
      </c>
      <c r="F55" s="22">
        <v>216.59899999999999</v>
      </c>
      <c r="G55" s="483">
        <v>10494.759576999999</v>
      </c>
      <c r="H55" s="22">
        <v>7854.7982499999998</v>
      </c>
      <c r="I55" s="22">
        <v>8263.7556460999986</v>
      </c>
      <c r="J55" s="22">
        <v>1638.5929205800001</v>
      </c>
      <c r="K55" s="22">
        <v>1222</v>
      </c>
      <c r="L55" s="483">
        <v>18979.14681668</v>
      </c>
      <c r="M55" s="484">
        <v>29473.906393680001</v>
      </c>
      <c r="N55" s="22">
        <v>15981.859574</v>
      </c>
      <c r="P55" s="1">
        <f>SUM(M54:M66)</f>
        <v>261582.83415068002</v>
      </c>
    </row>
    <row r="56" spans="1:16" s="2" customFormat="1" ht="16.5" x14ac:dyDescent="0.25">
      <c r="A56" s="17" t="s">
        <v>37</v>
      </c>
      <c r="B56" s="22">
        <v>370.5</v>
      </c>
      <c r="C56" s="22">
        <v>718</v>
      </c>
      <c r="D56" s="22">
        <v>442.36380500000001</v>
      </c>
      <c r="E56" s="22">
        <v>339.816461</v>
      </c>
      <c r="F56" s="22">
        <v>430.68</v>
      </c>
      <c r="G56" s="483">
        <v>2301.3602660000001</v>
      </c>
      <c r="H56" s="22">
        <v>8685</v>
      </c>
      <c r="I56" s="22">
        <v>246</v>
      </c>
      <c r="J56" s="22">
        <v>0</v>
      </c>
      <c r="K56" s="22">
        <v>347</v>
      </c>
      <c r="L56" s="483">
        <v>9278</v>
      </c>
      <c r="M56" s="484">
        <v>11579.360266000002</v>
      </c>
      <c r="N56" s="22">
        <v>7603.8602660000006</v>
      </c>
      <c r="P56" s="1">
        <f>SUM(P54:P55)</f>
        <v>264476.46020668</v>
      </c>
    </row>
    <row r="57" spans="1:16" s="2" customFormat="1" ht="16.5" x14ac:dyDescent="0.25">
      <c r="A57" s="17" t="s">
        <v>38</v>
      </c>
      <c r="B57" s="22">
        <v>2021.931</v>
      </c>
      <c r="C57" s="22">
        <v>311</v>
      </c>
      <c r="D57" s="22">
        <v>225.80770699999999</v>
      </c>
      <c r="E57" s="22">
        <v>470.95861300000001</v>
      </c>
      <c r="F57" s="22">
        <v>1641</v>
      </c>
      <c r="G57" s="483">
        <v>4670.6973200000002</v>
      </c>
      <c r="H57" s="22">
        <v>228</v>
      </c>
      <c r="I57" s="22">
        <v>33</v>
      </c>
      <c r="J57" s="22">
        <v>140</v>
      </c>
      <c r="K57" s="22">
        <v>62</v>
      </c>
      <c r="L57" s="483">
        <v>463</v>
      </c>
      <c r="M57" s="484">
        <v>5133.6973200000002</v>
      </c>
      <c r="N57" s="22">
        <v>1893.3416130000001</v>
      </c>
      <c r="P57" s="1">
        <f>+M28+M67</f>
        <v>392750.25399965793</v>
      </c>
    </row>
    <row r="58" spans="1:16" s="2" customFormat="1" ht="16.5" x14ac:dyDescent="0.25">
      <c r="A58" s="17" t="s">
        <v>39</v>
      </c>
      <c r="B58" s="22">
        <v>4788.909944</v>
      </c>
      <c r="C58" s="22">
        <v>11690.608649</v>
      </c>
      <c r="D58" s="22">
        <v>3282.2675899999999</v>
      </c>
      <c r="E58" s="22">
        <v>5039.8315640000001</v>
      </c>
      <c r="F58" s="22">
        <v>841.2</v>
      </c>
      <c r="G58" s="483">
        <v>25642.817746999997</v>
      </c>
      <c r="H58" s="22">
        <v>6280.6</v>
      </c>
      <c r="I58" s="22">
        <v>5483.8099999999995</v>
      </c>
      <c r="J58" s="22">
        <v>11457</v>
      </c>
      <c r="K58" s="22">
        <v>8788.3040000000001</v>
      </c>
      <c r="L58" s="483">
        <v>32009.714</v>
      </c>
      <c r="M58" s="484">
        <v>57652.531747000001</v>
      </c>
      <c r="N58" s="22">
        <v>25386.607227</v>
      </c>
      <c r="P58" s="1">
        <f>+P57-P56</f>
        <v>128273.79379297793</v>
      </c>
    </row>
    <row r="59" spans="1:16" s="2" customFormat="1" ht="16.5" x14ac:dyDescent="0.25">
      <c r="A59" s="17" t="s">
        <v>40</v>
      </c>
      <c r="B59" s="22">
        <v>307.44100000000003</v>
      </c>
      <c r="C59" s="22">
        <v>54.935000000000002</v>
      </c>
      <c r="D59" s="22">
        <v>3462.994643</v>
      </c>
      <c r="E59" s="22">
        <v>2437</v>
      </c>
      <c r="F59" s="22">
        <v>4.423</v>
      </c>
      <c r="G59" s="483">
        <v>6266.793643</v>
      </c>
      <c r="H59" s="22">
        <v>0</v>
      </c>
      <c r="I59" s="22">
        <v>0</v>
      </c>
      <c r="J59" s="22">
        <v>3531</v>
      </c>
      <c r="K59" s="22">
        <v>1451</v>
      </c>
      <c r="L59" s="483">
        <v>4982</v>
      </c>
      <c r="M59" s="484">
        <v>11248.793643000001</v>
      </c>
      <c r="N59" s="22">
        <v>11135.808643</v>
      </c>
    </row>
    <row r="60" spans="1:16" s="2" customFormat="1" ht="16.5" x14ac:dyDescent="0.25">
      <c r="A60" s="17" t="s">
        <v>41</v>
      </c>
      <c r="B60" s="22">
        <v>1328.703667</v>
      </c>
      <c r="C60" s="22">
        <v>2014.0350000000001</v>
      </c>
      <c r="D60" s="22">
        <v>2276</v>
      </c>
      <c r="E60" s="22">
        <v>1859.311792</v>
      </c>
      <c r="F60" s="22">
        <v>414.68900000000002</v>
      </c>
      <c r="G60" s="483">
        <v>7892.7394589999994</v>
      </c>
      <c r="H60" s="22">
        <v>2940.5</v>
      </c>
      <c r="I60" s="22">
        <v>1229</v>
      </c>
      <c r="J60" s="22">
        <v>518</v>
      </c>
      <c r="K60" s="22">
        <v>48</v>
      </c>
      <c r="L60" s="483">
        <v>4735.5</v>
      </c>
      <c r="M60" s="484">
        <v>12628.239459</v>
      </c>
      <c r="N60" s="22">
        <v>8026.3937919999998</v>
      </c>
    </row>
    <row r="61" spans="1:16" s="2" customFormat="1" ht="16.5" x14ac:dyDescent="0.25">
      <c r="A61" s="17" t="s">
        <v>42</v>
      </c>
      <c r="B61" s="22">
        <v>2363.8029999999999</v>
      </c>
      <c r="C61" s="22">
        <v>4740.0560000000005</v>
      </c>
      <c r="D61" s="22">
        <v>8691.7569999999996</v>
      </c>
      <c r="E61" s="22">
        <v>9725.8167290000001</v>
      </c>
      <c r="F61" s="22">
        <v>2871.5</v>
      </c>
      <c r="G61" s="483">
        <v>28392.932729</v>
      </c>
      <c r="H61" s="22">
        <v>86</v>
      </c>
      <c r="I61" s="22">
        <v>350</v>
      </c>
      <c r="J61" s="22">
        <v>4</v>
      </c>
      <c r="K61" s="22">
        <v>676</v>
      </c>
      <c r="L61" s="483">
        <v>1116</v>
      </c>
      <c r="M61" s="484">
        <v>29508.932729</v>
      </c>
      <c r="N61" s="22">
        <v>13291.523000000001</v>
      </c>
    </row>
    <row r="62" spans="1:16" s="2" customFormat="1" ht="16.5" x14ac:dyDescent="0.25">
      <c r="A62" s="17" t="s">
        <v>43</v>
      </c>
      <c r="B62" s="22">
        <v>3534.9372760000001</v>
      </c>
      <c r="C62" s="22">
        <v>2280.47408</v>
      </c>
      <c r="D62" s="22">
        <v>2583.7012009999999</v>
      </c>
      <c r="E62" s="22">
        <v>460.46526599999999</v>
      </c>
      <c r="F62" s="22">
        <v>1753.591647</v>
      </c>
      <c r="G62" s="483">
        <v>10613.169470000001</v>
      </c>
      <c r="H62" s="22">
        <v>276</v>
      </c>
      <c r="I62" s="22">
        <v>26</v>
      </c>
      <c r="J62" s="22">
        <v>2579.1</v>
      </c>
      <c r="K62" s="22">
        <v>20</v>
      </c>
      <c r="L62" s="483">
        <v>2901.1</v>
      </c>
      <c r="M62" s="484">
        <v>13514.269470000001</v>
      </c>
      <c r="N62" s="22">
        <v>7831.3312030000006</v>
      </c>
    </row>
    <row r="63" spans="1:16" s="2" customFormat="1" ht="16.5" x14ac:dyDescent="0.25">
      <c r="A63" s="17" t="s">
        <v>44</v>
      </c>
      <c r="B63" s="22">
        <v>3043.2792639999998</v>
      </c>
      <c r="C63" s="22">
        <v>439.32</v>
      </c>
      <c r="D63" s="22">
        <v>1101.524496</v>
      </c>
      <c r="E63" s="22">
        <v>809</v>
      </c>
      <c r="F63" s="22">
        <v>1248</v>
      </c>
      <c r="G63" s="483">
        <v>6641.1237599999995</v>
      </c>
      <c r="H63" s="22">
        <v>238</v>
      </c>
      <c r="I63" s="22">
        <v>0</v>
      </c>
      <c r="J63" s="22">
        <v>463</v>
      </c>
      <c r="K63" s="22">
        <v>882</v>
      </c>
      <c r="L63" s="483">
        <v>1583</v>
      </c>
      <c r="M63" s="484">
        <v>8224.1237599999986</v>
      </c>
      <c r="N63" s="22">
        <v>4562.6082459999998</v>
      </c>
    </row>
    <row r="64" spans="1:16" s="2" customFormat="1" ht="16.5" x14ac:dyDescent="0.25">
      <c r="A64" s="17" t="s">
        <v>45</v>
      </c>
      <c r="B64" s="22">
        <v>3808.4987460000002</v>
      </c>
      <c r="C64" s="22">
        <v>633.719966</v>
      </c>
      <c r="D64" s="22">
        <v>98.146000000000001</v>
      </c>
      <c r="E64" s="22">
        <v>55</v>
      </c>
      <c r="F64" s="22">
        <v>443</v>
      </c>
      <c r="G64" s="483">
        <v>5038.3647120000005</v>
      </c>
      <c r="H64" s="22">
        <v>187</v>
      </c>
      <c r="I64" s="22">
        <v>0</v>
      </c>
      <c r="J64" s="22">
        <v>0</v>
      </c>
      <c r="K64" s="22">
        <v>63</v>
      </c>
      <c r="L64" s="483">
        <v>250</v>
      </c>
      <c r="M64" s="484">
        <v>5288.3647120000005</v>
      </c>
      <c r="N64" s="22">
        <v>3541.8859659999998</v>
      </c>
    </row>
    <row r="65" spans="1:16" s="2" customFormat="1" ht="16.5" x14ac:dyDescent="0.25">
      <c r="A65" s="17" t="s">
        <v>46</v>
      </c>
      <c r="B65" s="22">
        <v>1302.134</v>
      </c>
      <c r="C65" s="22">
        <v>5176.6610000000001</v>
      </c>
      <c r="D65" s="22">
        <v>700.50018899999998</v>
      </c>
      <c r="E65" s="22">
        <v>4968.0481209999998</v>
      </c>
      <c r="F65" s="22">
        <v>2105</v>
      </c>
      <c r="G65" s="483">
        <v>14252.34331</v>
      </c>
      <c r="H65" s="22">
        <v>6</v>
      </c>
      <c r="I65" s="22">
        <v>37</v>
      </c>
      <c r="J65" s="22">
        <v>289</v>
      </c>
      <c r="K65" s="22">
        <v>2624</v>
      </c>
      <c r="L65" s="483">
        <v>2956</v>
      </c>
      <c r="M65" s="484">
        <v>17208.34331</v>
      </c>
      <c r="N65" s="22">
        <v>11446.330121000001</v>
      </c>
    </row>
    <row r="66" spans="1:16" s="2" customFormat="1" ht="17.25" thickBot="1" x14ac:dyDescent="0.3">
      <c r="A66" s="475" t="s">
        <v>47</v>
      </c>
      <c r="B66" s="22">
        <v>45.709000000000003</v>
      </c>
      <c r="C66" s="22">
        <v>94</v>
      </c>
      <c r="D66" s="22">
        <v>52.003999999999998</v>
      </c>
      <c r="E66" s="22">
        <v>216</v>
      </c>
      <c r="F66" s="22">
        <v>4</v>
      </c>
      <c r="G66" s="483">
        <v>411.71300000000002</v>
      </c>
      <c r="H66" s="22">
        <v>2798</v>
      </c>
      <c r="I66" s="22">
        <v>295.38900000000001</v>
      </c>
      <c r="J66" s="22">
        <v>622</v>
      </c>
      <c r="K66" s="22">
        <v>3126</v>
      </c>
      <c r="L66" s="483">
        <v>6841.3890000000001</v>
      </c>
      <c r="M66" s="484">
        <v>7253.1019999999999</v>
      </c>
      <c r="N66" s="22">
        <v>4534.3890000000001</v>
      </c>
    </row>
    <row r="67" spans="1:16" s="2" customFormat="1" ht="17.25" thickBot="1" x14ac:dyDescent="0.3">
      <c r="A67" s="472" t="s">
        <v>25</v>
      </c>
      <c r="B67" s="29">
        <v>71676.226438999991</v>
      </c>
      <c r="C67" s="29">
        <v>51862.469663000003</v>
      </c>
      <c r="D67" s="29">
        <v>41717.754684999993</v>
      </c>
      <c r="E67" s="29">
        <v>49301.656511000008</v>
      </c>
      <c r="F67" s="29">
        <v>23797.343260000001</v>
      </c>
      <c r="G67" s="485">
        <v>238355.45055800001</v>
      </c>
      <c r="H67" s="29">
        <v>62738.117229503994</v>
      </c>
      <c r="I67" s="29">
        <v>28395.798776424002</v>
      </c>
      <c r="J67" s="29">
        <v>28570.267611729996</v>
      </c>
      <c r="K67" s="29">
        <v>30734.765144000001</v>
      </c>
      <c r="L67" s="485">
        <v>150438.94876165802</v>
      </c>
      <c r="M67" s="486">
        <v>388794.39931965794</v>
      </c>
      <c r="N67" s="29">
        <v>190600.89712732099</v>
      </c>
    </row>
    <row r="68" spans="1:16" s="2" customFormat="1" ht="17.25" thickBot="1" x14ac:dyDescent="0.3">
      <c r="A68" s="472" t="s">
        <v>26</v>
      </c>
      <c r="B68" s="29">
        <v>173894.272172</v>
      </c>
      <c r="C68" s="29">
        <v>134803.05370299998</v>
      </c>
      <c r="D68" s="29">
        <v>75044.420414000007</v>
      </c>
      <c r="E68" s="29">
        <v>80008.935870999994</v>
      </c>
      <c r="F68" s="29">
        <v>50270.534620000006</v>
      </c>
      <c r="G68" s="485">
        <v>514021.21678000002</v>
      </c>
      <c r="H68" s="29">
        <v>75693.832929504002</v>
      </c>
      <c r="I68" s="29">
        <v>39072.622248405998</v>
      </c>
      <c r="J68" s="29">
        <v>37086.367611730006</v>
      </c>
      <c r="K68" s="29">
        <v>35706.549278210005</v>
      </c>
      <c r="L68" s="485">
        <v>187559.37206785</v>
      </c>
      <c r="M68" s="486">
        <v>701580.58884784998</v>
      </c>
      <c r="N68" s="29">
        <v>342012.317526303</v>
      </c>
    </row>
    <row r="69" spans="1:16" s="2" customFormat="1" ht="17.25" thickBot="1" x14ac:dyDescent="0.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</row>
    <row r="70" spans="1:16" s="2" customFormat="1" ht="17.25" thickBot="1" x14ac:dyDescent="0.3">
      <c r="A70" s="3062" t="s">
        <v>48</v>
      </c>
      <c r="B70" s="3063"/>
      <c r="C70" s="3063"/>
      <c r="D70" s="3063"/>
      <c r="E70" s="3063"/>
      <c r="F70" s="3063"/>
      <c r="G70" s="3063"/>
      <c r="H70" s="3063"/>
      <c r="I70" s="3063"/>
      <c r="J70" s="3063"/>
      <c r="K70" s="3063"/>
      <c r="L70" s="3063"/>
      <c r="M70" s="3063"/>
      <c r="N70" s="3064"/>
    </row>
    <row r="71" spans="1:16" s="2" customFormat="1" ht="17.25" customHeight="1" thickBot="1" x14ac:dyDescent="0.3">
      <c r="A71" s="3205" t="s">
        <v>0</v>
      </c>
      <c r="B71" s="3208" t="s">
        <v>1</v>
      </c>
      <c r="C71" s="3036"/>
      <c r="D71" s="3036"/>
      <c r="E71" s="3036"/>
      <c r="F71" s="3036"/>
      <c r="G71" s="3209"/>
      <c r="H71" s="3210" t="s">
        <v>2</v>
      </c>
      <c r="I71" s="3039"/>
      <c r="J71" s="3039"/>
      <c r="K71" s="3039"/>
      <c r="L71" s="3211"/>
      <c r="M71" s="2983" t="s">
        <v>3</v>
      </c>
      <c r="N71" s="3224" t="s">
        <v>31</v>
      </c>
    </row>
    <row r="72" spans="1:16" s="2" customFormat="1" ht="16.5" customHeight="1" x14ac:dyDescent="0.25">
      <c r="A72" s="3206"/>
      <c r="B72" s="3189" t="s">
        <v>8</v>
      </c>
      <c r="C72" s="3045"/>
      <c r="D72" s="3046" t="s">
        <v>9</v>
      </c>
      <c r="E72" s="3047"/>
      <c r="F72" s="3190" t="s">
        <v>32</v>
      </c>
      <c r="G72" s="3050" t="s">
        <v>10</v>
      </c>
      <c r="H72" s="3192" t="s">
        <v>11</v>
      </c>
      <c r="I72" s="3045"/>
      <c r="J72" s="3052" t="s">
        <v>12</v>
      </c>
      <c r="K72" s="3052" t="s">
        <v>33</v>
      </c>
      <c r="L72" s="3050" t="s">
        <v>13</v>
      </c>
      <c r="M72" s="2984"/>
      <c r="N72" s="3225"/>
    </row>
    <row r="73" spans="1:16" s="2" customFormat="1" ht="66.75" thickBot="1" x14ac:dyDescent="0.3">
      <c r="A73" s="3207"/>
      <c r="B73" s="581" t="s">
        <v>14</v>
      </c>
      <c r="C73" s="593" t="s">
        <v>15</v>
      </c>
      <c r="D73" s="593" t="s">
        <v>16</v>
      </c>
      <c r="E73" s="593" t="s">
        <v>55</v>
      </c>
      <c r="F73" s="3191"/>
      <c r="G73" s="3051"/>
      <c r="H73" s="582" t="s">
        <v>14</v>
      </c>
      <c r="I73" s="593" t="s">
        <v>15</v>
      </c>
      <c r="J73" s="3053"/>
      <c r="K73" s="3053"/>
      <c r="L73" s="3051"/>
      <c r="M73" s="3188"/>
      <c r="N73" s="3226"/>
    </row>
    <row r="74" spans="1:16" s="2" customFormat="1" ht="17.25" thickBot="1" x14ac:dyDescent="0.3">
      <c r="A74" s="472" t="s">
        <v>24</v>
      </c>
      <c r="B74" s="29">
        <v>102218.04573300001</v>
      </c>
      <c r="C74" s="29">
        <v>82940.584039999987</v>
      </c>
      <c r="D74" s="29">
        <v>33326.665729</v>
      </c>
      <c r="E74" s="29">
        <v>30707.279359999997</v>
      </c>
      <c r="F74" s="29">
        <v>26473.191360000001</v>
      </c>
      <c r="G74" s="485">
        <v>275665.76622200001</v>
      </c>
      <c r="H74" s="29">
        <v>12955.715699999999</v>
      </c>
      <c r="I74" s="29">
        <v>10676.823471981999</v>
      </c>
      <c r="J74" s="29">
        <v>8516.1</v>
      </c>
      <c r="K74" s="29">
        <v>4971.78413421</v>
      </c>
      <c r="L74" s="485">
        <v>37120.423306192002</v>
      </c>
      <c r="M74" s="486">
        <v>312786.18952819199</v>
      </c>
      <c r="N74" s="29">
        <v>151411.42039898201</v>
      </c>
    </row>
    <row r="75" spans="1:16" s="2" customFormat="1" ht="16.5" x14ac:dyDescent="0.25">
      <c r="A75" s="24" t="s">
        <v>49</v>
      </c>
      <c r="B75" s="22">
        <v>62571.830366000002</v>
      </c>
      <c r="C75" s="22">
        <v>51291.094942999996</v>
      </c>
      <c r="D75" s="22">
        <v>17147.859839000001</v>
      </c>
      <c r="E75" s="22">
        <v>20192.832139999999</v>
      </c>
      <c r="F75" s="22">
        <v>20275.492511999997</v>
      </c>
      <c r="G75" s="483">
        <v>171479.10980000001</v>
      </c>
      <c r="H75" s="22">
        <v>12057.215700000001</v>
      </c>
      <c r="I75" s="22">
        <v>7843.0335689820004</v>
      </c>
      <c r="J75" s="22">
        <v>7322.1</v>
      </c>
      <c r="K75" s="22">
        <v>4218</v>
      </c>
      <c r="L75" s="483">
        <v>31440.349268982001</v>
      </c>
      <c r="M75" s="484">
        <v>202919.45906898199</v>
      </c>
      <c r="N75" s="22">
        <v>102025.395845982</v>
      </c>
      <c r="P75" s="1">
        <f>SUM(M75:M79)</f>
        <v>311735.08952819195</v>
      </c>
    </row>
    <row r="76" spans="1:16" s="2" customFormat="1" ht="16.5" x14ac:dyDescent="0.25">
      <c r="A76" s="25" t="s">
        <v>50</v>
      </c>
      <c r="B76" s="22">
        <v>64.274000000000001</v>
      </c>
      <c r="C76" s="22">
        <v>180.78100000000001</v>
      </c>
      <c r="D76" s="22">
        <v>4014.81</v>
      </c>
      <c r="E76" s="22">
        <v>35.649000000000001</v>
      </c>
      <c r="F76" s="22">
        <v>15</v>
      </c>
      <c r="G76" s="483">
        <v>4310.5140000000001</v>
      </c>
      <c r="H76" s="22">
        <v>0</v>
      </c>
      <c r="I76" s="22">
        <v>0</v>
      </c>
      <c r="J76" s="22">
        <v>0</v>
      </c>
      <c r="K76" s="22">
        <v>0</v>
      </c>
      <c r="L76" s="483">
        <v>0</v>
      </c>
      <c r="M76" s="484">
        <v>4310.5140000000001</v>
      </c>
      <c r="N76" s="22">
        <v>82.322000000000003</v>
      </c>
      <c r="P76" s="1">
        <f>+M74-P75</f>
        <v>1051.1000000000349</v>
      </c>
    </row>
    <row r="77" spans="1:16" s="2" customFormat="1" ht="16.5" x14ac:dyDescent="0.25">
      <c r="A77" s="25" t="s">
        <v>51</v>
      </c>
      <c r="B77" s="22">
        <v>33435.669403</v>
      </c>
      <c r="C77" s="22">
        <v>25082.135272</v>
      </c>
      <c r="D77" s="22">
        <v>10335.243336</v>
      </c>
      <c r="E77" s="22">
        <v>8890.6490749999994</v>
      </c>
      <c r="F77" s="22">
        <v>4357.3949999999995</v>
      </c>
      <c r="G77" s="483">
        <v>82101.09208599999</v>
      </c>
      <c r="H77" s="22">
        <v>718.3</v>
      </c>
      <c r="I77" s="22">
        <v>2607</v>
      </c>
      <c r="J77" s="22">
        <v>1182</v>
      </c>
      <c r="K77" s="22">
        <v>731.78413421000005</v>
      </c>
      <c r="L77" s="483">
        <v>5239.0841342100002</v>
      </c>
      <c r="M77" s="484">
        <v>87340.176220209978</v>
      </c>
      <c r="N77" s="22">
        <v>40175.26081</v>
      </c>
    </row>
    <row r="78" spans="1:16" s="2" customFormat="1" ht="16.5" x14ac:dyDescent="0.25">
      <c r="A78" s="595" t="s">
        <v>52</v>
      </c>
      <c r="B78" s="22">
        <v>2267.2318780000001</v>
      </c>
      <c r="C78" s="22">
        <v>1028.8103659999999</v>
      </c>
      <c r="D78" s="22">
        <v>789.83621100000005</v>
      </c>
      <c r="E78" s="22">
        <v>162.01393999999999</v>
      </c>
      <c r="F78" s="22">
        <v>923.28384799999992</v>
      </c>
      <c r="G78" s="483">
        <v>5171.1762429999999</v>
      </c>
      <c r="H78" s="22">
        <v>0</v>
      </c>
      <c r="I78" s="22">
        <v>0</v>
      </c>
      <c r="J78" s="22">
        <v>1</v>
      </c>
      <c r="K78" s="22">
        <v>21</v>
      </c>
      <c r="L78" s="483">
        <v>22</v>
      </c>
      <c r="M78" s="484">
        <v>5193.1762429999999</v>
      </c>
      <c r="N78" s="22">
        <v>3061.3071220000002</v>
      </c>
    </row>
    <row r="79" spans="1:16" s="2" customFormat="1" ht="17.25" thickBot="1" x14ac:dyDescent="0.3">
      <c r="A79" s="596" t="s">
        <v>53</v>
      </c>
      <c r="B79" s="22">
        <v>3023.9400860000005</v>
      </c>
      <c r="C79" s="22">
        <v>5340.9624590000003</v>
      </c>
      <c r="D79" s="22">
        <v>1022.916343</v>
      </c>
      <c r="E79" s="22">
        <v>1426.135205</v>
      </c>
      <c r="F79" s="22">
        <v>903.02</v>
      </c>
      <c r="G79" s="483">
        <v>11716.974092999999</v>
      </c>
      <c r="H79" s="22">
        <v>16</v>
      </c>
      <c r="I79" s="22">
        <v>226.78990300000001</v>
      </c>
      <c r="J79" s="22">
        <v>12</v>
      </c>
      <c r="K79" s="22">
        <v>0</v>
      </c>
      <c r="L79" s="483">
        <v>254.78990300000001</v>
      </c>
      <c r="M79" s="484">
        <v>11971.763996</v>
      </c>
      <c r="N79" s="22">
        <v>5917.1346210000002</v>
      </c>
    </row>
    <row r="80" spans="1:16" s="2" customFormat="1" ht="17.25" thickBot="1" x14ac:dyDescent="0.3">
      <c r="A80" s="472" t="s">
        <v>25</v>
      </c>
      <c r="B80" s="29">
        <v>71676.226438999991</v>
      </c>
      <c r="C80" s="29">
        <v>51862.469663000003</v>
      </c>
      <c r="D80" s="29">
        <v>41717.754684999993</v>
      </c>
      <c r="E80" s="29">
        <v>49301.656511000008</v>
      </c>
      <c r="F80" s="29">
        <v>23797.343260000001</v>
      </c>
      <c r="G80" s="485">
        <v>238355.45055800001</v>
      </c>
      <c r="H80" s="29">
        <v>62738.117229503994</v>
      </c>
      <c r="I80" s="29">
        <v>28395.798776424002</v>
      </c>
      <c r="J80" s="29">
        <v>28570.267611729996</v>
      </c>
      <c r="K80" s="29">
        <v>30734.765144000001</v>
      </c>
      <c r="L80" s="485">
        <v>150438.94876165802</v>
      </c>
      <c r="M80" s="486">
        <v>388794.39931965794</v>
      </c>
      <c r="N80" s="29">
        <v>190600.89712732099</v>
      </c>
    </row>
    <row r="81" spans="1:16" s="2" customFormat="1" ht="16.5" x14ac:dyDescent="0.25">
      <c r="A81" s="24" t="s">
        <v>49</v>
      </c>
      <c r="B81" s="22">
        <v>46720.448756000005</v>
      </c>
      <c r="C81" s="22">
        <v>40066.341146999999</v>
      </c>
      <c r="D81" s="22">
        <v>25502.884936000002</v>
      </c>
      <c r="E81" s="22">
        <v>35447.421321000002</v>
      </c>
      <c r="F81" s="22">
        <v>15183.395503</v>
      </c>
      <c r="G81" s="483">
        <v>162920.49166299999</v>
      </c>
      <c r="H81" s="22">
        <v>59041.117229503994</v>
      </c>
      <c r="I81" s="22">
        <v>22763.245741102997</v>
      </c>
      <c r="J81" s="22">
        <v>24146.267611729996</v>
      </c>
      <c r="K81" s="22">
        <v>22637</v>
      </c>
      <c r="L81" s="483">
        <v>128587.63058233699</v>
      </c>
      <c r="M81" s="484">
        <v>291508.122245337</v>
      </c>
      <c r="N81" s="22">
        <v>141730.774141</v>
      </c>
      <c r="P81" s="1">
        <f>+M38</f>
        <v>3955.8546799999999</v>
      </c>
    </row>
    <row r="82" spans="1:16" s="2" customFormat="1" ht="16.5" x14ac:dyDescent="0.25">
      <c r="A82" s="25" t="s">
        <v>50</v>
      </c>
      <c r="B82" s="22">
        <v>6</v>
      </c>
      <c r="C82" s="22">
        <v>29.065000000000001</v>
      </c>
      <c r="D82" s="22">
        <v>7003.1090000000004</v>
      </c>
      <c r="E82" s="22">
        <v>0</v>
      </c>
      <c r="F82" s="22">
        <v>14</v>
      </c>
      <c r="G82" s="483">
        <v>7052.174</v>
      </c>
      <c r="H82" s="22">
        <v>0</v>
      </c>
      <c r="I82" s="22">
        <v>0</v>
      </c>
      <c r="J82" s="22">
        <v>0</v>
      </c>
      <c r="K82" s="22">
        <v>2</v>
      </c>
      <c r="L82" s="483">
        <v>2</v>
      </c>
      <c r="M82" s="484">
        <v>7054.174</v>
      </c>
      <c r="N82" s="22">
        <v>25.117000000000001</v>
      </c>
      <c r="P82" s="1">
        <f>SUM(M81:M85)</f>
        <v>386367.09931965801</v>
      </c>
    </row>
    <row r="83" spans="1:16" s="2" customFormat="1" ht="16.5" x14ac:dyDescent="0.25">
      <c r="A83" s="25" t="s">
        <v>51</v>
      </c>
      <c r="B83" s="22">
        <v>24550.603000000003</v>
      </c>
      <c r="C83" s="22">
        <v>11515.973516</v>
      </c>
      <c r="D83" s="22">
        <v>8770.7779869999995</v>
      </c>
      <c r="E83" s="22">
        <v>13736.449461000002</v>
      </c>
      <c r="F83" s="22">
        <v>8377.5920000000006</v>
      </c>
      <c r="G83" s="483">
        <v>66951.395963999996</v>
      </c>
      <c r="H83" s="22">
        <v>3697</v>
      </c>
      <c r="I83" s="22">
        <v>5562.1640353210005</v>
      </c>
      <c r="J83" s="22">
        <v>4423</v>
      </c>
      <c r="K83" s="22">
        <v>5742.765144</v>
      </c>
      <c r="L83" s="483">
        <v>19424.929179321</v>
      </c>
      <c r="M83" s="484">
        <v>86376.325143320995</v>
      </c>
      <c r="N83" s="22">
        <v>45520.617640321005</v>
      </c>
      <c r="P83" s="1">
        <f>SUM(P81:P82)</f>
        <v>390322.953999658</v>
      </c>
    </row>
    <row r="84" spans="1:16" s="2" customFormat="1" ht="16.5" x14ac:dyDescent="0.25">
      <c r="A84" s="595" t="s">
        <v>52</v>
      </c>
      <c r="B84" s="22">
        <v>373.90168299999999</v>
      </c>
      <c r="C84" s="22">
        <v>173.67500000000001</v>
      </c>
      <c r="D84" s="22">
        <v>274.28776199999999</v>
      </c>
      <c r="E84" s="22">
        <v>85.508729000000002</v>
      </c>
      <c r="F84" s="22">
        <v>207.35575699999998</v>
      </c>
      <c r="G84" s="483">
        <v>1114.7289310000001</v>
      </c>
      <c r="H84" s="22">
        <v>0</v>
      </c>
      <c r="I84" s="22">
        <v>70.388999999999996</v>
      </c>
      <c r="J84" s="22">
        <v>1</v>
      </c>
      <c r="K84" s="22">
        <v>16</v>
      </c>
      <c r="L84" s="483">
        <v>87.388999999999996</v>
      </c>
      <c r="M84" s="484">
        <v>1202.1179310000002</v>
      </c>
      <c r="N84" s="22">
        <v>792.46134600000005</v>
      </c>
      <c r="P84" s="1">
        <f>+M80+M38</f>
        <v>392750.25399965793</v>
      </c>
    </row>
    <row r="85" spans="1:16" s="2" customFormat="1" ht="17.25" thickBot="1" x14ac:dyDescent="0.3">
      <c r="A85" s="597" t="s">
        <v>53</v>
      </c>
      <c r="B85" s="22">
        <v>19.173000000000002</v>
      </c>
      <c r="C85" s="22">
        <v>77.414999999999992</v>
      </c>
      <c r="D85" s="22">
        <v>83.694999999999993</v>
      </c>
      <c r="E85" s="22">
        <v>31.077000000000002</v>
      </c>
      <c r="F85" s="22">
        <v>15</v>
      </c>
      <c r="G85" s="483">
        <v>226.35999999999999</v>
      </c>
      <c r="H85" s="22">
        <v>0</v>
      </c>
      <c r="I85" s="22">
        <v>0</v>
      </c>
      <c r="J85" s="22">
        <v>0</v>
      </c>
      <c r="K85" s="22">
        <v>0</v>
      </c>
      <c r="L85" s="483">
        <v>0</v>
      </c>
      <c r="M85" s="484">
        <v>226.35999999999999</v>
      </c>
      <c r="N85" s="22">
        <v>111.92700000000001</v>
      </c>
      <c r="P85" s="1">
        <f>+P84-P83</f>
        <v>2427.2999999999302</v>
      </c>
    </row>
    <row r="86" spans="1:16" s="2" customFormat="1" ht="17.25" thickBot="1" x14ac:dyDescent="0.3">
      <c r="A86" s="472" t="s">
        <v>26</v>
      </c>
      <c r="B86" s="29">
        <v>173894.272172</v>
      </c>
      <c r="C86" s="29">
        <v>134803.05370299998</v>
      </c>
      <c r="D86" s="29">
        <v>75044.420414000007</v>
      </c>
      <c r="E86" s="29">
        <v>80008.935870999994</v>
      </c>
      <c r="F86" s="29">
        <v>50270.534620000006</v>
      </c>
      <c r="G86" s="485">
        <v>514021.21678000002</v>
      </c>
      <c r="H86" s="29">
        <v>75693.832929504002</v>
      </c>
      <c r="I86" s="29">
        <v>39072.622248405998</v>
      </c>
      <c r="J86" s="29">
        <v>37086.367611730006</v>
      </c>
      <c r="K86" s="29">
        <v>35706.549278210005</v>
      </c>
      <c r="L86" s="485">
        <v>187559.37206785</v>
      </c>
      <c r="M86" s="486">
        <v>701580.58884784998</v>
      </c>
      <c r="N86" s="29">
        <v>342012.317526303</v>
      </c>
    </row>
    <row r="87" spans="1:16" x14ac:dyDescent="0.25">
      <c r="J87" s="113"/>
      <c r="K87" s="113"/>
    </row>
    <row r="88" spans="1:16" s="2" customFormat="1" ht="18.75" x14ac:dyDescent="0.25">
      <c r="A88" s="2832" t="s">
        <v>334</v>
      </c>
      <c r="B88" s="2832"/>
      <c r="C88" s="2832"/>
      <c r="D88" s="2832"/>
      <c r="E88" s="2832"/>
      <c r="F88" s="2832"/>
      <c r="G88" s="2832"/>
      <c r="J88" s="113"/>
      <c r="K88" s="113"/>
    </row>
    <row r="90" spans="1:16" ht="15.75" thickBot="1" x14ac:dyDescent="0.3">
      <c r="A90" s="32" t="s">
        <v>56</v>
      </c>
      <c r="B90" s="33"/>
    </row>
    <row r="91" spans="1:16" ht="15.75" thickBot="1" x14ac:dyDescent="0.3">
      <c r="A91" s="34" t="s">
        <v>57</v>
      </c>
      <c r="B91" s="35" t="s">
        <v>58</v>
      </c>
    </row>
    <row r="92" spans="1:16" x14ac:dyDescent="0.25">
      <c r="A92" s="37"/>
      <c r="B92" s="38" t="s">
        <v>59</v>
      </c>
    </row>
    <row r="93" spans="1:16" x14ac:dyDescent="0.25">
      <c r="A93" s="37"/>
      <c r="B93" s="35" t="s">
        <v>60</v>
      </c>
    </row>
    <row r="94" spans="1:16" x14ac:dyDescent="0.25">
      <c r="A94" s="37"/>
      <c r="B94" s="38" t="s">
        <v>61</v>
      </c>
    </row>
    <row r="95" spans="1:16" x14ac:dyDescent="0.25">
      <c r="A95" s="33"/>
      <c r="B95" s="38" t="s">
        <v>62</v>
      </c>
    </row>
    <row r="96" spans="1:16" x14ac:dyDescent="0.25">
      <c r="A96" s="33"/>
      <c r="B96" s="35" t="s">
        <v>63</v>
      </c>
    </row>
    <row r="97" spans="1:2" x14ac:dyDescent="0.25">
      <c r="A97" s="33"/>
      <c r="B97" s="39" t="s">
        <v>64</v>
      </c>
    </row>
    <row r="98" spans="1:2" x14ac:dyDescent="0.25">
      <c r="A98" s="33"/>
      <c r="B98" s="39" t="s">
        <v>65</v>
      </c>
    </row>
    <row r="99" spans="1:2" x14ac:dyDescent="0.25">
      <c r="A99" s="33"/>
      <c r="B99" s="35" t="s">
        <v>66</v>
      </c>
    </row>
    <row r="100" spans="1:2" x14ac:dyDescent="0.25">
      <c r="A100" s="33"/>
      <c r="B100" s="38" t="s">
        <v>67</v>
      </c>
    </row>
    <row r="101" spans="1:2" x14ac:dyDescent="0.25">
      <c r="A101" s="33"/>
      <c r="B101" s="38" t="s">
        <v>68</v>
      </c>
    </row>
    <row r="102" spans="1:2" x14ac:dyDescent="0.25">
      <c r="A102" s="33"/>
      <c r="B102" s="38" t="s">
        <v>69</v>
      </c>
    </row>
    <row r="103" spans="1:2" x14ac:dyDescent="0.25">
      <c r="A103" s="33"/>
      <c r="B103" s="38" t="s">
        <v>70</v>
      </c>
    </row>
    <row r="104" spans="1:2" x14ac:dyDescent="0.25">
      <c r="A104" s="33"/>
      <c r="B104" s="38" t="s">
        <v>71</v>
      </c>
    </row>
    <row r="105" spans="1:2" x14ac:dyDescent="0.25">
      <c r="A105" s="33"/>
      <c r="B105" s="38" t="s">
        <v>72</v>
      </c>
    </row>
    <row r="106" spans="1:2" x14ac:dyDescent="0.25">
      <c r="A106" s="33"/>
      <c r="B106" s="38" t="s">
        <v>73</v>
      </c>
    </row>
    <row r="107" spans="1:2" x14ac:dyDescent="0.25">
      <c r="A107" s="33"/>
      <c r="B107" s="39" t="s">
        <v>74</v>
      </c>
    </row>
    <row r="108" spans="1:2" x14ac:dyDescent="0.25">
      <c r="A108" s="33"/>
      <c r="B108" s="35" t="s">
        <v>75</v>
      </c>
    </row>
    <row r="109" spans="1:2" x14ac:dyDescent="0.25">
      <c r="A109" s="33"/>
      <c r="B109" s="35" t="s">
        <v>76</v>
      </c>
    </row>
    <row r="110" spans="1:2" x14ac:dyDescent="0.25">
      <c r="A110" s="33"/>
      <c r="B110" s="39" t="s">
        <v>77</v>
      </c>
    </row>
    <row r="111" spans="1:2" x14ac:dyDescent="0.25">
      <c r="A111" s="33"/>
      <c r="B111" s="35" t="s">
        <v>78</v>
      </c>
    </row>
    <row r="112" spans="1:2" x14ac:dyDescent="0.25">
      <c r="A112" s="33"/>
      <c r="B112" s="38" t="s">
        <v>79</v>
      </c>
    </row>
    <row r="113" spans="1:2" x14ac:dyDescent="0.25">
      <c r="A113" s="33"/>
      <c r="B113" s="38" t="s">
        <v>80</v>
      </c>
    </row>
    <row r="114" spans="1:2" x14ac:dyDescent="0.25">
      <c r="A114" s="33"/>
      <c r="B114" s="38" t="s">
        <v>81</v>
      </c>
    </row>
    <row r="115" spans="1:2" x14ac:dyDescent="0.25">
      <c r="A115" s="33"/>
      <c r="B115" s="39" t="s">
        <v>82</v>
      </c>
    </row>
    <row r="116" spans="1:2" x14ac:dyDescent="0.25">
      <c r="A116" s="33"/>
      <c r="B116" s="39" t="s">
        <v>83</v>
      </c>
    </row>
    <row r="117" spans="1:2" x14ac:dyDescent="0.25">
      <c r="A117" s="33"/>
      <c r="B117" s="35" t="s">
        <v>84</v>
      </c>
    </row>
    <row r="118" spans="1:2" x14ac:dyDescent="0.25">
      <c r="A118" s="33"/>
      <c r="B118" s="38" t="s">
        <v>85</v>
      </c>
    </row>
    <row r="119" spans="1:2" x14ac:dyDescent="0.25">
      <c r="A119" s="33"/>
      <c r="B119" s="35" t="s">
        <v>86</v>
      </c>
    </row>
    <row r="120" spans="1:2" x14ac:dyDescent="0.25">
      <c r="A120" s="33"/>
      <c r="B120" s="35" t="s">
        <v>87</v>
      </c>
    </row>
    <row r="121" spans="1:2" x14ac:dyDescent="0.25">
      <c r="A121" s="33"/>
      <c r="B121" s="35" t="s">
        <v>88</v>
      </c>
    </row>
    <row r="122" spans="1:2" x14ac:dyDescent="0.25">
      <c r="A122" s="33"/>
      <c r="B122" s="35" t="s">
        <v>89</v>
      </c>
    </row>
    <row r="123" spans="1:2" x14ac:dyDescent="0.25">
      <c r="A123" s="33"/>
      <c r="B123" s="38" t="s">
        <v>90</v>
      </c>
    </row>
    <row r="124" spans="1:2" x14ac:dyDescent="0.25">
      <c r="A124" s="33"/>
      <c r="B124" s="38" t="s">
        <v>91</v>
      </c>
    </row>
    <row r="125" spans="1:2" x14ac:dyDescent="0.25">
      <c r="A125" s="33"/>
      <c r="B125" s="38" t="s">
        <v>92</v>
      </c>
    </row>
    <row r="126" spans="1:2" x14ac:dyDescent="0.25">
      <c r="A126" s="33"/>
      <c r="B126" s="35" t="s">
        <v>93</v>
      </c>
    </row>
    <row r="127" spans="1:2" x14ac:dyDescent="0.25">
      <c r="A127" s="33"/>
      <c r="B127" s="38" t="s">
        <v>94</v>
      </c>
    </row>
    <row r="128" spans="1:2" x14ac:dyDescent="0.25">
      <c r="A128" s="33"/>
      <c r="B128" s="38" t="s">
        <v>95</v>
      </c>
    </row>
    <row r="129" spans="1:2" x14ac:dyDescent="0.25">
      <c r="A129" s="33"/>
      <c r="B129" s="38" t="s">
        <v>96</v>
      </c>
    </row>
    <row r="130" spans="1:2" x14ac:dyDescent="0.25">
      <c r="A130" s="33"/>
      <c r="B130" s="38" t="s">
        <v>97</v>
      </c>
    </row>
    <row r="131" spans="1:2" x14ac:dyDescent="0.25">
      <c r="A131" s="33"/>
      <c r="B131" s="38" t="s">
        <v>98</v>
      </c>
    </row>
    <row r="132" spans="1:2" x14ac:dyDescent="0.25">
      <c r="A132" s="33"/>
      <c r="B132" s="38" t="s">
        <v>99</v>
      </c>
    </row>
    <row r="133" spans="1:2" x14ac:dyDescent="0.25">
      <c r="A133" s="33"/>
      <c r="B133" s="38" t="s">
        <v>100</v>
      </c>
    </row>
    <row r="134" spans="1:2" ht="15.75" thickBot="1" x14ac:dyDescent="0.3">
      <c r="A134" s="33"/>
      <c r="B134" s="33"/>
    </row>
    <row r="135" spans="1:2" ht="15.75" thickBot="1" x14ac:dyDescent="0.3">
      <c r="A135" s="34" t="s">
        <v>101</v>
      </c>
      <c r="B135" s="40" t="s">
        <v>59</v>
      </c>
    </row>
    <row r="136" spans="1:2" x14ac:dyDescent="0.25">
      <c r="A136" s="33"/>
      <c r="B136" s="41" t="s">
        <v>102</v>
      </c>
    </row>
    <row r="137" spans="1:2" x14ac:dyDescent="0.25">
      <c r="A137" s="33"/>
      <c r="B137" s="40" t="s">
        <v>61</v>
      </c>
    </row>
    <row r="138" spans="1:2" x14ac:dyDescent="0.25">
      <c r="A138" s="33"/>
      <c r="B138" s="40" t="s">
        <v>63</v>
      </c>
    </row>
    <row r="139" spans="1:2" x14ac:dyDescent="0.25">
      <c r="A139" s="33"/>
      <c r="B139" s="40" t="s">
        <v>64</v>
      </c>
    </row>
    <row r="140" spans="1:2" x14ac:dyDescent="0.25">
      <c r="A140" s="33"/>
      <c r="B140" s="41" t="s">
        <v>66</v>
      </c>
    </row>
    <row r="141" spans="1:2" x14ac:dyDescent="0.25">
      <c r="A141" s="33"/>
      <c r="B141" s="40" t="s">
        <v>103</v>
      </c>
    </row>
    <row r="142" spans="1:2" x14ac:dyDescent="0.25">
      <c r="A142" s="33"/>
      <c r="B142" s="41" t="s">
        <v>104</v>
      </c>
    </row>
    <row r="143" spans="1:2" x14ac:dyDescent="0.25">
      <c r="A143" s="33"/>
      <c r="B143" s="41" t="s">
        <v>105</v>
      </c>
    </row>
    <row r="144" spans="1:2" x14ac:dyDescent="0.25">
      <c r="A144" s="33"/>
      <c r="B144" s="41" t="s">
        <v>68</v>
      </c>
    </row>
    <row r="145" spans="1:2" x14ac:dyDescent="0.25">
      <c r="A145" s="33"/>
      <c r="B145" s="40" t="s">
        <v>106</v>
      </c>
    </row>
    <row r="146" spans="1:2" x14ac:dyDescent="0.25">
      <c r="A146" s="33"/>
      <c r="B146" s="40" t="s">
        <v>71</v>
      </c>
    </row>
    <row r="147" spans="1:2" x14ac:dyDescent="0.25">
      <c r="A147" s="33"/>
      <c r="B147" s="40" t="s">
        <v>74</v>
      </c>
    </row>
    <row r="148" spans="1:2" x14ac:dyDescent="0.25">
      <c r="A148" s="33"/>
      <c r="B148" s="40" t="s">
        <v>107</v>
      </c>
    </row>
    <row r="149" spans="1:2" x14ac:dyDescent="0.25">
      <c r="A149" s="33"/>
      <c r="B149" s="40" t="s">
        <v>77</v>
      </c>
    </row>
    <row r="150" spans="1:2" x14ac:dyDescent="0.25">
      <c r="A150" s="33"/>
      <c r="B150" s="41" t="s">
        <v>108</v>
      </c>
    </row>
    <row r="151" spans="1:2" x14ac:dyDescent="0.25">
      <c r="A151" s="33"/>
      <c r="B151" s="40" t="s">
        <v>109</v>
      </c>
    </row>
    <row r="152" spans="1:2" x14ac:dyDescent="0.25">
      <c r="A152" s="33"/>
      <c r="B152" s="40" t="s">
        <v>82</v>
      </c>
    </row>
    <row r="153" spans="1:2" x14ac:dyDescent="0.25">
      <c r="A153" s="33"/>
      <c r="B153" s="40" t="s">
        <v>83</v>
      </c>
    </row>
    <row r="154" spans="1:2" x14ac:dyDescent="0.25">
      <c r="A154" s="33"/>
      <c r="B154" s="40" t="s">
        <v>110</v>
      </c>
    </row>
    <row r="155" spans="1:2" x14ac:dyDescent="0.25">
      <c r="A155" s="33"/>
      <c r="B155" s="41" t="s">
        <v>84</v>
      </c>
    </row>
    <row r="156" spans="1:2" x14ac:dyDescent="0.25">
      <c r="A156" s="33"/>
      <c r="B156" s="40" t="s">
        <v>111</v>
      </c>
    </row>
    <row r="157" spans="1:2" x14ac:dyDescent="0.25">
      <c r="A157" s="33"/>
      <c r="B157" s="40" t="s">
        <v>86</v>
      </c>
    </row>
    <row r="158" spans="1:2" x14ac:dyDescent="0.25">
      <c r="A158" s="33"/>
      <c r="B158" s="40" t="s">
        <v>87</v>
      </c>
    </row>
    <row r="159" spans="1:2" x14ac:dyDescent="0.25">
      <c r="A159" s="33"/>
      <c r="B159" s="40" t="s">
        <v>89</v>
      </c>
    </row>
    <row r="160" spans="1:2" x14ac:dyDescent="0.25">
      <c r="A160" s="33"/>
      <c r="B160" s="41" t="s">
        <v>112</v>
      </c>
    </row>
    <row r="161" spans="1:2" x14ac:dyDescent="0.25">
      <c r="A161" s="33"/>
      <c r="B161" s="40" t="s">
        <v>113</v>
      </c>
    </row>
    <row r="162" spans="1:2" x14ac:dyDescent="0.25">
      <c r="A162" s="33"/>
      <c r="B162" s="40" t="s">
        <v>114</v>
      </c>
    </row>
    <row r="163" spans="1:2" x14ac:dyDescent="0.25">
      <c r="A163" s="33"/>
      <c r="B163" s="40" t="s">
        <v>92</v>
      </c>
    </row>
    <row r="164" spans="1:2" x14ac:dyDescent="0.25">
      <c r="A164" s="33"/>
      <c r="B164" s="40" t="s">
        <v>115</v>
      </c>
    </row>
    <row r="165" spans="1:2" x14ac:dyDescent="0.25">
      <c r="A165" s="33"/>
      <c r="B165" s="40" t="s">
        <v>116</v>
      </c>
    </row>
    <row r="166" spans="1:2" x14ac:dyDescent="0.25">
      <c r="A166" s="33"/>
      <c r="B166" s="40" t="s">
        <v>117</v>
      </c>
    </row>
    <row r="167" spans="1:2" ht="15.75" thickBot="1" x14ac:dyDescent="0.3">
      <c r="A167" s="33"/>
      <c r="B167" s="33"/>
    </row>
    <row r="168" spans="1:2" ht="15.75" thickBot="1" x14ac:dyDescent="0.3">
      <c r="A168" s="34" t="s">
        <v>118</v>
      </c>
      <c r="B168" s="42" t="s">
        <v>64</v>
      </c>
    </row>
    <row r="169" spans="1:2" x14ac:dyDescent="0.25">
      <c r="A169" s="33"/>
      <c r="B169" s="42" t="s">
        <v>65</v>
      </c>
    </row>
    <row r="170" spans="1:2" x14ac:dyDescent="0.25">
      <c r="A170" s="33"/>
      <c r="B170" s="43" t="s">
        <v>66</v>
      </c>
    </row>
    <row r="171" spans="1:2" x14ac:dyDescent="0.25">
      <c r="A171" s="33"/>
      <c r="B171" s="43" t="s">
        <v>119</v>
      </c>
    </row>
    <row r="172" spans="1:2" x14ac:dyDescent="0.25">
      <c r="A172" s="33"/>
      <c r="B172" s="42" t="s">
        <v>74</v>
      </c>
    </row>
    <row r="173" spans="1:2" x14ac:dyDescent="0.25">
      <c r="A173" s="33"/>
      <c r="B173" s="43" t="s">
        <v>120</v>
      </c>
    </row>
    <row r="174" spans="1:2" x14ac:dyDescent="0.25">
      <c r="A174" s="33"/>
      <c r="B174" s="42" t="s">
        <v>83</v>
      </c>
    </row>
    <row r="175" spans="1:2" x14ac:dyDescent="0.25">
      <c r="A175" s="33"/>
      <c r="B175" s="42" t="s">
        <v>84</v>
      </c>
    </row>
    <row r="176" spans="1:2" x14ac:dyDescent="0.25">
      <c r="A176" s="33"/>
      <c r="B176" s="42" t="s">
        <v>89</v>
      </c>
    </row>
    <row r="177" spans="1:2" ht="15.75" thickBot="1" x14ac:dyDescent="0.3">
      <c r="A177" s="33"/>
      <c r="B177" s="33"/>
    </row>
    <row r="178" spans="1:2" ht="15.75" thickBot="1" x14ac:dyDescent="0.3">
      <c r="A178" s="34" t="s">
        <v>121</v>
      </c>
      <c r="B178" s="44" t="s">
        <v>64</v>
      </c>
    </row>
    <row r="179" spans="1:2" x14ac:dyDescent="0.25">
      <c r="A179" s="33"/>
      <c r="B179" s="44" t="s">
        <v>65</v>
      </c>
    </row>
    <row r="180" spans="1:2" x14ac:dyDescent="0.25">
      <c r="A180" s="33"/>
      <c r="B180" s="44" t="s">
        <v>66</v>
      </c>
    </row>
    <row r="181" spans="1:2" x14ac:dyDescent="0.25">
      <c r="A181" s="33"/>
      <c r="B181" s="44" t="s">
        <v>104</v>
      </c>
    </row>
    <row r="182" spans="1:2" x14ac:dyDescent="0.25">
      <c r="A182" s="33"/>
      <c r="B182" s="44" t="s">
        <v>105</v>
      </c>
    </row>
    <row r="183" spans="1:2" x14ac:dyDescent="0.25">
      <c r="A183" s="33"/>
      <c r="B183" s="44" t="s">
        <v>71</v>
      </c>
    </row>
    <row r="184" spans="1:2" x14ac:dyDescent="0.25">
      <c r="A184" s="33"/>
      <c r="B184" s="44" t="s">
        <v>74</v>
      </c>
    </row>
    <row r="185" spans="1:2" x14ac:dyDescent="0.25">
      <c r="A185" s="33"/>
      <c r="B185" s="44" t="s">
        <v>83</v>
      </c>
    </row>
    <row r="186" spans="1:2" x14ac:dyDescent="0.25">
      <c r="A186" s="33"/>
      <c r="B186" s="44" t="s">
        <v>122</v>
      </c>
    </row>
    <row r="187" spans="1:2" x14ac:dyDescent="0.25">
      <c r="A187" s="33"/>
      <c r="B187" s="44" t="s">
        <v>84</v>
      </c>
    </row>
    <row r="188" spans="1:2" x14ac:dyDescent="0.25">
      <c r="A188" s="33"/>
      <c r="B188" s="44" t="s">
        <v>123</v>
      </c>
    </row>
    <row r="189" spans="1:2" x14ac:dyDescent="0.25">
      <c r="A189" s="33"/>
      <c r="B189" s="44" t="s">
        <v>161</v>
      </c>
    </row>
  </sheetData>
  <mergeCells count="58">
    <mergeCell ref="B72:C72"/>
    <mergeCell ref="D72:E72"/>
    <mergeCell ref="F72:F73"/>
    <mergeCell ref="L72:L73"/>
    <mergeCell ref="A88:G88"/>
    <mergeCell ref="K44:K45"/>
    <mergeCell ref="G72:G73"/>
    <mergeCell ref="H72:I72"/>
    <mergeCell ref="J72:J73"/>
    <mergeCell ref="K72:K73"/>
    <mergeCell ref="A70:N70"/>
    <mergeCell ref="A71:A73"/>
    <mergeCell ref="B71:G71"/>
    <mergeCell ref="H71:L71"/>
    <mergeCell ref="M71:M73"/>
    <mergeCell ref="D44:E44"/>
    <mergeCell ref="F44:F45"/>
    <mergeCell ref="G44:G45"/>
    <mergeCell ref="H44:I44"/>
    <mergeCell ref="J44:J45"/>
    <mergeCell ref="N71:N73"/>
    <mergeCell ref="L33:L34"/>
    <mergeCell ref="A42:N42"/>
    <mergeCell ref="A43:A45"/>
    <mergeCell ref="B43:G43"/>
    <mergeCell ref="H43:L43"/>
    <mergeCell ref="M43:M45"/>
    <mergeCell ref="N43:N45"/>
    <mergeCell ref="B44:C44"/>
    <mergeCell ref="A32:A34"/>
    <mergeCell ref="B32:G32"/>
    <mergeCell ref="H32:L32"/>
    <mergeCell ref="M32:M34"/>
    <mergeCell ref="N32:N34"/>
    <mergeCell ref="B33:C33"/>
    <mergeCell ref="L44:L45"/>
    <mergeCell ref="D33:E33"/>
    <mergeCell ref="L5:L6"/>
    <mergeCell ref="A31:N31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F33:F34"/>
    <mergeCell ref="G33:G34"/>
    <mergeCell ref="H33:I33"/>
    <mergeCell ref="J33:J34"/>
    <mergeCell ref="K33:K34"/>
  </mergeCells>
  <conditionalFormatting sqref="B136:B161">
    <cfRule type="duplicateValues" dxfId="9" priority="2"/>
  </conditionalFormatting>
  <conditionalFormatting sqref="B162:B166">
    <cfRule type="duplicateValues" dxfId="8" priority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5"/>
  <sheetViews>
    <sheetView topLeftCell="A34" zoomScale="75" zoomScaleNormal="75" workbookViewId="0">
      <selection activeCell="M66" sqref="M66"/>
    </sheetView>
  </sheetViews>
  <sheetFormatPr defaultRowHeight="15" x14ac:dyDescent="0.25"/>
  <cols>
    <col min="1" max="1" width="38.140625" style="100" customWidth="1"/>
    <col min="2" max="14" width="16.7109375" customWidth="1"/>
    <col min="15" max="15" width="13.28515625" customWidth="1"/>
    <col min="16" max="16" width="9.140625" customWidth="1"/>
    <col min="18" max="18" width="11.7109375" bestFit="1" customWidth="1"/>
  </cols>
  <sheetData>
    <row r="1" spans="1:14" ht="18.75" x14ac:dyDescent="0.3">
      <c r="A1" s="2971" t="s">
        <v>350</v>
      </c>
      <c r="B1" s="2971"/>
      <c r="C1" s="2971"/>
      <c r="D1" s="2971"/>
      <c r="E1" s="2971"/>
      <c r="F1" s="2971"/>
      <c r="G1" s="2971"/>
      <c r="H1" s="2971"/>
      <c r="I1" s="2971"/>
      <c r="J1" s="2971"/>
      <c r="K1" s="2971"/>
      <c r="L1" s="2971"/>
      <c r="M1" s="2971"/>
      <c r="N1" s="2971"/>
    </row>
    <row r="2" spans="1:14" ht="15.75" thickBot="1" x14ac:dyDescent="0.3"/>
    <row r="3" spans="1:14" ht="16.5" thickBot="1" x14ac:dyDescent="0.3">
      <c r="A3" s="3230" t="s">
        <v>30</v>
      </c>
      <c r="B3" s="3231"/>
      <c r="C3" s="3231"/>
      <c r="D3" s="3231"/>
      <c r="E3" s="3231"/>
      <c r="F3" s="3231"/>
      <c r="G3" s="3231"/>
      <c r="H3" s="3231"/>
      <c r="I3" s="3231"/>
      <c r="J3" s="3231"/>
      <c r="K3" s="3231"/>
      <c r="L3" s="3231"/>
      <c r="M3" s="3231"/>
      <c r="N3" s="3232"/>
    </row>
    <row r="4" spans="1:14" ht="16.5" customHeight="1" x14ac:dyDescent="0.25">
      <c r="A4" s="3233" t="s">
        <v>0</v>
      </c>
      <c r="B4" s="3236" t="s">
        <v>1</v>
      </c>
      <c r="C4" s="3237"/>
      <c r="D4" s="3237"/>
      <c r="E4" s="3237"/>
      <c r="F4" s="3237"/>
      <c r="G4" s="3238"/>
      <c r="H4" s="3239" t="s">
        <v>2</v>
      </c>
      <c r="I4" s="3240"/>
      <c r="J4" s="3240"/>
      <c r="K4" s="3240"/>
      <c r="L4" s="3241"/>
      <c r="M4" s="3242" t="s">
        <v>3</v>
      </c>
      <c r="N4" s="3245" t="s">
        <v>31</v>
      </c>
    </row>
    <row r="5" spans="1:14" ht="16.5" customHeight="1" x14ac:dyDescent="0.25">
      <c r="A5" s="3234"/>
      <c r="B5" s="3248" t="s">
        <v>8</v>
      </c>
      <c r="C5" s="3249"/>
      <c r="D5" s="3250" t="s">
        <v>9</v>
      </c>
      <c r="E5" s="3249"/>
      <c r="F5" s="3251" t="s">
        <v>32</v>
      </c>
      <c r="G5" s="3251" t="s">
        <v>10</v>
      </c>
      <c r="H5" s="3248" t="s">
        <v>11</v>
      </c>
      <c r="I5" s="3249"/>
      <c r="J5" s="3257" t="s">
        <v>12</v>
      </c>
      <c r="K5" s="3253" t="s">
        <v>33</v>
      </c>
      <c r="L5" s="3255" t="s">
        <v>13</v>
      </c>
      <c r="M5" s="3243"/>
      <c r="N5" s="3246"/>
    </row>
    <row r="6" spans="1:14" ht="48" thickBot="1" x14ac:dyDescent="0.3">
      <c r="A6" s="3235"/>
      <c r="B6" s="599" t="s">
        <v>14</v>
      </c>
      <c r="C6" s="600" t="s">
        <v>15</v>
      </c>
      <c r="D6" s="600" t="s">
        <v>16</v>
      </c>
      <c r="E6" s="600" t="s">
        <v>34</v>
      </c>
      <c r="F6" s="3252"/>
      <c r="G6" s="3252"/>
      <c r="H6" s="601" t="s">
        <v>14</v>
      </c>
      <c r="I6" s="600" t="s">
        <v>15</v>
      </c>
      <c r="J6" s="3258"/>
      <c r="K6" s="3254"/>
      <c r="L6" s="3256"/>
      <c r="M6" s="3244"/>
      <c r="N6" s="3247"/>
    </row>
    <row r="7" spans="1:14" ht="15.75" x14ac:dyDescent="0.25">
      <c r="A7" s="602" t="s">
        <v>17</v>
      </c>
      <c r="B7" s="603">
        <v>24412.609118</v>
      </c>
      <c r="C7" s="603">
        <v>43637.215108999997</v>
      </c>
      <c r="D7" s="603">
        <v>1520.1621659999998</v>
      </c>
      <c r="E7" s="603">
        <v>406.90800000000002</v>
      </c>
      <c r="F7" s="604">
        <v>2233.8510000000001</v>
      </c>
      <c r="G7" s="604">
        <v>72210.745393000005</v>
      </c>
      <c r="H7" s="603">
        <v>0</v>
      </c>
      <c r="I7" s="603">
        <v>0</v>
      </c>
      <c r="J7" s="603">
        <v>0</v>
      </c>
      <c r="K7" s="603">
        <v>0</v>
      </c>
      <c r="L7" s="621">
        <v>0</v>
      </c>
      <c r="M7" s="604">
        <v>72210.745393000005</v>
      </c>
      <c r="N7" s="604">
        <v>45519.548788</v>
      </c>
    </row>
    <row r="8" spans="1:14" ht="15.75" x14ac:dyDescent="0.25">
      <c r="A8" s="605" t="s">
        <v>18</v>
      </c>
      <c r="B8" s="603">
        <v>4450.8490000000002</v>
      </c>
      <c r="C8" s="603">
        <v>632.73869000000002</v>
      </c>
      <c r="D8" s="603">
        <v>465.11927700000001</v>
      </c>
      <c r="E8" s="603">
        <v>63.7</v>
      </c>
      <c r="F8" s="604">
        <v>451.72199999999998</v>
      </c>
      <c r="G8" s="604">
        <v>6064.1289669999996</v>
      </c>
      <c r="H8" s="603">
        <v>0</v>
      </c>
      <c r="I8" s="603">
        <v>0</v>
      </c>
      <c r="J8" s="603">
        <v>0</v>
      </c>
      <c r="K8" s="603">
        <v>0</v>
      </c>
      <c r="L8" s="621">
        <v>0</v>
      </c>
      <c r="M8" s="604">
        <v>6064.1289669999996</v>
      </c>
      <c r="N8" s="604">
        <v>953.26</v>
      </c>
    </row>
    <row r="9" spans="1:14" ht="15.75" x14ac:dyDescent="0.25">
      <c r="A9" s="606" t="s">
        <v>19</v>
      </c>
      <c r="B9" s="603">
        <v>102.1</v>
      </c>
      <c r="C9" s="603">
        <v>26</v>
      </c>
      <c r="D9" s="603">
        <v>139.40299999999999</v>
      </c>
      <c r="E9" s="603">
        <v>30.2</v>
      </c>
      <c r="F9" s="603">
        <v>40.536999999999999</v>
      </c>
      <c r="G9" s="621">
        <v>338.24</v>
      </c>
      <c r="H9" s="603">
        <v>0</v>
      </c>
      <c r="I9" s="603">
        <v>0</v>
      </c>
      <c r="J9" s="603">
        <v>0</v>
      </c>
      <c r="K9" s="603">
        <v>0</v>
      </c>
      <c r="L9" s="621">
        <v>0</v>
      </c>
      <c r="M9" s="622">
        <v>338.24</v>
      </c>
      <c r="N9" s="603">
        <v>177.203</v>
      </c>
    </row>
    <row r="10" spans="1:14" ht="15.75" x14ac:dyDescent="0.25">
      <c r="A10" s="605" t="s">
        <v>20</v>
      </c>
      <c r="B10" s="603">
        <v>901.9</v>
      </c>
      <c r="C10" s="603">
        <v>6</v>
      </c>
      <c r="D10" s="603">
        <v>76.634276999999997</v>
      </c>
      <c r="E10" s="603">
        <v>2</v>
      </c>
      <c r="F10" s="603">
        <v>16.07</v>
      </c>
      <c r="G10" s="621">
        <v>1002.6042769999999</v>
      </c>
      <c r="H10" s="603">
        <v>0</v>
      </c>
      <c r="I10" s="603">
        <v>0</v>
      </c>
      <c r="J10" s="603">
        <v>0</v>
      </c>
      <c r="K10" s="603">
        <v>0</v>
      </c>
      <c r="L10" s="621">
        <v>0</v>
      </c>
      <c r="M10" s="622">
        <v>1002.6042769999999</v>
      </c>
      <c r="N10" s="603">
        <v>73.641999999999996</v>
      </c>
    </row>
    <row r="11" spans="1:14" ht="15.75" x14ac:dyDescent="0.25">
      <c r="A11" s="605" t="s">
        <v>21</v>
      </c>
      <c r="B11" s="603">
        <v>1453.99</v>
      </c>
      <c r="C11" s="603">
        <v>544.46299999999997</v>
      </c>
      <c r="D11" s="603">
        <v>133.07599999999999</v>
      </c>
      <c r="E11" s="603">
        <v>15</v>
      </c>
      <c r="F11" s="604">
        <v>152.84800000000001</v>
      </c>
      <c r="G11" s="604">
        <v>2299.377</v>
      </c>
      <c r="H11" s="603">
        <v>0</v>
      </c>
      <c r="I11" s="603">
        <v>0</v>
      </c>
      <c r="J11" s="603">
        <v>0</v>
      </c>
      <c r="K11" s="603">
        <v>0</v>
      </c>
      <c r="L11" s="621">
        <v>0</v>
      </c>
      <c r="M11" s="604">
        <v>2299.377</v>
      </c>
      <c r="N11" s="604">
        <v>380.83000000000004</v>
      </c>
    </row>
    <row r="12" spans="1:14" ht="15.75" x14ac:dyDescent="0.25">
      <c r="A12" s="605" t="s">
        <v>22</v>
      </c>
      <c r="B12" s="603">
        <v>4119.5119999999997</v>
      </c>
      <c r="C12" s="603">
        <v>1445.7988210000001</v>
      </c>
      <c r="D12" s="603">
        <v>394.90800000000002</v>
      </c>
      <c r="E12" s="603">
        <v>144.8972</v>
      </c>
      <c r="F12" s="603">
        <v>189.23000000000002</v>
      </c>
      <c r="G12" s="621">
        <v>6294.3460209999994</v>
      </c>
      <c r="H12" s="603">
        <v>0</v>
      </c>
      <c r="I12" s="603">
        <v>0</v>
      </c>
      <c r="J12" s="603">
        <v>0</v>
      </c>
      <c r="K12" s="603">
        <v>0</v>
      </c>
      <c r="L12" s="621">
        <v>0</v>
      </c>
      <c r="M12" s="622">
        <v>6294.3460209999994</v>
      </c>
      <c r="N12" s="603">
        <v>841.99800000000005</v>
      </c>
    </row>
    <row r="13" spans="1:14" ht="16.5" thickBot="1" x14ac:dyDescent="0.3">
      <c r="A13" s="607" t="s">
        <v>23</v>
      </c>
      <c r="B13" s="603">
        <v>2430.2647200000001</v>
      </c>
      <c r="C13" s="603">
        <v>58.389000000000003</v>
      </c>
      <c r="D13" s="603">
        <v>180.73400000000001</v>
      </c>
      <c r="E13" s="603">
        <v>74.364999999999995</v>
      </c>
      <c r="F13" s="604">
        <v>273.69299999999998</v>
      </c>
      <c r="G13" s="604">
        <v>3017.4457200000002</v>
      </c>
      <c r="H13" s="603">
        <v>92</v>
      </c>
      <c r="I13" s="603">
        <v>0</v>
      </c>
      <c r="J13" s="603">
        <v>0</v>
      </c>
      <c r="K13" s="603">
        <v>0</v>
      </c>
      <c r="L13" s="621">
        <v>92</v>
      </c>
      <c r="M13" s="604">
        <v>3109.4457200000002</v>
      </c>
      <c r="N13" s="604">
        <v>796.04199999999992</v>
      </c>
    </row>
    <row r="14" spans="1:14" ht="16.5" thickBot="1" x14ac:dyDescent="0.3">
      <c r="A14" s="608" t="s">
        <v>24</v>
      </c>
      <c r="B14" s="609">
        <v>35413.234838000004</v>
      </c>
      <c r="C14" s="609">
        <v>45774.141620000002</v>
      </c>
      <c r="D14" s="609">
        <v>2560.9234429999997</v>
      </c>
      <c r="E14" s="609">
        <v>689.87019999999995</v>
      </c>
      <c r="F14" s="610">
        <v>3148.4960000000001</v>
      </c>
      <c r="G14" s="610">
        <v>87586.66610100001</v>
      </c>
      <c r="H14" s="609">
        <v>92</v>
      </c>
      <c r="I14" s="609">
        <v>0</v>
      </c>
      <c r="J14" s="609">
        <v>0</v>
      </c>
      <c r="K14" s="609">
        <v>0</v>
      </c>
      <c r="L14" s="623">
        <v>92</v>
      </c>
      <c r="M14" s="610">
        <v>87678.66610100001</v>
      </c>
      <c r="N14" s="610">
        <v>48110.848788000003</v>
      </c>
    </row>
    <row r="15" spans="1:14" ht="15.75" x14ac:dyDescent="0.25">
      <c r="A15" s="611" t="s">
        <v>35</v>
      </c>
      <c r="B15" s="603">
        <v>0</v>
      </c>
      <c r="C15" s="603">
        <v>3</v>
      </c>
      <c r="D15" s="603">
        <v>48.116632000000003</v>
      </c>
      <c r="E15" s="603">
        <v>0</v>
      </c>
      <c r="F15" s="603">
        <v>0</v>
      </c>
      <c r="G15" s="621">
        <v>51.116632000000003</v>
      </c>
      <c r="H15" s="603">
        <v>0</v>
      </c>
      <c r="I15" s="603">
        <v>0</v>
      </c>
      <c r="J15" s="603">
        <v>0</v>
      </c>
      <c r="K15" s="603">
        <v>0</v>
      </c>
      <c r="L15" s="621">
        <v>0</v>
      </c>
      <c r="M15" s="622">
        <v>51.116632000000003</v>
      </c>
      <c r="N15" s="603">
        <v>3</v>
      </c>
    </row>
    <row r="16" spans="1:14" ht="15.75" x14ac:dyDescent="0.25">
      <c r="A16" s="612" t="s">
        <v>36</v>
      </c>
      <c r="B16" s="603">
        <v>0</v>
      </c>
      <c r="C16" s="603">
        <v>0</v>
      </c>
      <c r="D16" s="603">
        <v>0</v>
      </c>
      <c r="E16" s="603">
        <v>0</v>
      </c>
      <c r="F16" s="603">
        <v>0</v>
      </c>
      <c r="G16" s="621">
        <v>0</v>
      </c>
      <c r="H16" s="603">
        <v>0</v>
      </c>
      <c r="I16" s="603">
        <v>0</v>
      </c>
      <c r="J16" s="603">
        <v>0</v>
      </c>
      <c r="K16" s="603">
        <v>0</v>
      </c>
      <c r="L16" s="621">
        <v>0</v>
      </c>
      <c r="M16" s="622">
        <v>0</v>
      </c>
      <c r="N16" s="603">
        <v>0</v>
      </c>
    </row>
    <row r="17" spans="1:14" ht="15.75" x14ac:dyDescent="0.25">
      <c r="A17" s="612" t="s">
        <v>37</v>
      </c>
      <c r="B17" s="603">
        <v>0</v>
      </c>
      <c r="C17" s="603">
        <v>0</v>
      </c>
      <c r="D17" s="603">
        <v>0</v>
      </c>
      <c r="E17" s="603">
        <v>0</v>
      </c>
      <c r="F17" s="603">
        <v>5</v>
      </c>
      <c r="G17" s="621">
        <v>5</v>
      </c>
      <c r="H17" s="603">
        <v>0</v>
      </c>
      <c r="I17" s="603">
        <v>0</v>
      </c>
      <c r="J17" s="603">
        <v>0</v>
      </c>
      <c r="K17" s="603">
        <v>0</v>
      </c>
      <c r="L17" s="621">
        <v>0</v>
      </c>
      <c r="M17" s="622">
        <v>5</v>
      </c>
      <c r="N17" s="603">
        <v>5</v>
      </c>
    </row>
    <row r="18" spans="1:14" ht="15.75" x14ac:dyDescent="0.25">
      <c r="A18" s="612" t="s">
        <v>38</v>
      </c>
      <c r="B18" s="603">
        <v>0</v>
      </c>
      <c r="C18" s="603">
        <v>0</v>
      </c>
      <c r="D18" s="603">
        <v>0</v>
      </c>
      <c r="E18" s="603">
        <v>0</v>
      </c>
      <c r="F18" s="603">
        <v>16</v>
      </c>
      <c r="G18" s="621">
        <v>16</v>
      </c>
      <c r="H18" s="603">
        <v>0</v>
      </c>
      <c r="I18" s="603">
        <v>0</v>
      </c>
      <c r="J18" s="603">
        <v>0</v>
      </c>
      <c r="K18" s="603">
        <v>0</v>
      </c>
      <c r="L18" s="621">
        <v>0</v>
      </c>
      <c r="M18" s="622">
        <v>16</v>
      </c>
      <c r="N18" s="603">
        <v>16</v>
      </c>
    </row>
    <row r="19" spans="1:14" ht="15.75" x14ac:dyDescent="0.25">
      <c r="A19" s="612" t="s">
        <v>39</v>
      </c>
      <c r="B19" s="603">
        <v>0</v>
      </c>
      <c r="C19" s="603">
        <v>0</v>
      </c>
      <c r="D19" s="603">
        <v>5</v>
      </c>
      <c r="E19" s="603">
        <v>0</v>
      </c>
      <c r="F19" s="603">
        <v>2.2999999999999998</v>
      </c>
      <c r="G19" s="621">
        <v>7.3</v>
      </c>
      <c r="H19" s="603">
        <v>0</v>
      </c>
      <c r="I19" s="603">
        <v>0</v>
      </c>
      <c r="J19" s="603">
        <v>0</v>
      </c>
      <c r="K19" s="603">
        <v>0</v>
      </c>
      <c r="L19" s="621">
        <v>0</v>
      </c>
      <c r="M19" s="622">
        <v>7.3</v>
      </c>
      <c r="N19" s="603">
        <v>2.2999999999999998</v>
      </c>
    </row>
    <row r="20" spans="1:14" ht="15.75" x14ac:dyDescent="0.25">
      <c r="A20" s="612" t="s">
        <v>40</v>
      </c>
      <c r="B20" s="603">
        <v>0</v>
      </c>
      <c r="C20" s="603">
        <v>0</v>
      </c>
      <c r="D20" s="603">
        <v>0</v>
      </c>
      <c r="E20" s="603">
        <v>0</v>
      </c>
      <c r="F20" s="603">
        <v>0</v>
      </c>
      <c r="G20" s="621">
        <v>0</v>
      </c>
      <c r="H20" s="603">
        <v>0</v>
      </c>
      <c r="I20" s="603">
        <v>0</v>
      </c>
      <c r="J20" s="603">
        <v>0</v>
      </c>
      <c r="K20" s="603">
        <v>0</v>
      </c>
      <c r="L20" s="621">
        <v>0</v>
      </c>
      <c r="M20" s="622">
        <v>0</v>
      </c>
      <c r="N20" s="603">
        <v>0</v>
      </c>
    </row>
    <row r="21" spans="1:14" ht="15.75" x14ac:dyDescent="0.25">
      <c r="A21" s="612" t="s">
        <v>41</v>
      </c>
      <c r="B21" s="603">
        <v>158.01793000000001</v>
      </c>
      <c r="C21" s="603">
        <v>3</v>
      </c>
      <c r="D21" s="603">
        <v>0</v>
      </c>
      <c r="E21" s="603">
        <v>0</v>
      </c>
      <c r="F21" s="603">
        <v>0</v>
      </c>
      <c r="G21" s="621">
        <v>161.01793000000001</v>
      </c>
      <c r="H21" s="603">
        <v>0</v>
      </c>
      <c r="I21" s="603">
        <v>0</v>
      </c>
      <c r="J21" s="603">
        <v>0</v>
      </c>
      <c r="K21" s="603">
        <v>0</v>
      </c>
      <c r="L21" s="621">
        <v>0</v>
      </c>
      <c r="M21" s="622">
        <v>161.01793000000001</v>
      </c>
      <c r="N21" s="603">
        <v>1.3879300000000001</v>
      </c>
    </row>
    <row r="22" spans="1:14" ht="15.75" x14ac:dyDescent="0.25">
      <c r="A22" s="612" t="s">
        <v>42</v>
      </c>
      <c r="B22" s="603">
        <v>0</v>
      </c>
      <c r="C22" s="603">
        <v>0</v>
      </c>
      <c r="D22" s="603">
        <v>0</v>
      </c>
      <c r="E22" s="603">
        <v>0</v>
      </c>
      <c r="F22" s="603">
        <v>0</v>
      </c>
      <c r="G22" s="621">
        <v>0</v>
      </c>
      <c r="H22" s="603">
        <v>0</v>
      </c>
      <c r="I22" s="603">
        <v>0</v>
      </c>
      <c r="J22" s="603">
        <v>0</v>
      </c>
      <c r="K22" s="603">
        <v>0</v>
      </c>
      <c r="L22" s="621">
        <v>0</v>
      </c>
      <c r="M22" s="622">
        <v>0</v>
      </c>
      <c r="N22" s="603">
        <v>0</v>
      </c>
    </row>
    <row r="23" spans="1:14" ht="15.75" x14ac:dyDescent="0.25">
      <c r="A23" s="612" t="s">
        <v>43</v>
      </c>
      <c r="B23" s="603">
        <v>8</v>
      </c>
      <c r="C23" s="603">
        <v>0</v>
      </c>
      <c r="D23" s="603">
        <v>57.347000000000001</v>
      </c>
      <c r="E23" s="603">
        <v>0</v>
      </c>
      <c r="F23" s="603">
        <v>0</v>
      </c>
      <c r="G23" s="621">
        <v>65.347000000000008</v>
      </c>
      <c r="H23" s="603">
        <v>0</v>
      </c>
      <c r="I23" s="603">
        <v>0</v>
      </c>
      <c r="J23" s="603">
        <v>0</v>
      </c>
      <c r="K23" s="603">
        <v>0</v>
      </c>
      <c r="L23" s="621">
        <v>0</v>
      </c>
      <c r="M23" s="622">
        <v>65.347000000000008</v>
      </c>
      <c r="N23" s="603">
        <v>35.347000000000001</v>
      </c>
    </row>
    <row r="24" spans="1:14" ht="15.75" x14ac:dyDescent="0.25">
      <c r="A24" s="612" t="s">
        <v>44</v>
      </c>
      <c r="B24" s="603">
        <v>0</v>
      </c>
      <c r="C24" s="603">
        <v>0</v>
      </c>
      <c r="D24" s="603">
        <v>0</v>
      </c>
      <c r="E24" s="603">
        <v>0</v>
      </c>
      <c r="F24" s="603">
        <v>0</v>
      </c>
      <c r="G24" s="621">
        <v>0</v>
      </c>
      <c r="H24" s="603">
        <v>0</v>
      </c>
      <c r="I24" s="603">
        <v>0</v>
      </c>
      <c r="J24" s="603">
        <v>0</v>
      </c>
      <c r="K24" s="603">
        <v>0</v>
      </c>
      <c r="L24" s="621">
        <v>0</v>
      </c>
      <c r="M24" s="622">
        <v>0</v>
      </c>
      <c r="N24" s="603">
        <v>0</v>
      </c>
    </row>
    <row r="25" spans="1:14" ht="15.75" x14ac:dyDescent="0.25">
      <c r="A25" s="612" t="s">
        <v>45</v>
      </c>
      <c r="B25" s="603">
        <v>0</v>
      </c>
      <c r="C25" s="603">
        <v>0</v>
      </c>
      <c r="D25" s="603">
        <v>1</v>
      </c>
      <c r="E25" s="603">
        <v>0</v>
      </c>
      <c r="F25" s="603">
        <v>0</v>
      </c>
      <c r="G25" s="621">
        <v>1</v>
      </c>
      <c r="H25" s="603">
        <v>0</v>
      </c>
      <c r="I25" s="603">
        <v>0</v>
      </c>
      <c r="J25" s="603">
        <v>0</v>
      </c>
      <c r="K25" s="603">
        <v>0</v>
      </c>
      <c r="L25" s="621">
        <v>0</v>
      </c>
      <c r="M25" s="622">
        <v>1</v>
      </c>
      <c r="N25" s="603">
        <v>1</v>
      </c>
    </row>
    <row r="26" spans="1:14" ht="15.75" x14ac:dyDescent="0.25">
      <c r="A26" s="612" t="s">
        <v>46</v>
      </c>
      <c r="B26" s="603">
        <v>0</v>
      </c>
      <c r="C26" s="603">
        <v>0</v>
      </c>
      <c r="D26" s="603">
        <v>0</v>
      </c>
      <c r="E26" s="603">
        <v>20</v>
      </c>
      <c r="F26" s="603">
        <v>0</v>
      </c>
      <c r="G26" s="621">
        <v>20</v>
      </c>
      <c r="H26" s="603">
        <v>0</v>
      </c>
      <c r="I26" s="603">
        <v>0</v>
      </c>
      <c r="J26" s="603">
        <v>0</v>
      </c>
      <c r="K26" s="603">
        <v>0</v>
      </c>
      <c r="L26" s="621">
        <v>0</v>
      </c>
      <c r="M26" s="622">
        <v>20</v>
      </c>
      <c r="N26" s="603">
        <v>0</v>
      </c>
    </row>
    <row r="27" spans="1:14" ht="16.5" thickBot="1" x14ac:dyDescent="0.3">
      <c r="A27" s="612" t="s">
        <v>47</v>
      </c>
      <c r="B27" s="603">
        <v>0</v>
      </c>
      <c r="C27" s="603">
        <v>0</v>
      </c>
      <c r="D27" s="603">
        <v>0</v>
      </c>
      <c r="E27" s="603">
        <v>0</v>
      </c>
      <c r="F27" s="603">
        <v>0</v>
      </c>
      <c r="G27" s="621">
        <v>0</v>
      </c>
      <c r="H27" s="603">
        <v>0</v>
      </c>
      <c r="I27" s="603">
        <v>0</v>
      </c>
      <c r="J27" s="603">
        <v>0</v>
      </c>
      <c r="K27" s="603">
        <v>0</v>
      </c>
      <c r="L27" s="621">
        <v>0</v>
      </c>
      <c r="M27" s="622">
        <v>0</v>
      </c>
      <c r="N27" s="603">
        <v>0</v>
      </c>
    </row>
    <row r="28" spans="1:14" ht="16.5" thickBot="1" x14ac:dyDescent="0.3">
      <c r="A28" s="608" t="s">
        <v>25</v>
      </c>
      <c r="B28" s="609">
        <v>339.08292999999998</v>
      </c>
      <c r="C28" s="609">
        <v>9.5</v>
      </c>
      <c r="D28" s="609">
        <v>133.661632</v>
      </c>
      <c r="E28" s="609">
        <v>20</v>
      </c>
      <c r="F28" s="609">
        <v>43.350999999999999</v>
      </c>
      <c r="G28" s="623">
        <v>545.59556199999997</v>
      </c>
      <c r="H28" s="609">
        <v>0</v>
      </c>
      <c r="I28" s="609">
        <v>0</v>
      </c>
      <c r="J28" s="609">
        <v>0</v>
      </c>
      <c r="K28" s="609">
        <v>0</v>
      </c>
      <c r="L28" s="623">
        <v>0</v>
      </c>
      <c r="M28" s="624">
        <v>545.59556199999997</v>
      </c>
      <c r="N28" s="609">
        <v>84.112930000000006</v>
      </c>
    </row>
    <row r="29" spans="1:14" ht="16.5" thickBot="1" x14ac:dyDescent="0.3">
      <c r="A29" s="608" t="s">
        <v>26</v>
      </c>
      <c r="B29" s="609">
        <v>35752.317768000001</v>
      </c>
      <c r="C29" s="609">
        <v>45783.641620000002</v>
      </c>
      <c r="D29" s="609">
        <v>2694.5850749999995</v>
      </c>
      <c r="E29" s="609">
        <v>709.87019999999995</v>
      </c>
      <c r="F29" s="610">
        <v>3191.8470000000002</v>
      </c>
      <c r="G29" s="610">
        <v>88132.261662999997</v>
      </c>
      <c r="H29" s="609">
        <v>92</v>
      </c>
      <c r="I29" s="609">
        <v>0</v>
      </c>
      <c r="J29" s="609">
        <v>0</v>
      </c>
      <c r="K29" s="609">
        <v>0</v>
      </c>
      <c r="L29" s="623">
        <v>92</v>
      </c>
      <c r="M29" s="610">
        <v>88224.261662999997</v>
      </c>
      <c r="N29" s="610">
        <v>48194.961717999999</v>
      </c>
    </row>
    <row r="30" spans="1:14" ht="16.5" thickBot="1" x14ac:dyDescent="0.3">
      <c r="A30" s="613"/>
      <c r="B30" s="614"/>
      <c r="C30" s="614"/>
      <c r="D30" s="614"/>
      <c r="E30" s="614"/>
      <c r="F30" s="614"/>
      <c r="G30" s="614"/>
      <c r="H30" s="614"/>
      <c r="I30" s="614"/>
      <c r="J30" s="614"/>
      <c r="K30" s="614"/>
      <c r="L30" s="614"/>
      <c r="M30" s="614"/>
      <c r="N30" s="614"/>
    </row>
    <row r="31" spans="1:14" ht="16.5" thickBot="1" x14ac:dyDescent="0.3">
      <c r="A31" s="3259" t="s">
        <v>30</v>
      </c>
      <c r="B31" s="3260"/>
      <c r="C31" s="3260"/>
      <c r="D31" s="3260"/>
      <c r="E31" s="3260"/>
      <c r="F31" s="3260"/>
      <c r="G31" s="3260"/>
      <c r="H31" s="3260"/>
      <c r="I31" s="3260"/>
      <c r="J31" s="3260"/>
      <c r="K31" s="3260"/>
      <c r="L31" s="3260"/>
      <c r="M31" s="3260"/>
      <c r="N31" s="3261"/>
    </row>
    <row r="32" spans="1:14" ht="17.25" customHeight="1" thickBot="1" x14ac:dyDescent="0.3">
      <c r="A32" s="3233" t="s">
        <v>0</v>
      </c>
      <c r="B32" s="3236" t="s">
        <v>1</v>
      </c>
      <c r="C32" s="3237"/>
      <c r="D32" s="3237"/>
      <c r="E32" s="3237"/>
      <c r="F32" s="3237"/>
      <c r="G32" s="3262"/>
      <c r="H32" s="3239" t="s">
        <v>2</v>
      </c>
      <c r="I32" s="3240"/>
      <c r="J32" s="3240"/>
      <c r="K32" s="3240"/>
      <c r="L32" s="3241"/>
      <c r="M32" s="3242" t="s">
        <v>3</v>
      </c>
      <c r="N32" s="3245" t="s">
        <v>31</v>
      </c>
    </row>
    <row r="33" spans="1:18" ht="16.5" customHeight="1" x14ac:dyDescent="0.25">
      <c r="A33" s="3234"/>
      <c r="B33" s="3248" t="s">
        <v>8</v>
      </c>
      <c r="C33" s="3249"/>
      <c r="D33" s="3250" t="s">
        <v>9</v>
      </c>
      <c r="E33" s="3249"/>
      <c r="F33" s="3251" t="s">
        <v>32</v>
      </c>
      <c r="G33" s="3242" t="s">
        <v>10</v>
      </c>
      <c r="H33" s="3248" t="s">
        <v>11</v>
      </c>
      <c r="I33" s="3249"/>
      <c r="J33" s="3257" t="s">
        <v>12</v>
      </c>
      <c r="K33" s="3253" t="s">
        <v>33</v>
      </c>
      <c r="L33" s="3274" t="s">
        <v>13</v>
      </c>
      <c r="M33" s="3243"/>
      <c r="N33" s="3246"/>
    </row>
    <row r="34" spans="1:18" ht="48" thickBot="1" x14ac:dyDescent="0.3">
      <c r="A34" s="3235"/>
      <c r="B34" s="599" t="s">
        <v>14</v>
      </c>
      <c r="C34" s="600" t="s">
        <v>15</v>
      </c>
      <c r="D34" s="600" t="s">
        <v>16</v>
      </c>
      <c r="E34" s="600" t="s">
        <v>34</v>
      </c>
      <c r="F34" s="3252"/>
      <c r="G34" s="3244"/>
      <c r="H34" s="601" t="s">
        <v>14</v>
      </c>
      <c r="I34" s="600" t="s">
        <v>15</v>
      </c>
      <c r="J34" s="3258"/>
      <c r="K34" s="3254"/>
      <c r="L34" s="3275"/>
      <c r="M34" s="3244"/>
      <c r="N34" s="3247"/>
    </row>
    <row r="35" spans="1:18" ht="15.75" x14ac:dyDescent="0.25">
      <c r="A35" s="602" t="s">
        <v>27</v>
      </c>
      <c r="B35" s="603">
        <v>21249.363999999998</v>
      </c>
      <c r="C35" s="603">
        <v>3297.0274719999998</v>
      </c>
      <c r="D35" s="603">
        <v>1248.3472299999999</v>
      </c>
      <c r="E35" s="603">
        <v>246.25800000000001</v>
      </c>
      <c r="F35" s="604">
        <v>1623.1610000000001</v>
      </c>
      <c r="G35" s="604">
        <v>27664.157701999997</v>
      </c>
      <c r="H35" s="603">
        <v>0</v>
      </c>
      <c r="I35" s="603">
        <v>0</v>
      </c>
      <c r="J35" s="603">
        <v>0</v>
      </c>
      <c r="K35" s="603">
        <v>0</v>
      </c>
      <c r="L35" s="621">
        <v>0</v>
      </c>
      <c r="M35" s="604">
        <v>27664.157701999997</v>
      </c>
      <c r="N35" s="604">
        <v>3290.6024809999999</v>
      </c>
    </row>
    <row r="36" spans="1:18" ht="16.5" thickBot="1" x14ac:dyDescent="0.3">
      <c r="A36" s="605" t="s">
        <v>28</v>
      </c>
      <c r="B36" s="603">
        <v>14163.870837999999</v>
      </c>
      <c r="C36" s="603">
        <v>42477.114148000001</v>
      </c>
      <c r="D36" s="603">
        <v>1312.5762130000001</v>
      </c>
      <c r="E36" s="603">
        <v>443.61220000000003</v>
      </c>
      <c r="F36" s="603">
        <v>1525.335</v>
      </c>
      <c r="G36" s="621">
        <v>59922.508398999998</v>
      </c>
      <c r="H36" s="603">
        <v>92</v>
      </c>
      <c r="I36" s="603">
        <v>0</v>
      </c>
      <c r="J36" s="603">
        <v>0</v>
      </c>
      <c r="K36" s="603">
        <v>0</v>
      </c>
      <c r="L36" s="621">
        <v>92</v>
      </c>
      <c r="M36" s="622">
        <v>60014.508398999998</v>
      </c>
      <c r="N36" s="603">
        <v>44820.246307000001</v>
      </c>
    </row>
    <row r="37" spans="1:18" ht="16.5" thickBot="1" x14ac:dyDescent="0.3">
      <c r="A37" s="608" t="s">
        <v>24</v>
      </c>
      <c r="B37" s="609">
        <v>35413.234837999997</v>
      </c>
      <c r="C37" s="609">
        <v>45774.141620000002</v>
      </c>
      <c r="D37" s="609">
        <v>2560.9234430000001</v>
      </c>
      <c r="E37" s="609">
        <v>689.87020000000007</v>
      </c>
      <c r="F37" s="610">
        <v>3148.4960000000001</v>
      </c>
      <c r="G37" s="610">
        <v>87586.666100999995</v>
      </c>
      <c r="H37" s="609">
        <v>92</v>
      </c>
      <c r="I37" s="609">
        <v>0</v>
      </c>
      <c r="J37" s="609">
        <v>0</v>
      </c>
      <c r="K37" s="609">
        <v>0</v>
      </c>
      <c r="L37" s="623">
        <v>92</v>
      </c>
      <c r="M37" s="610">
        <v>87678.666100999995</v>
      </c>
      <c r="N37" s="610">
        <v>48110.848788000003</v>
      </c>
    </row>
    <row r="38" spans="1:18" ht="16.5" thickBot="1" x14ac:dyDescent="0.3">
      <c r="A38" s="608" t="s">
        <v>25</v>
      </c>
      <c r="B38" s="609">
        <v>339.08292999999998</v>
      </c>
      <c r="C38" s="609">
        <v>9.5</v>
      </c>
      <c r="D38" s="609">
        <v>133.661632</v>
      </c>
      <c r="E38" s="609">
        <v>20</v>
      </c>
      <c r="F38" s="609">
        <v>43.350999999999999</v>
      </c>
      <c r="G38" s="623">
        <v>545.59556199999997</v>
      </c>
      <c r="H38" s="609">
        <v>0</v>
      </c>
      <c r="I38" s="609">
        <v>0</v>
      </c>
      <c r="J38" s="609">
        <v>0</v>
      </c>
      <c r="K38" s="609">
        <v>0</v>
      </c>
      <c r="L38" s="623">
        <v>0</v>
      </c>
      <c r="M38" s="624">
        <v>545.59556199999997</v>
      </c>
      <c r="N38" s="609">
        <v>84.112930000000006</v>
      </c>
    </row>
    <row r="39" spans="1:18" ht="16.5" thickBot="1" x14ac:dyDescent="0.3">
      <c r="A39" s="608" t="s">
        <v>26</v>
      </c>
      <c r="B39" s="609">
        <v>35752.317767999994</v>
      </c>
      <c r="C39" s="609">
        <v>45783.641620000002</v>
      </c>
      <c r="D39" s="609">
        <v>2694.585075</v>
      </c>
      <c r="E39" s="609">
        <v>709.87020000000007</v>
      </c>
      <c r="F39" s="610">
        <v>3191.8470000000002</v>
      </c>
      <c r="G39" s="610">
        <v>88132.261662999997</v>
      </c>
      <c r="H39" s="609">
        <v>92</v>
      </c>
      <c r="I39" s="609">
        <v>0</v>
      </c>
      <c r="J39" s="609">
        <v>0</v>
      </c>
      <c r="K39" s="609">
        <v>0</v>
      </c>
      <c r="L39" s="623">
        <v>92</v>
      </c>
      <c r="M39" s="610">
        <v>88224.261662999997</v>
      </c>
      <c r="N39" s="610">
        <v>48194.961717999999</v>
      </c>
    </row>
    <row r="40" spans="1:18" ht="16.5" thickBot="1" x14ac:dyDescent="0.3">
      <c r="A40" s="613"/>
      <c r="B40" s="613"/>
      <c r="C40" s="613"/>
      <c r="D40" s="613"/>
      <c r="E40" s="613"/>
      <c r="F40" s="613"/>
      <c r="G40" s="613"/>
      <c r="H40" s="613"/>
      <c r="I40" s="613"/>
      <c r="J40" s="613"/>
      <c r="K40" s="613"/>
      <c r="L40" s="613"/>
      <c r="M40" s="613"/>
      <c r="N40" s="613"/>
      <c r="R40" s="1">
        <f>M39+M67</f>
        <v>149873.78583328298</v>
      </c>
    </row>
    <row r="41" spans="1:18" ht="16.5" thickBot="1" x14ac:dyDescent="0.3">
      <c r="A41" s="3230" t="s">
        <v>48</v>
      </c>
      <c r="B41" s="3231"/>
      <c r="C41" s="3231"/>
      <c r="D41" s="3231"/>
      <c r="E41" s="3231"/>
      <c r="F41" s="3231"/>
      <c r="G41" s="3231"/>
      <c r="H41" s="3231"/>
      <c r="I41" s="3231"/>
      <c r="J41" s="3231"/>
      <c r="K41" s="3231"/>
      <c r="L41" s="3231"/>
      <c r="M41" s="3231"/>
      <c r="N41" s="3232"/>
    </row>
    <row r="42" spans="1:18" ht="17.25" customHeight="1" thickBot="1" x14ac:dyDescent="0.3">
      <c r="A42" s="3233" t="s">
        <v>0</v>
      </c>
      <c r="B42" s="3236" t="s">
        <v>1</v>
      </c>
      <c r="C42" s="3237"/>
      <c r="D42" s="3237"/>
      <c r="E42" s="3237"/>
      <c r="F42" s="3237"/>
      <c r="G42" s="3262"/>
      <c r="H42" s="3239" t="s">
        <v>2</v>
      </c>
      <c r="I42" s="3240"/>
      <c r="J42" s="3240"/>
      <c r="K42" s="3240"/>
      <c r="L42" s="3241"/>
      <c r="M42" s="3266" t="s">
        <v>3</v>
      </c>
      <c r="N42" s="3269" t="s">
        <v>31</v>
      </c>
    </row>
    <row r="43" spans="1:18" ht="16.5" customHeight="1" x14ac:dyDescent="0.25">
      <c r="A43" s="3234"/>
      <c r="B43" s="3248" t="s">
        <v>8</v>
      </c>
      <c r="C43" s="3249"/>
      <c r="D43" s="3250" t="s">
        <v>9</v>
      </c>
      <c r="E43" s="3249"/>
      <c r="F43" s="3253" t="s">
        <v>32</v>
      </c>
      <c r="G43" s="3274" t="s">
        <v>10</v>
      </c>
      <c r="H43" s="3248" t="s">
        <v>11</v>
      </c>
      <c r="I43" s="3249"/>
      <c r="J43" s="3257" t="s">
        <v>12</v>
      </c>
      <c r="K43" s="3253" t="s">
        <v>33</v>
      </c>
      <c r="L43" s="3274" t="s">
        <v>13</v>
      </c>
      <c r="M43" s="3267"/>
      <c r="N43" s="3270"/>
    </row>
    <row r="44" spans="1:18" ht="48" thickBot="1" x14ac:dyDescent="0.3">
      <c r="A44" s="3235"/>
      <c r="B44" s="599" t="s">
        <v>14</v>
      </c>
      <c r="C44" s="600" t="s">
        <v>15</v>
      </c>
      <c r="D44" s="600" t="s">
        <v>16</v>
      </c>
      <c r="E44" s="600" t="s">
        <v>34</v>
      </c>
      <c r="F44" s="3254"/>
      <c r="G44" s="3275"/>
      <c r="H44" s="601" t="s">
        <v>14</v>
      </c>
      <c r="I44" s="600" t="s">
        <v>15</v>
      </c>
      <c r="J44" s="3258"/>
      <c r="K44" s="3254"/>
      <c r="L44" s="3275"/>
      <c r="M44" s="3268"/>
      <c r="N44" s="3271"/>
    </row>
    <row r="45" spans="1:18" ht="15.75" x14ac:dyDescent="0.25">
      <c r="A45" s="602" t="s">
        <v>17</v>
      </c>
      <c r="B45" s="603">
        <v>1360.3173479999998</v>
      </c>
      <c r="C45" s="603">
        <v>2294.1116630000001</v>
      </c>
      <c r="D45" s="603">
        <v>1434.1689289999999</v>
      </c>
      <c r="E45" s="603">
        <v>2109.42</v>
      </c>
      <c r="F45" s="603">
        <v>1648.8040000000001</v>
      </c>
      <c r="G45" s="621">
        <v>8846.8219399999998</v>
      </c>
      <c r="H45" s="603">
        <v>0</v>
      </c>
      <c r="I45" s="603">
        <v>0</v>
      </c>
      <c r="J45" s="603">
        <v>8</v>
      </c>
      <c r="K45" s="603">
        <v>0</v>
      </c>
      <c r="L45" s="621">
        <v>8</v>
      </c>
      <c r="M45" s="622">
        <v>8854.8219399999998</v>
      </c>
      <c r="N45" s="603">
        <v>4922.9509290000005</v>
      </c>
    </row>
    <row r="46" spans="1:18" ht="15.75" x14ac:dyDescent="0.25">
      <c r="A46" s="602" t="s">
        <v>18</v>
      </c>
      <c r="B46" s="603">
        <v>1147.9000000000001</v>
      </c>
      <c r="C46" s="603">
        <v>2014.175</v>
      </c>
      <c r="D46" s="603">
        <v>1005.266</v>
      </c>
      <c r="E46" s="603">
        <v>2531.9049999999997</v>
      </c>
      <c r="F46" s="603">
        <v>492.83600000000001</v>
      </c>
      <c r="G46" s="621">
        <v>7192.0820000000003</v>
      </c>
      <c r="H46" s="603">
        <v>1032</v>
      </c>
      <c r="I46" s="603">
        <v>2092.6052552279998</v>
      </c>
      <c r="J46" s="603">
        <v>934</v>
      </c>
      <c r="K46" s="603">
        <v>1</v>
      </c>
      <c r="L46" s="621">
        <v>4059.6052552279998</v>
      </c>
      <c r="M46" s="622">
        <v>11251.687255228</v>
      </c>
      <c r="N46" s="603">
        <v>8474.4762552280008</v>
      </c>
    </row>
    <row r="47" spans="1:18" ht="15.75" x14ac:dyDescent="0.25">
      <c r="A47" s="606" t="s">
        <v>19</v>
      </c>
      <c r="B47" s="603">
        <v>486</v>
      </c>
      <c r="C47" s="603">
        <v>321</v>
      </c>
      <c r="D47" s="603">
        <v>110</v>
      </c>
      <c r="E47" s="603">
        <v>728</v>
      </c>
      <c r="F47" s="603">
        <v>32</v>
      </c>
      <c r="G47" s="621">
        <v>1677</v>
      </c>
      <c r="H47" s="603">
        <v>413</v>
      </c>
      <c r="I47" s="603">
        <v>1476</v>
      </c>
      <c r="J47" s="603">
        <v>673</v>
      </c>
      <c r="K47" s="603">
        <v>1</v>
      </c>
      <c r="L47" s="621">
        <v>2563</v>
      </c>
      <c r="M47" s="622">
        <v>4240</v>
      </c>
      <c r="N47" s="603">
        <v>3006</v>
      </c>
    </row>
    <row r="48" spans="1:18" ht="15.75" x14ac:dyDescent="0.25">
      <c r="A48" s="605" t="s">
        <v>20</v>
      </c>
      <c r="B48" s="603">
        <v>179</v>
      </c>
      <c r="C48" s="603">
        <v>981.17499999999995</v>
      </c>
      <c r="D48" s="603">
        <v>137</v>
      </c>
      <c r="E48" s="603">
        <v>590</v>
      </c>
      <c r="F48" s="603">
        <v>358</v>
      </c>
      <c r="G48" s="621">
        <v>2245.1750000000002</v>
      </c>
      <c r="H48" s="603">
        <v>486</v>
      </c>
      <c r="I48" s="603">
        <v>0</v>
      </c>
      <c r="J48" s="603">
        <v>138</v>
      </c>
      <c r="K48" s="603">
        <v>0</v>
      </c>
      <c r="L48" s="621">
        <v>624</v>
      </c>
      <c r="M48" s="622">
        <v>2869.1750000000002</v>
      </c>
      <c r="N48" s="603">
        <v>2272</v>
      </c>
    </row>
    <row r="49" spans="1:15" ht="15.75" x14ac:dyDescent="0.25">
      <c r="A49" s="605" t="s">
        <v>21</v>
      </c>
      <c r="B49" s="603">
        <v>210.9</v>
      </c>
      <c r="C49" s="603">
        <v>576</v>
      </c>
      <c r="D49" s="603">
        <v>688</v>
      </c>
      <c r="E49" s="603">
        <v>1188.3</v>
      </c>
      <c r="F49" s="603">
        <v>92.835999999999999</v>
      </c>
      <c r="G49" s="621">
        <v>2756.0360000000001</v>
      </c>
      <c r="H49" s="603">
        <v>92</v>
      </c>
      <c r="I49" s="603">
        <v>616.60525522800003</v>
      </c>
      <c r="J49" s="603">
        <v>123</v>
      </c>
      <c r="K49" s="603">
        <v>0</v>
      </c>
      <c r="L49" s="621">
        <v>831.60525522800003</v>
      </c>
      <c r="M49" s="622">
        <v>3587.6412552279999</v>
      </c>
      <c r="N49" s="603">
        <v>2732.905255228</v>
      </c>
    </row>
    <row r="50" spans="1:15" ht="15.75" x14ac:dyDescent="0.25">
      <c r="A50" s="602" t="s">
        <v>22</v>
      </c>
      <c r="B50" s="603">
        <v>113.1</v>
      </c>
      <c r="C50" s="603">
        <v>12</v>
      </c>
      <c r="D50" s="603">
        <v>57.732999999999997</v>
      </c>
      <c r="E50" s="603">
        <v>109.73699999999999</v>
      </c>
      <c r="F50" s="603">
        <v>26</v>
      </c>
      <c r="G50" s="621">
        <v>318.57</v>
      </c>
      <c r="H50" s="603">
        <v>0</v>
      </c>
      <c r="I50" s="603">
        <v>0</v>
      </c>
      <c r="J50" s="603">
        <v>0</v>
      </c>
      <c r="K50" s="603">
        <v>0</v>
      </c>
      <c r="L50" s="621">
        <v>0</v>
      </c>
      <c r="M50" s="622">
        <v>318.57</v>
      </c>
      <c r="N50" s="603">
        <v>209.73699999999999</v>
      </c>
    </row>
    <row r="51" spans="1:15" ht="16.5" thickBot="1" x14ac:dyDescent="0.3">
      <c r="A51" s="602" t="s">
        <v>23</v>
      </c>
      <c r="B51" s="603">
        <v>1000.039</v>
      </c>
      <c r="C51" s="603">
        <v>571.6</v>
      </c>
      <c r="D51" s="603">
        <v>341.96299999999997</v>
      </c>
      <c r="E51" s="603">
        <v>727.24</v>
      </c>
      <c r="F51" s="603">
        <v>153.38499999999999</v>
      </c>
      <c r="G51" s="621">
        <v>2794.2270000000003</v>
      </c>
      <c r="H51" s="603">
        <v>148</v>
      </c>
      <c r="I51" s="603">
        <v>0</v>
      </c>
      <c r="J51" s="603">
        <v>38</v>
      </c>
      <c r="K51" s="603">
        <v>0</v>
      </c>
      <c r="L51" s="621">
        <v>186</v>
      </c>
      <c r="M51" s="622">
        <v>2980.2270000000003</v>
      </c>
      <c r="N51" s="603">
        <v>2152.607</v>
      </c>
    </row>
    <row r="52" spans="1:15" ht="16.5" thickBot="1" x14ac:dyDescent="0.3">
      <c r="A52" s="608" t="s">
        <v>24</v>
      </c>
      <c r="B52" s="609">
        <v>3621.3563480000003</v>
      </c>
      <c r="C52" s="609">
        <v>4891.8866630000002</v>
      </c>
      <c r="D52" s="609">
        <v>2839.1309289999999</v>
      </c>
      <c r="E52" s="609">
        <v>5478.3019999999997</v>
      </c>
      <c r="F52" s="609">
        <v>2321.0250000000001</v>
      </c>
      <c r="G52" s="623">
        <v>19151.700940000002</v>
      </c>
      <c r="H52" s="609">
        <v>1180</v>
      </c>
      <c r="I52" s="609">
        <v>2092.6052552279998</v>
      </c>
      <c r="J52" s="609">
        <v>980</v>
      </c>
      <c r="K52" s="609">
        <v>1</v>
      </c>
      <c r="L52" s="623">
        <v>4253.6052552279998</v>
      </c>
      <c r="M52" s="624">
        <v>23405.306195228</v>
      </c>
      <c r="N52" s="609">
        <v>15759.771184227999</v>
      </c>
    </row>
    <row r="53" spans="1:15" ht="15.75" x14ac:dyDescent="0.25">
      <c r="A53" s="615" t="s">
        <v>35</v>
      </c>
      <c r="B53" s="603">
        <v>46</v>
      </c>
      <c r="C53" s="603">
        <v>100</v>
      </c>
      <c r="D53" s="603">
        <v>349</v>
      </c>
      <c r="E53" s="603">
        <v>1195.077</v>
      </c>
      <c r="F53" s="603">
        <v>49</v>
      </c>
      <c r="G53" s="621">
        <v>1739.077</v>
      </c>
      <c r="H53" s="603">
        <v>1547</v>
      </c>
      <c r="I53" s="603">
        <v>0</v>
      </c>
      <c r="J53" s="603">
        <v>376</v>
      </c>
      <c r="K53" s="603">
        <v>0</v>
      </c>
      <c r="L53" s="621">
        <v>1923</v>
      </c>
      <c r="M53" s="622">
        <v>3662.0770000000002</v>
      </c>
      <c r="N53" s="603">
        <v>1676.077</v>
      </c>
      <c r="O53" s="1">
        <f>SUM(M15:M27)</f>
        <v>326.78156200000001</v>
      </c>
    </row>
    <row r="54" spans="1:15" ht="15.75" x14ac:dyDescent="0.25">
      <c r="A54" s="612" t="s">
        <v>36</v>
      </c>
      <c r="B54" s="603">
        <v>30</v>
      </c>
      <c r="C54" s="603">
        <v>0</v>
      </c>
      <c r="D54" s="603">
        <v>396</v>
      </c>
      <c r="E54" s="603">
        <v>171</v>
      </c>
      <c r="F54" s="603">
        <v>0</v>
      </c>
      <c r="G54" s="621">
        <v>597</v>
      </c>
      <c r="H54" s="603">
        <v>342.08240841999998</v>
      </c>
      <c r="I54" s="603">
        <v>0</v>
      </c>
      <c r="J54" s="603">
        <v>0</v>
      </c>
      <c r="K54" s="603">
        <v>398</v>
      </c>
      <c r="L54" s="621">
        <v>740.08240841999998</v>
      </c>
      <c r="M54" s="622">
        <v>1337.0824084200001</v>
      </c>
      <c r="N54" s="603">
        <v>740</v>
      </c>
      <c r="O54" s="1">
        <f>SUM(M53:M65)</f>
        <v>20707.32295242</v>
      </c>
    </row>
    <row r="55" spans="1:15" ht="15.75" x14ac:dyDescent="0.25">
      <c r="A55" s="612" t="s">
        <v>37</v>
      </c>
      <c r="B55" s="603">
        <v>135</v>
      </c>
      <c r="C55" s="603">
        <v>0</v>
      </c>
      <c r="D55" s="603">
        <v>2.3638050000000002</v>
      </c>
      <c r="E55" s="603">
        <v>149</v>
      </c>
      <c r="F55" s="603">
        <v>0</v>
      </c>
      <c r="G55" s="621">
        <v>286.36380500000001</v>
      </c>
      <c r="H55" s="603">
        <v>174</v>
      </c>
      <c r="I55" s="603">
        <v>0</v>
      </c>
      <c r="J55" s="603">
        <v>0</v>
      </c>
      <c r="K55" s="603">
        <v>0</v>
      </c>
      <c r="L55" s="621">
        <v>174</v>
      </c>
      <c r="M55" s="622">
        <v>460.36380500000001</v>
      </c>
      <c r="N55" s="603">
        <v>395.36380500000001</v>
      </c>
      <c r="O55" s="1">
        <f>SUM(O53:O54)</f>
        <v>21034.10451442</v>
      </c>
    </row>
    <row r="56" spans="1:15" ht="15.75" x14ac:dyDescent="0.25">
      <c r="A56" s="612" t="s">
        <v>38</v>
      </c>
      <c r="B56" s="603">
        <v>0</v>
      </c>
      <c r="C56" s="603">
        <v>360</v>
      </c>
      <c r="D56" s="603">
        <v>33.421999999999997</v>
      </c>
      <c r="E56" s="603">
        <v>415</v>
      </c>
      <c r="F56" s="603">
        <v>0</v>
      </c>
      <c r="G56" s="621">
        <v>808.42200000000003</v>
      </c>
      <c r="H56" s="603">
        <v>0</v>
      </c>
      <c r="I56" s="603">
        <v>0</v>
      </c>
      <c r="J56" s="603">
        <v>0</v>
      </c>
      <c r="K56" s="603">
        <v>0</v>
      </c>
      <c r="L56" s="621">
        <v>0</v>
      </c>
      <c r="M56" s="622">
        <v>808.42200000000003</v>
      </c>
      <c r="N56" s="603">
        <v>775</v>
      </c>
      <c r="O56" s="1">
        <f>+M28+M66</f>
        <v>38789.813537055001</v>
      </c>
    </row>
    <row r="57" spans="1:15" ht="15.75" x14ac:dyDescent="0.25">
      <c r="A57" s="612" t="s">
        <v>39</v>
      </c>
      <c r="B57" s="603">
        <v>1225</v>
      </c>
      <c r="C57" s="603">
        <v>307.5</v>
      </c>
      <c r="D57" s="603">
        <v>13</v>
      </c>
      <c r="E57" s="603">
        <v>661</v>
      </c>
      <c r="F57" s="603">
        <v>0</v>
      </c>
      <c r="G57" s="621">
        <v>2206.5</v>
      </c>
      <c r="H57" s="603">
        <v>1538</v>
      </c>
      <c r="I57" s="603">
        <v>0</v>
      </c>
      <c r="J57" s="603">
        <v>5215</v>
      </c>
      <c r="K57" s="603">
        <v>0</v>
      </c>
      <c r="L57" s="621">
        <v>6753</v>
      </c>
      <c r="M57" s="622">
        <v>8959.5</v>
      </c>
      <c r="N57" s="603">
        <v>7071.5</v>
      </c>
      <c r="O57" s="1">
        <f>+O56-O55</f>
        <v>17755.709022635001</v>
      </c>
    </row>
    <row r="58" spans="1:15" ht="15.75" x14ac:dyDescent="0.25">
      <c r="A58" s="612" t="s">
        <v>40</v>
      </c>
      <c r="B58" s="603">
        <v>0</v>
      </c>
      <c r="C58" s="603">
        <v>0</v>
      </c>
      <c r="D58" s="603">
        <v>0</v>
      </c>
      <c r="E58" s="603">
        <v>44</v>
      </c>
      <c r="F58" s="603">
        <v>0</v>
      </c>
      <c r="G58" s="621">
        <v>44</v>
      </c>
      <c r="H58" s="603">
        <v>0</v>
      </c>
      <c r="I58" s="603">
        <v>0</v>
      </c>
      <c r="J58" s="603">
        <v>0</v>
      </c>
      <c r="K58" s="603">
        <v>0</v>
      </c>
      <c r="L58" s="621">
        <v>0</v>
      </c>
      <c r="M58" s="622">
        <v>44</v>
      </c>
      <c r="N58" s="603">
        <v>44</v>
      </c>
    </row>
    <row r="59" spans="1:15" ht="15.75" x14ac:dyDescent="0.25">
      <c r="A59" s="612" t="s">
        <v>41</v>
      </c>
      <c r="B59" s="603">
        <v>0</v>
      </c>
      <c r="C59" s="603">
        <v>0</v>
      </c>
      <c r="D59" s="603">
        <v>35</v>
      </c>
      <c r="E59" s="603">
        <v>55</v>
      </c>
      <c r="F59" s="603">
        <v>0</v>
      </c>
      <c r="G59" s="621">
        <v>90</v>
      </c>
      <c r="H59" s="603">
        <v>0</v>
      </c>
      <c r="I59" s="603">
        <v>0</v>
      </c>
      <c r="J59" s="603">
        <v>38</v>
      </c>
      <c r="K59" s="603">
        <v>0</v>
      </c>
      <c r="L59" s="621">
        <v>38</v>
      </c>
      <c r="M59" s="622">
        <v>128</v>
      </c>
      <c r="N59" s="603">
        <v>122</v>
      </c>
    </row>
    <row r="60" spans="1:15" ht="15.75" x14ac:dyDescent="0.25">
      <c r="A60" s="612" t="s">
        <v>42</v>
      </c>
      <c r="B60" s="603">
        <v>72</v>
      </c>
      <c r="C60" s="603">
        <v>0</v>
      </c>
      <c r="D60" s="603">
        <v>129.74200000000002</v>
      </c>
      <c r="E60" s="603">
        <v>1858.35</v>
      </c>
      <c r="F60" s="603">
        <v>23</v>
      </c>
      <c r="G60" s="621">
        <v>2083.0919999999996</v>
      </c>
      <c r="H60" s="603">
        <v>0</v>
      </c>
      <c r="I60" s="603">
        <v>0</v>
      </c>
      <c r="J60" s="603">
        <v>2</v>
      </c>
      <c r="K60" s="603">
        <v>0</v>
      </c>
      <c r="L60" s="621">
        <v>2</v>
      </c>
      <c r="M60" s="622">
        <v>2085.0919999999996</v>
      </c>
      <c r="N60" s="603">
        <v>2013.0919999999999</v>
      </c>
    </row>
    <row r="61" spans="1:15" ht="15.75" x14ac:dyDescent="0.25">
      <c r="A61" s="612" t="s">
        <v>43</v>
      </c>
      <c r="B61" s="603">
        <v>79</v>
      </c>
      <c r="C61" s="603">
        <v>111.462</v>
      </c>
      <c r="D61" s="603">
        <v>198</v>
      </c>
      <c r="E61" s="603">
        <v>34.393383</v>
      </c>
      <c r="F61" s="603">
        <v>54</v>
      </c>
      <c r="G61" s="621">
        <v>476.85538299999996</v>
      </c>
      <c r="H61" s="603">
        <v>0</v>
      </c>
      <c r="I61" s="603">
        <v>0</v>
      </c>
      <c r="J61" s="603">
        <v>0</v>
      </c>
      <c r="K61" s="603">
        <v>0</v>
      </c>
      <c r="L61" s="621">
        <v>0</v>
      </c>
      <c r="M61" s="622">
        <v>476.85538299999996</v>
      </c>
      <c r="N61" s="603">
        <v>344</v>
      </c>
    </row>
    <row r="62" spans="1:15" ht="15.75" x14ac:dyDescent="0.25">
      <c r="A62" s="612" t="s">
        <v>44</v>
      </c>
      <c r="B62" s="603">
        <v>228</v>
      </c>
      <c r="C62" s="603">
        <v>0</v>
      </c>
      <c r="D62" s="603">
        <v>134.926356</v>
      </c>
      <c r="E62" s="603">
        <v>0</v>
      </c>
      <c r="F62" s="603">
        <v>58</v>
      </c>
      <c r="G62" s="621">
        <v>420.926356</v>
      </c>
      <c r="H62" s="603">
        <v>0</v>
      </c>
      <c r="I62" s="603">
        <v>0</v>
      </c>
      <c r="J62" s="603">
        <v>2</v>
      </c>
      <c r="K62" s="603">
        <v>0</v>
      </c>
      <c r="L62" s="621">
        <v>2</v>
      </c>
      <c r="M62" s="622">
        <v>422.926356</v>
      </c>
      <c r="N62" s="603">
        <v>417</v>
      </c>
    </row>
    <row r="63" spans="1:15" ht="15.75" x14ac:dyDescent="0.25">
      <c r="A63" s="612" t="s">
        <v>45</v>
      </c>
      <c r="B63" s="603">
        <v>721</v>
      </c>
      <c r="C63" s="603">
        <v>0</v>
      </c>
      <c r="D63" s="603">
        <v>23</v>
      </c>
      <c r="E63" s="603">
        <v>76</v>
      </c>
      <c r="F63" s="603">
        <v>51</v>
      </c>
      <c r="G63" s="621">
        <v>871</v>
      </c>
      <c r="H63" s="603">
        <v>0</v>
      </c>
      <c r="I63" s="603">
        <v>0</v>
      </c>
      <c r="J63" s="603">
        <v>0</v>
      </c>
      <c r="K63" s="603">
        <v>0</v>
      </c>
      <c r="L63" s="621">
        <v>0</v>
      </c>
      <c r="M63" s="622">
        <v>871</v>
      </c>
      <c r="N63" s="603">
        <v>602</v>
      </c>
    </row>
    <row r="64" spans="1:15" ht="15.75" x14ac:dyDescent="0.25">
      <c r="A64" s="612" t="s">
        <v>46</v>
      </c>
      <c r="B64" s="603">
        <v>30</v>
      </c>
      <c r="C64" s="603">
        <v>10</v>
      </c>
      <c r="D64" s="603">
        <v>34</v>
      </c>
      <c r="E64" s="603">
        <v>750</v>
      </c>
      <c r="F64" s="603">
        <v>149</v>
      </c>
      <c r="G64" s="621">
        <v>973</v>
      </c>
      <c r="H64" s="603">
        <v>6</v>
      </c>
      <c r="I64" s="603">
        <v>37</v>
      </c>
      <c r="J64" s="603">
        <v>7</v>
      </c>
      <c r="K64" s="603">
        <v>0</v>
      </c>
      <c r="L64" s="621">
        <v>50</v>
      </c>
      <c r="M64" s="622">
        <v>1023</v>
      </c>
      <c r="N64" s="603">
        <v>957</v>
      </c>
    </row>
    <row r="65" spans="1:15" ht="16.5" thickBot="1" x14ac:dyDescent="0.3">
      <c r="A65" s="612" t="s">
        <v>47</v>
      </c>
      <c r="B65" s="603">
        <v>0</v>
      </c>
      <c r="C65" s="603">
        <v>0</v>
      </c>
      <c r="D65" s="603">
        <v>2.004</v>
      </c>
      <c r="E65" s="603">
        <v>176</v>
      </c>
      <c r="F65" s="603">
        <v>0</v>
      </c>
      <c r="G65" s="621">
        <v>178.00399999999999</v>
      </c>
      <c r="H65" s="603">
        <v>0</v>
      </c>
      <c r="I65" s="603">
        <v>0</v>
      </c>
      <c r="J65" s="603">
        <v>251</v>
      </c>
      <c r="K65" s="603">
        <v>0</v>
      </c>
      <c r="L65" s="621">
        <v>251</v>
      </c>
      <c r="M65" s="622">
        <v>429.00400000000002</v>
      </c>
      <c r="N65" s="603">
        <v>426</v>
      </c>
    </row>
    <row r="66" spans="1:15" ht="16.5" thickBot="1" x14ac:dyDescent="0.3">
      <c r="A66" s="608" t="s">
        <v>25</v>
      </c>
      <c r="B66" s="609">
        <v>2966</v>
      </c>
      <c r="C66" s="609">
        <v>2104.7710569999999</v>
      </c>
      <c r="D66" s="609">
        <v>2507.599017</v>
      </c>
      <c r="E66" s="609">
        <v>14188.955383</v>
      </c>
      <c r="F66" s="609">
        <v>943</v>
      </c>
      <c r="G66" s="623">
        <v>22710.325456999995</v>
      </c>
      <c r="H66" s="609">
        <v>5505.066919975</v>
      </c>
      <c r="I66" s="609">
        <v>2959.7085701999999</v>
      </c>
      <c r="J66" s="609">
        <v>6671.11702788</v>
      </c>
      <c r="K66" s="609">
        <v>398</v>
      </c>
      <c r="L66" s="623">
        <v>15533.892518055</v>
      </c>
      <c r="M66" s="624">
        <v>38244.217975054999</v>
      </c>
      <c r="N66" s="609">
        <v>27818.451171000001</v>
      </c>
    </row>
    <row r="67" spans="1:15" ht="16.5" thickBot="1" x14ac:dyDescent="0.3">
      <c r="A67" s="608" t="s">
        <v>26</v>
      </c>
      <c r="B67" s="609">
        <v>6587.3563480000003</v>
      </c>
      <c r="C67" s="609">
        <v>6996.6577199999992</v>
      </c>
      <c r="D67" s="609">
        <v>5346.7299460000004</v>
      </c>
      <c r="E67" s="609">
        <v>19667.257382999996</v>
      </c>
      <c r="F67" s="609">
        <v>3264.0250000000001</v>
      </c>
      <c r="G67" s="623">
        <v>41862.026396999994</v>
      </c>
      <c r="H67" s="609">
        <v>6685.066919975</v>
      </c>
      <c r="I67" s="609">
        <v>5052.3138254280002</v>
      </c>
      <c r="J67" s="609">
        <v>7651.11702788</v>
      </c>
      <c r="K67" s="609">
        <v>399</v>
      </c>
      <c r="L67" s="623">
        <v>19787.497773283001</v>
      </c>
      <c r="M67" s="624">
        <v>61649.524170282995</v>
      </c>
      <c r="N67" s="609">
        <v>43578.222355227997</v>
      </c>
    </row>
    <row r="68" spans="1:15" ht="16.5" thickBot="1" x14ac:dyDescent="0.3">
      <c r="A68" s="613"/>
      <c r="B68" s="613"/>
      <c r="C68" s="613"/>
      <c r="D68" s="613"/>
      <c r="E68" s="613"/>
      <c r="F68" s="613"/>
      <c r="G68" s="613"/>
      <c r="H68" s="613"/>
      <c r="I68" s="613"/>
      <c r="J68" s="613"/>
      <c r="K68" s="613"/>
      <c r="L68" s="613"/>
      <c r="M68" s="613"/>
      <c r="N68" s="613"/>
    </row>
    <row r="69" spans="1:15" ht="16.5" thickBot="1" x14ac:dyDescent="0.3">
      <c r="A69" s="3259" t="s">
        <v>48</v>
      </c>
      <c r="B69" s="3260"/>
      <c r="C69" s="3260"/>
      <c r="D69" s="3260"/>
      <c r="E69" s="3260"/>
      <c r="F69" s="3260"/>
      <c r="G69" s="3260"/>
      <c r="H69" s="3260"/>
      <c r="I69" s="3260"/>
      <c r="J69" s="3260"/>
      <c r="K69" s="3260"/>
      <c r="L69" s="3260"/>
      <c r="M69" s="3260"/>
      <c r="N69" s="3261"/>
    </row>
    <row r="70" spans="1:15" ht="17.25" customHeight="1" thickBot="1" x14ac:dyDescent="0.3">
      <c r="A70" s="3263" t="s">
        <v>0</v>
      </c>
      <c r="B70" s="3236" t="s">
        <v>1</v>
      </c>
      <c r="C70" s="3237"/>
      <c r="D70" s="3237"/>
      <c r="E70" s="3237"/>
      <c r="F70" s="3237"/>
      <c r="G70" s="3262"/>
      <c r="H70" s="3239" t="s">
        <v>2</v>
      </c>
      <c r="I70" s="3240"/>
      <c r="J70" s="3240"/>
      <c r="K70" s="3240"/>
      <c r="L70" s="3241"/>
      <c r="M70" s="3266" t="s">
        <v>3</v>
      </c>
      <c r="N70" s="3269" t="s">
        <v>31</v>
      </c>
    </row>
    <row r="71" spans="1:15" ht="16.5" customHeight="1" x14ac:dyDescent="0.25">
      <c r="A71" s="3264"/>
      <c r="B71" s="3248" t="s">
        <v>8</v>
      </c>
      <c r="C71" s="3249"/>
      <c r="D71" s="3250" t="s">
        <v>9</v>
      </c>
      <c r="E71" s="3249"/>
      <c r="F71" s="3272" t="s">
        <v>32</v>
      </c>
      <c r="G71" s="3274" t="s">
        <v>10</v>
      </c>
      <c r="H71" s="3276" t="s">
        <v>11</v>
      </c>
      <c r="I71" s="3249"/>
      <c r="J71" s="3257" t="s">
        <v>12</v>
      </c>
      <c r="K71" s="3253" t="s">
        <v>33</v>
      </c>
      <c r="L71" s="3274" t="s">
        <v>13</v>
      </c>
      <c r="M71" s="3267"/>
      <c r="N71" s="3270"/>
    </row>
    <row r="72" spans="1:15" ht="48" thickBot="1" x14ac:dyDescent="0.3">
      <c r="A72" s="3265"/>
      <c r="B72" s="599" t="s">
        <v>14</v>
      </c>
      <c r="C72" s="600" t="s">
        <v>15</v>
      </c>
      <c r="D72" s="600" t="s">
        <v>16</v>
      </c>
      <c r="E72" s="600" t="s">
        <v>34</v>
      </c>
      <c r="F72" s="3273"/>
      <c r="G72" s="3275"/>
      <c r="H72" s="616" t="s">
        <v>14</v>
      </c>
      <c r="I72" s="600" t="s">
        <v>15</v>
      </c>
      <c r="J72" s="3258"/>
      <c r="K72" s="3254"/>
      <c r="L72" s="3275"/>
      <c r="M72" s="3268"/>
      <c r="N72" s="3271"/>
    </row>
    <row r="73" spans="1:15" ht="16.5" thickBot="1" x14ac:dyDescent="0.3">
      <c r="A73" s="608" t="s">
        <v>24</v>
      </c>
      <c r="B73" s="609">
        <v>3621.3563480000003</v>
      </c>
      <c r="C73" s="609">
        <v>4891.8866630000002</v>
      </c>
      <c r="D73" s="609">
        <v>2839.1309289999999</v>
      </c>
      <c r="E73" s="609">
        <v>5478.3019999999997</v>
      </c>
      <c r="F73" s="609">
        <v>2321.0250000000001</v>
      </c>
      <c r="G73" s="623">
        <v>19151.700940000002</v>
      </c>
      <c r="H73" s="609">
        <v>1180</v>
      </c>
      <c r="I73" s="609">
        <v>2092.6052552279998</v>
      </c>
      <c r="J73" s="609">
        <v>980</v>
      </c>
      <c r="K73" s="609">
        <v>1</v>
      </c>
      <c r="L73" s="623">
        <v>4253.6052552279998</v>
      </c>
      <c r="M73" s="624">
        <v>23405.306195228</v>
      </c>
      <c r="N73" s="609">
        <v>15759.771184227999</v>
      </c>
    </row>
    <row r="74" spans="1:15" ht="15.75" x14ac:dyDescent="0.25">
      <c r="A74" s="617" t="s">
        <v>49</v>
      </c>
      <c r="B74" s="603">
        <v>2740.6776169999998</v>
      </c>
      <c r="C74" s="603">
        <v>4158.2956629999999</v>
      </c>
      <c r="D74" s="603">
        <v>1592.5749289999999</v>
      </c>
      <c r="E74" s="603">
        <v>4026.0619999999999</v>
      </c>
      <c r="F74" s="603">
        <v>1682.0360000000001</v>
      </c>
      <c r="G74" s="621">
        <v>14199.646209</v>
      </c>
      <c r="H74" s="603">
        <v>1124</v>
      </c>
      <c r="I74" s="603">
        <v>2003.605255228</v>
      </c>
      <c r="J74" s="603">
        <v>342</v>
      </c>
      <c r="K74" s="603">
        <v>0</v>
      </c>
      <c r="L74" s="621">
        <v>3469.6052552279998</v>
      </c>
      <c r="M74" s="622">
        <v>17669.251464228004</v>
      </c>
      <c r="N74" s="603">
        <v>12515.437184228</v>
      </c>
      <c r="O74" s="1">
        <f>SUM(M74:M78)</f>
        <v>23379.781195228003</v>
      </c>
    </row>
    <row r="75" spans="1:15" ht="15.75" x14ac:dyDescent="0.25">
      <c r="A75" s="618" t="s">
        <v>50</v>
      </c>
      <c r="B75" s="603">
        <v>0</v>
      </c>
      <c r="C75" s="603">
        <v>5.5910000000000002</v>
      </c>
      <c r="D75" s="603">
        <v>10</v>
      </c>
      <c r="E75" s="603">
        <v>0</v>
      </c>
      <c r="F75" s="603">
        <v>0</v>
      </c>
      <c r="G75" s="621">
        <v>5.5910000000000002</v>
      </c>
      <c r="H75" s="603">
        <v>0</v>
      </c>
      <c r="I75" s="603">
        <v>0</v>
      </c>
      <c r="J75" s="603">
        <v>0</v>
      </c>
      <c r="K75" s="603">
        <v>0</v>
      </c>
      <c r="L75" s="621">
        <v>0</v>
      </c>
      <c r="M75" s="622">
        <v>5.5910000000000002</v>
      </c>
      <c r="N75" s="603">
        <v>5.5910000000000002</v>
      </c>
      <c r="O75" s="1">
        <f>+M73-O74</f>
        <v>25.524999999997817</v>
      </c>
    </row>
    <row r="76" spans="1:15" ht="15.75" x14ac:dyDescent="0.25">
      <c r="A76" s="618" t="s">
        <v>51</v>
      </c>
      <c r="B76" s="603">
        <v>555.25373100000002</v>
      </c>
      <c r="C76" s="603">
        <v>695</v>
      </c>
      <c r="D76" s="603">
        <v>1051.2660000000001</v>
      </c>
      <c r="E76" s="603">
        <v>695.24</v>
      </c>
      <c r="F76" s="603">
        <v>457.61900000000003</v>
      </c>
      <c r="G76" s="621">
        <v>3454.3787310000002</v>
      </c>
      <c r="H76" s="603">
        <v>56</v>
      </c>
      <c r="I76" s="603">
        <v>0</v>
      </c>
      <c r="J76" s="603">
        <v>630</v>
      </c>
      <c r="K76" s="603">
        <v>0</v>
      </c>
      <c r="L76" s="621">
        <v>686</v>
      </c>
      <c r="M76" s="622">
        <v>4140.3787309999998</v>
      </c>
      <c r="N76" s="603">
        <v>2403.2249999999999</v>
      </c>
    </row>
    <row r="77" spans="1:15" ht="15.75" x14ac:dyDescent="0.25">
      <c r="A77" s="619" t="s">
        <v>52</v>
      </c>
      <c r="B77" s="603">
        <v>147.20000000000002</v>
      </c>
      <c r="C77" s="603">
        <v>32</v>
      </c>
      <c r="D77" s="603">
        <v>75.141999999999996</v>
      </c>
      <c r="E77" s="603">
        <v>40</v>
      </c>
      <c r="F77" s="603">
        <v>110.37</v>
      </c>
      <c r="G77" s="621">
        <v>404.71199999999999</v>
      </c>
      <c r="H77" s="603">
        <v>0</v>
      </c>
      <c r="I77" s="603">
        <v>0</v>
      </c>
      <c r="J77" s="603">
        <v>0</v>
      </c>
      <c r="K77" s="603">
        <v>1</v>
      </c>
      <c r="L77" s="621">
        <v>1</v>
      </c>
      <c r="M77" s="622">
        <v>405.71199999999999</v>
      </c>
      <c r="N77" s="603">
        <v>218.37</v>
      </c>
    </row>
    <row r="78" spans="1:15" ht="16.5" thickBot="1" x14ac:dyDescent="0.3">
      <c r="A78" s="620" t="s">
        <v>53</v>
      </c>
      <c r="B78" s="603">
        <v>163.69999999999999</v>
      </c>
      <c r="C78" s="603">
        <v>0</v>
      </c>
      <c r="D78" s="603">
        <v>110.148</v>
      </c>
      <c r="E78" s="603">
        <v>718</v>
      </c>
      <c r="F78" s="603">
        <v>70</v>
      </c>
      <c r="G78" s="621">
        <v>1061.848</v>
      </c>
      <c r="H78" s="603">
        <v>0</v>
      </c>
      <c r="I78" s="603">
        <v>89</v>
      </c>
      <c r="J78" s="603">
        <v>8</v>
      </c>
      <c r="K78" s="603">
        <v>0</v>
      </c>
      <c r="L78" s="621">
        <v>97</v>
      </c>
      <c r="M78" s="622">
        <v>1158.848</v>
      </c>
      <c r="N78" s="603">
        <v>635.14800000000002</v>
      </c>
    </row>
    <row r="79" spans="1:15" ht="16.5" thickBot="1" x14ac:dyDescent="0.3">
      <c r="A79" s="608" t="s">
        <v>25</v>
      </c>
      <c r="B79" s="609">
        <v>2966</v>
      </c>
      <c r="C79" s="609">
        <v>2104.7710569999999</v>
      </c>
      <c r="D79" s="609">
        <v>2507.599017</v>
      </c>
      <c r="E79" s="609">
        <v>14188.955383</v>
      </c>
      <c r="F79" s="609">
        <v>943</v>
      </c>
      <c r="G79" s="623">
        <v>22710.325456999995</v>
      </c>
      <c r="H79" s="609">
        <v>5505.066919975</v>
      </c>
      <c r="I79" s="609">
        <v>2959.7085701999999</v>
      </c>
      <c r="J79" s="609">
        <v>6671.11702788</v>
      </c>
      <c r="K79" s="609">
        <v>398</v>
      </c>
      <c r="L79" s="623">
        <v>15533.892518055</v>
      </c>
      <c r="M79" s="624">
        <v>38244.217975054999</v>
      </c>
      <c r="N79" s="609">
        <v>27818.451171000001</v>
      </c>
    </row>
    <row r="80" spans="1:15" ht="15.75" x14ac:dyDescent="0.25">
      <c r="A80" s="617" t="s">
        <v>49</v>
      </c>
      <c r="B80" s="603">
        <v>1757</v>
      </c>
      <c r="C80" s="603">
        <v>2026.7710569999999</v>
      </c>
      <c r="D80" s="603">
        <v>1815.736161</v>
      </c>
      <c r="E80" s="603">
        <v>12235.878383000001</v>
      </c>
      <c r="F80" s="603">
        <v>690</v>
      </c>
      <c r="G80" s="621">
        <v>18525.385600999998</v>
      </c>
      <c r="H80" s="603">
        <v>5501.066919975</v>
      </c>
      <c r="I80" s="603">
        <v>2643.7085701999999</v>
      </c>
      <c r="J80" s="603">
        <v>6649.11702788</v>
      </c>
      <c r="K80" s="603">
        <v>398</v>
      </c>
      <c r="L80" s="621">
        <v>15191.892518055</v>
      </c>
      <c r="M80" s="622">
        <v>33717.278119055001</v>
      </c>
      <c r="N80" s="603">
        <v>23675.374170999999</v>
      </c>
      <c r="O80" s="1">
        <f>SUM(M80:M84)</f>
        <v>38243.217975054999</v>
      </c>
    </row>
    <row r="81" spans="1:15" ht="15.75" x14ac:dyDescent="0.25">
      <c r="A81" s="618" t="s">
        <v>50</v>
      </c>
      <c r="B81" s="603">
        <v>0</v>
      </c>
      <c r="C81" s="603">
        <v>0</v>
      </c>
      <c r="D81" s="603">
        <v>0</v>
      </c>
      <c r="E81" s="603">
        <v>0</v>
      </c>
      <c r="F81" s="603">
        <v>0</v>
      </c>
      <c r="G81" s="621">
        <v>0</v>
      </c>
      <c r="H81" s="603">
        <v>0</v>
      </c>
      <c r="I81" s="603">
        <v>0</v>
      </c>
      <c r="J81" s="603">
        <v>0</v>
      </c>
      <c r="K81" s="603">
        <v>0</v>
      </c>
      <c r="L81" s="621">
        <v>0</v>
      </c>
      <c r="M81" s="622">
        <v>0</v>
      </c>
      <c r="N81" s="603">
        <v>0</v>
      </c>
      <c r="O81" s="1">
        <f>+M79-O80</f>
        <v>1</v>
      </c>
    </row>
    <row r="82" spans="1:15" ht="15.75" x14ac:dyDescent="0.25">
      <c r="A82" s="618" t="s">
        <v>51</v>
      </c>
      <c r="B82" s="603">
        <v>1208</v>
      </c>
      <c r="C82" s="603">
        <v>78</v>
      </c>
      <c r="D82" s="603">
        <v>678</v>
      </c>
      <c r="E82" s="603">
        <v>1945</v>
      </c>
      <c r="F82" s="603">
        <v>249</v>
      </c>
      <c r="G82" s="621">
        <v>4158</v>
      </c>
      <c r="H82" s="603">
        <v>3</v>
      </c>
      <c r="I82" s="603">
        <v>316</v>
      </c>
      <c r="J82" s="603">
        <v>22</v>
      </c>
      <c r="K82" s="603">
        <v>0</v>
      </c>
      <c r="L82" s="621">
        <v>341</v>
      </c>
      <c r="M82" s="622">
        <v>4499</v>
      </c>
      <c r="N82" s="603">
        <v>4126</v>
      </c>
    </row>
    <row r="83" spans="1:15" ht="15.75" x14ac:dyDescent="0.25">
      <c r="A83" s="619" t="s">
        <v>52</v>
      </c>
      <c r="B83" s="603">
        <v>1</v>
      </c>
      <c r="C83" s="603">
        <v>0</v>
      </c>
      <c r="D83" s="603">
        <v>2.8628559999999998</v>
      </c>
      <c r="E83" s="603">
        <v>5</v>
      </c>
      <c r="F83" s="603">
        <v>5</v>
      </c>
      <c r="G83" s="621">
        <v>13.862856000000001</v>
      </c>
      <c r="H83" s="603">
        <v>0</v>
      </c>
      <c r="I83" s="603">
        <v>0</v>
      </c>
      <c r="J83" s="603">
        <v>0</v>
      </c>
      <c r="K83" s="603">
        <v>0</v>
      </c>
      <c r="L83" s="621">
        <v>0</v>
      </c>
      <c r="M83" s="622">
        <v>13.862856000000001</v>
      </c>
      <c r="N83" s="603">
        <v>11</v>
      </c>
    </row>
    <row r="84" spans="1:15" ht="16.5" thickBot="1" x14ac:dyDescent="0.3">
      <c r="A84" s="620" t="s">
        <v>53</v>
      </c>
      <c r="B84" s="603">
        <v>0</v>
      </c>
      <c r="C84" s="603">
        <v>0</v>
      </c>
      <c r="D84" s="603">
        <v>10</v>
      </c>
      <c r="E84" s="603">
        <v>3.077</v>
      </c>
      <c r="F84" s="603">
        <v>0</v>
      </c>
      <c r="G84" s="621">
        <v>13.077</v>
      </c>
      <c r="H84" s="603">
        <v>0</v>
      </c>
      <c r="I84" s="603">
        <v>0</v>
      </c>
      <c r="J84" s="603">
        <v>0</v>
      </c>
      <c r="K84" s="603">
        <v>0</v>
      </c>
      <c r="L84" s="621">
        <v>0</v>
      </c>
      <c r="M84" s="622">
        <v>13.077</v>
      </c>
      <c r="N84" s="603">
        <v>7.077</v>
      </c>
    </row>
    <row r="85" spans="1:15" ht="16.5" thickBot="1" x14ac:dyDescent="0.3">
      <c r="A85" s="608" t="s">
        <v>26</v>
      </c>
      <c r="B85" s="609">
        <v>6587.3563480000003</v>
      </c>
      <c r="C85" s="609">
        <v>6996.6577199999992</v>
      </c>
      <c r="D85" s="609">
        <v>5346.7299460000004</v>
      </c>
      <c r="E85" s="609">
        <v>19667.257382999996</v>
      </c>
      <c r="F85" s="609">
        <v>3264.0250000000001</v>
      </c>
      <c r="G85" s="623">
        <v>41862.026396999994</v>
      </c>
      <c r="H85" s="609">
        <v>6685.066919975</v>
      </c>
      <c r="I85" s="609">
        <v>5052.3138254280002</v>
      </c>
      <c r="J85" s="609">
        <v>7651.11702788</v>
      </c>
      <c r="K85" s="609">
        <v>399</v>
      </c>
      <c r="L85" s="623">
        <v>19787.497773283001</v>
      </c>
      <c r="M85" s="624">
        <v>61649.524170282995</v>
      </c>
      <c r="N85" s="609">
        <v>43578.222355227997</v>
      </c>
    </row>
    <row r="86" spans="1:15" x14ac:dyDescent="0.25">
      <c r="H86" s="113"/>
    </row>
    <row r="87" spans="1:15" s="2" customFormat="1" ht="18.75" x14ac:dyDescent="0.25">
      <c r="A87" s="2832" t="s">
        <v>334</v>
      </c>
      <c r="B87" s="2832"/>
      <c r="C87" s="2832"/>
      <c r="D87" s="2832"/>
      <c r="E87" s="2832"/>
      <c r="F87" s="2832"/>
      <c r="G87" s="2832"/>
      <c r="H87" s="113"/>
    </row>
    <row r="88" spans="1:15" s="77" customFormat="1" x14ac:dyDescent="0.25">
      <c r="A88" s="106"/>
      <c r="B88" s="81"/>
      <c r="C88" s="81"/>
      <c r="D88" s="81"/>
      <c r="E88" s="81"/>
      <c r="F88" s="81"/>
      <c r="G88" s="81"/>
    </row>
    <row r="89" spans="1:15" ht="15.75" thickBot="1" x14ac:dyDescent="0.3">
      <c r="A89" s="107" t="s">
        <v>56</v>
      </c>
      <c r="B89" s="47"/>
    </row>
    <row r="90" spans="1:15" ht="30.75" thickBot="1" x14ac:dyDescent="0.3">
      <c r="A90" s="108" t="s">
        <v>57</v>
      </c>
      <c r="B90" s="45" t="s">
        <v>59</v>
      </c>
    </row>
    <row r="91" spans="1:15" x14ac:dyDescent="0.25">
      <c r="A91" s="109"/>
      <c r="B91" s="45" t="s">
        <v>124</v>
      </c>
    </row>
    <row r="92" spans="1:15" x14ac:dyDescent="0.25">
      <c r="A92" s="109"/>
      <c r="B92" s="45" t="s">
        <v>63</v>
      </c>
    </row>
    <row r="93" spans="1:15" x14ac:dyDescent="0.25">
      <c r="A93" s="110"/>
      <c r="B93" s="35" t="s">
        <v>66</v>
      </c>
    </row>
    <row r="94" spans="1:15" x14ac:dyDescent="0.25">
      <c r="A94" s="111"/>
      <c r="B94" s="45" t="s">
        <v>103</v>
      </c>
    </row>
    <row r="95" spans="1:15" x14ac:dyDescent="0.25">
      <c r="A95" s="111"/>
      <c r="B95" s="45" t="s">
        <v>125</v>
      </c>
    </row>
    <row r="96" spans="1:15" x14ac:dyDescent="0.25">
      <c r="A96" s="111"/>
      <c r="B96" s="45" t="s">
        <v>126</v>
      </c>
    </row>
    <row r="97" spans="1:2" x14ac:dyDescent="0.25">
      <c r="A97" s="111"/>
      <c r="B97" s="45" t="s">
        <v>127</v>
      </c>
    </row>
    <row r="98" spans="1:2" x14ac:dyDescent="0.25">
      <c r="A98" s="111"/>
      <c r="B98" s="38" t="s">
        <v>128</v>
      </c>
    </row>
    <row r="99" spans="1:2" x14ac:dyDescent="0.25">
      <c r="A99" s="111"/>
      <c r="B99" s="45" t="s">
        <v>129</v>
      </c>
    </row>
    <row r="100" spans="1:2" x14ac:dyDescent="0.25">
      <c r="A100" s="111"/>
      <c r="B100" s="45" t="s">
        <v>130</v>
      </c>
    </row>
    <row r="101" spans="1:2" x14ac:dyDescent="0.25">
      <c r="A101" s="111"/>
      <c r="B101" s="38" t="s">
        <v>76</v>
      </c>
    </row>
    <row r="102" spans="1:2" x14ac:dyDescent="0.25">
      <c r="A102" s="111"/>
      <c r="B102" s="45" t="s">
        <v>131</v>
      </c>
    </row>
    <row r="103" spans="1:2" x14ac:dyDescent="0.25">
      <c r="A103" s="111"/>
      <c r="B103" s="45" t="s">
        <v>80</v>
      </c>
    </row>
    <row r="104" spans="1:2" x14ac:dyDescent="0.25">
      <c r="A104" s="111"/>
      <c r="B104" s="45" t="s">
        <v>82</v>
      </c>
    </row>
    <row r="105" spans="1:2" x14ac:dyDescent="0.25">
      <c r="A105" s="111"/>
      <c r="B105" s="45" t="s">
        <v>83</v>
      </c>
    </row>
    <row r="106" spans="1:2" x14ac:dyDescent="0.25">
      <c r="A106" s="111"/>
      <c r="B106" s="45" t="s">
        <v>122</v>
      </c>
    </row>
    <row r="107" spans="1:2" x14ac:dyDescent="0.25">
      <c r="A107" s="111"/>
      <c r="B107" s="45" t="s">
        <v>84</v>
      </c>
    </row>
    <row r="108" spans="1:2" x14ac:dyDescent="0.25">
      <c r="A108" s="111"/>
      <c r="B108" s="45" t="s">
        <v>85</v>
      </c>
    </row>
    <row r="109" spans="1:2" x14ac:dyDescent="0.25">
      <c r="A109" s="111"/>
      <c r="B109" s="45" t="s">
        <v>88</v>
      </c>
    </row>
    <row r="110" spans="1:2" x14ac:dyDescent="0.25">
      <c r="A110" s="111"/>
      <c r="B110" s="45" t="s">
        <v>91</v>
      </c>
    </row>
    <row r="111" spans="1:2" x14ac:dyDescent="0.25">
      <c r="A111" s="111"/>
      <c r="B111" s="45" t="s">
        <v>132</v>
      </c>
    </row>
    <row r="112" spans="1:2" x14ac:dyDescent="0.25">
      <c r="A112" s="111"/>
      <c r="B112" s="45" t="s">
        <v>133</v>
      </c>
    </row>
    <row r="113" spans="1:2" x14ac:dyDescent="0.25">
      <c r="A113" s="111"/>
      <c r="B113" s="45" t="s">
        <v>134</v>
      </c>
    </row>
    <row r="114" spans="1:2" x14ac:dyDescent="0.25">
      <c r="A114" s="111"/>
      <c r="B114" s="45" t="s">
        <v>135</v>
      </c>
    </row>
    <row r="115" spans="1:2" x14ac:dyDescent="0.25">
      <c r="A115" s="111"/>
      <c r="B115" s="45" t="s">
        <v>136</v>
      </c>
    </row>
    <row r="116" spans="1:2" ht="15.75" thickBot="1" x14ac:dyDescent="0.3">
      <c r="A116" s="111"/>
      <c r="B116" s="45"/>
    </row>
    <row r="117" spans="1:2" ht="30.75" thickBot="1" x14ac:dyDescent="0.3">
      <c r="A117" s="112" t="s">
        <v>101</v>
      </c>
      <c r="B117" s="49" t="s">
        <v>63</v>
      </c>
    </row>
    <row r="118" spans="1:2" x14ac:dyDescent="0.25">
      <c r="A118" s="111"/>
      <c r="B118" s="50" t="s">
        <v>64</v>
      </c>
    </row>
    <row r="119" spans="1:2" x14ac:dyDescent="0.25">
      <c r="A119" s="111"/>
      <c r="B119" s="50" t="s">
        <v>66</v>
      </c>
    </row>
    <row r="120" spans="1:2" x14ac:dyDescent="0.25">
      <c r="A120" s="111"/>
      <c r="B120" s="50" t="s">
        <v>125</v>
      </c>
    </row>
    <row r="121" spans="1:2" x14ac:dyDescent="0.25">
      <c r="A121" s="111"/>
      <c r="B121" s="50" t="s">
        <v>137</v>
      </c>
    </row>
    <row r="122" spans="1:2" x14ac:dyDescent="0.25">
      <c r="A122" s="111"/>
      <c r="B122" s="50" t="s">
        <v>138</v>
      </c>
    </row>
    <row r="123" spans="1:2" x14ac:dyDescent="0.25">
      <c r="A123" s="111"/>
      <c r="B123" s="41" t="s">
        <v>130</v>
      </c>
    </row>
    <row r="124" spans="1:2" x14ac:dyDescent="0.25">
      <c r="A124" s="111"/>
      <c r="B124" s="50" t="s">
        <v>131</v>
      </c>
    </row>
    <row r="125" spans="1:2" x14ac:dyDescent="0.25">
      <c r="A125" s="111"/>
      <c r="B125" s="41" t="s">
        <v>109</v>
      </c>
    </row>
    <row r="126" spans="1:2" x14ac:dyDescent="0.25">
      <c r="A126" s="111"/>
      <c r="B126" s="50" t="s">
        <v>83</v>
      </c>
    </row>
    <row r="127" spans="1:2" x14ac:dyDescent="0.25">
      <c r="A127" s="111"/>
      <c r="B127" s="50" t="s">
        <v>110</v>
      </c>
    </row>
    <row r="128" spans="1:2" x14ac:dyDescent="0.25">
      <c r="A128" s="111"/>
      <c r="B128" s="41" t="s">
        <v>84</v>
      </c>
    </row>
    <row r="129" spans="1:2" x14ac:dyDescent="0.25">
      <c r="A129" s="111"/>
      <c r="B129" s="49" t="s">
        <v>139</v>
      </c>
    </row>
    <row r="130" spans="1:2" x14ac:dyDescent="0.25">
      <c r="A130" s="111"/>
      <c r="B130" s="49" t="s">
        <v>112</v>
      </c>
    </row>
    <row r="131" spans="1:2" x14ac:dyDescent="0.25">
      <c r="A131" s="111"/>
      <c r="B131" s="49" t="s">
        <v>140</v>
      </c>
    </row>
    <row r="132" spans="1:2" x14ac:dyDescent="0.25">
      <c r="A132" s="111"/>
      <c r="B132" s="50" t="s">
        <v>134</v>
      </c>
    </row>
    <row r="133" spans="1:2" ht="15.75" thickBot="1" x14ac:dyDescent="0.3">
      <c r="A133" s="111"/>
      <c r="B133" s="47"/>
    </row>
    <row r="134" spans="1:2" ht="30.75" thickBot="1" x14ac:dyDescent="0.3">
      <c r="A134" s="112" t="s">
        <v>118</v>
      </c>
      <c r="B134" s="43" t="s">
        <v>66</v>
      </c>
    </row>
    <row r="135" spans="1:2" x14ac:dyDescent="0.25">
      <c r="A135" s="110"/>
      <c r="B135" s="43" t="s">
        <v>74</v>
      </c>
    </row>
    <row r="136" spans="1:2" x14ac:dyDescent="0.25">
      <c r="A136" s="110"/>
      <c r="B136" s="43" t="s">
        <v>77</v>
      </c>
    </row>
    <row r="137" spans="1:2" x14ac:dyDescent="0.25">
      <c r="A137" s="110"/>
      <c r="B137" s="43" t="s">
        <v>84</v>
      </c>
    </row>
    <row r="138" spans="1:2" ht="15.75" thickBot="1" x14ac:dyDescent="0.3">
      <c r="A138" s="111"/>
      <c r="B138" s="47"/>
    </row>
    <row r="139" spans="1:2" ht="30.75" thickBot="1" x14ac:dyDescent="0.3">
      <c r="A139" s="112" t="s">
        <v>121</v>
      </c>
      <c r="B139" s="51" t="s">
        <v>66</v>
      </c>
    </row>
    <row r="140" spans="1:2" x14ac:dyDescent="0.25">
      <c r="A140" s="111"/>
      <c r="B140" s="51" t="s">
        <v>104</v>
      </c>
    </row>
    <row r="141" spans="1:2" x14ac:dyDescent="0.25">
      <c r="A141" s="111"/>
      <c r="B141" s="51" t="s">
        <v>105</v>
      </c>
    </row>
    <row r="142" spans="1:2" x14ac:dyDescent="0.25">
      <c r="A142" s="111"/>
      <c r="B142" s="51" t="s">
        <v>71</v>
      </c>
    </row>
    <row r="143" spans="1:2" x14ac:dyDescent="0.25">
      <c r="A143" s="111"/>
      <c r="B143" s="51" t="s">
        <v>77</v>
      </c>
    </row>
    <row r="144" spans="1:2" x14ac:dyDescent="0.25">
      <c r="A144" s="111"/>
      <c r="B144" s="51" t="s">
        <v>84</v>
      </c>
    </row>
    <row r="145" spans="1:2" x14ac:dyDescent="0.25">
      <c r="A145" s="111"/>
      <c r="B145" s="51" t="s">
        <v>123</v>
      </c>
    </row>
  </sheetData>
  <mergeCells count="58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B33:C33"/>
    <mergeCell ref="D33:E33"/>
    <mergeCell ref="A31:N31"/>
    <mergeCell ref="A32:A34"/>
    <mergeCell ref="B32:G32"/>
    <mergeCell ref="H32:L32"/>
    <mergeCell ref="M32:M34"/>
    <mergeCell ref="N32:N34"/>
    <mergeCell ref="F33:F34"/>
    <mergeCell ref="G33:G34"/>
    <mergeCell ref="H33:I33"/>
    <mergeCell ref="J33:J34"/>
    <mergeCell ref="A87:G87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  <mergeCell ref="D43:E43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8"/>
  <sheetViews>
    <sheetView topLeftCell="A29" zoomScale="75" zoomScaleNormal="75" workbookViewId="0">
      <selection activeCell="Q37" sqref="Q37"/>
    </sheetView>
  </sheetViews>
  <sheetFormatPr defaultRowHeight="15" x14ac:dyDescent="0.25"/>
  <cols>
    <col min="1" max="1" width="26.42578125" style="100" customWidth="1"/>
    <col min="2" max="14" width="17.28515625" customWidth="1"/>
    <col min="16" max="17" width="11.7109375" bestFit="1" customWidth="1"/>
  </cols>
  <sheetData>
    <row r="1" spans="1:14" ht="18.75" x14ac:dyDescent="0.3">
      <c r="A1" s="2850" t="s">
        <v>324</v>
      </c>
      <c r="B1" s="2850"/>
      <c r="C1" s="2850"/>
      <c r="D1" s="2850"/>
      <c r="E1" s="2850"/>
      <c r="F1" s="2850"/>
      <c r="G1" s="2850"/>
      <c r="H1" s="2850"/>
      <c r="I1" s="2850"/>
      <c r="J1" s="2850"/>
      <c r="K1" s="2850"/>
      <c r="L1" s="2850"/>
      <c r="M1" s="2850"/>
      <c r="N1" s="2850"/>
    </row>
    <row r="2" spans="1:14" ht="15.75" thickBot="1" x14ac:dyDescent="0.3">
      <c r="A2" s="60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17.25" thickBot="1" x14ac:dyDescent="0.3">
      <c r="A3" s="3029" t="s">
        <v>30</v>
      </c>
      <c r="B3" s="3030"/>
      <c r="C3" s="3030"/>
      <c r="D3" s="3030"/>
      <c r="E3" s="3030"/>
      <c r="F3" s="3030"/>
      <c r="G3" s="3030"/>
      <c r="H3" s="3030"/>
      <c r="I3" s="3030"/>
      <c r="J3" s="3030"/>
      <c r="K3" s="3030"/>
      <c r="L3" s="3030"/>
      <c r="M3" s="3030"/>
      <c r="N3" s="3031"/>
    </row>
    <row r="4" spans="1:14" ht="15.75" customHeight="1" thickBot="1" x14ac:dyDescent="0.3">
      <c r="A4" s="3032" t="s">
        <v>0</v>
      </c>
      <c r="B4" s="3193" t="s">
        <v>1</v>
      </c>
      <c r="C4" s="3194"/>
      <c r="D4" s="3194"/>
      <c r="E4" s="3194"/>
      <c r="F4" s="3194"/>
      <c r="G4" s="3195"/>
      <c r="H4" s="3196" t="s">
        <v>2</v>
      </c>
      <c r="I4" s="3197"/>
      <c r="J4" s="3197"/>
      <c r="K4" s="3197"/>
      <c r="L4" s="3198"/>
      <c r="M4" s="2954" t="s">
        <v>3</v>
      </c>
      <c r="N4" s="3055" t="s">
        <v>31</v>
      </c>
    </row>
    <row r="5" spans="1:14" ht="15" customHeight="1" x14ac:dyDescent="0.25">
      <c r="A5" s="3033"/>
      <c r="B5" s="3199" t="s">
        <v>8</v>
      </c>
      <c r="C5" s="3200"/>
      <c r="D5" s="3201" t="s">
        <v>9</v>
      </c>
      <c r="E5" s="3202"/>
      <c r="F5" s="3203" t="s">
        <v>32</v>
      </c>
      <c r="G5" s="3065" t="s">
        <v>10</v>
      </c>
      <c r="H5" s="3044" t="s">
        <v>11</v>
      </c>
      <c r="I5" s="3045"/>
      <c r="J5" s="3052" t="s">
        <v>12</v>
      </c>
      <c r="K5" s="3048" t="s">
        <v>33</v>
      </c>
      <c r="L5" s="3050" t="s">
        <v>13</v>
      </c>
      <c r="M5" s="2964"/>
      <c r="N5" s="3056"/>
    </row>
    <row r="6" spans="1:14" ht="66.75" thickBot="1" x14ac:dyDescent="0.3">
      <c r="A6" s="3034"/>
      <c r="B6" s="7" t="s">
        <v>14</v>
      </c>
      <c r="C6" s="8" t="s">
        <v>15</v>
      </c>
      <c r="D6" s="8" t="s">
        <v>16</v>
      </c>
      <c r="E6" s="8" t="s">
        <v>34</v>
      </c>
      <c r="F6" s="3204"/>
      <c r="G6" s="3066"/>
      <c r="H6" s="7" t="s">
        <v>14</v>
      </c>
      <c r="I6" s="8" t="s">
        <v>15</v>
      </c>
      <c r="J6" s="3053"/>
      <c r="K6" s="3049"/>
      <c r="L6" s="3051"/>
      <c r="M6" s="2955"/>
      <c r="N6" s="3057"/>
    </row>
    <row r="7" spans="1:14" ht="16.5" x14ac:dyDescent="0.25">
      <c r="A7" s="9" t="s">
        <v>17</v>
      </c>
      <c r="B7" s="10">
        <v>154837.21955100005</v>
      </c>
      <c r="C7" s="10">
        <v>24346.328167</v>
      </c>
      <c r="D7" s="10">
        <v>16180.124636</v>
      </c>
      <c r="E7" s="10">
        <v>2150.4595669999999</v>
      </c>
      <c r="F7" s="471">
        <v>19299.380825</v>
      </c>
      <c r="G7" s="471">
        <v>216813.51274599999</v>
      </c>
      <c r="H7" s="10">
        <v>2096.328</v>
      </c>
      <c r="I7" s="10">
        <v>121.14927</v>
      </c>
      <c r="J7" s="10">
        <v>34.695305320000003</v>
      </c>
      <c r="K7" s="10">
        <v>21.622985999999997</v>
      </c>
      <c r="L7" s="467">
        <v>2273.7955613200002</v>
      </c>
      <c r="M7" s="471">
        <v>219087.30830732003</v>
      </c>
      <c r="N7" s="625">
        <v>52763.027699319995</v>
      </c>
    </row>
    <row r="8" spans="1:14" ht="16.5" x14ac:dyDescent="0.25">
      <c r="A8" s="11" t="s">
        <v>18</v>
      </c>
      <c r="B8" s="10">
        <v>25952.358532000002</v>
      </c>
      <c r="C8" s="10">
        <v>7412.3948689999997</v>
      </c>
      <c r="D8" s="10">
        <v>4414.8658740000001</v>
      </c>
      <c r="E8" s="10">
        <v>798.5513840000001</v>
      </c>
      <c r="F8" s="471">
        <v>3951.983995</v>
      </c>
      <c r="G8" s="471">
        <v>42530.154653999998</v>
      </c>
      <c r="H8" s="10">
        <v>1407.0170000000001</v>
      </c>
      <c r="I8" s="10">
        <v>61.83</v>
      </c>
      <c r="J8" s="10">
        <v>7</v>
      </c>
      <c r="K8" s="10">
        <v>10.919292</v>
      </c>
      <c r="L8" s="467">
        <v>1486.766292</v>
      </c>
      <c r="M8" s="471">
        <v>44016.920945999998</v>
      </c>
      <c r="N8" s="625">
        <v>12323.548944</v>
      </c>
    </row>
    <row r="9" spans="1:14" ht="16.5" x14ac:dyDescent="0.25">
      <c r="A9" s="12" t="s">
        <v>19</v>
      </c>
      <c r="B9" s="10">
        <v>3670.9578380000003</v>
      </c>
      <c r="C9" s="10">
        <v>1259.685817</v>
      </c>
      <c r="D9" s="10">
        <v>1214.074114</v>
      </c>
      <c r="E9" s="10">
        <v>161.52007600000002</v>
      </c>
      <c r="F9" s="10">
        <v>639.18256599999995</v>
      </c>
      <c r="G9" s="467">
        <v>6945.4204109999991</v>
      </c>
      <c r="H9" s="10">
        <v>35.5</v>
      </c>
      <c r="I9" s="10">
        <v>4.6109999999999998</v>
      </c>
      <c r="J9" s="10">
        <v>0</v>
      </c>
      <c r="K9" s="10">
        <v>1</v>
      </c>
      <c r="L9" s="467">
        <v>41.111000000000004</v>
      </c>
      <c r="M9" s="468">
        <v>6986.5314109999999</v>
      </c>
      <c r="N9" s="626">
        <v>2708.2886370000001</v>
      </c>
    </row>
    <row r="10" spans="1:14" ht="16.5" x14ac:dyDescent="0.25">
      <c r="A10" s="13" t="s">
        <v>20</v>
      </c>
      <c r="B10" s="10">
        <v>5678.0768539999999</v>
      </c>
      <c r="C10" s="10">
        <v>1019.980723</v>
      </c>
      <c r="D10" s="10">
        <v>753.24557500000003</v>
      </c>
      <c r="E10" s="10">
        <v>90.452718000000004</v>
      </c>
      <c r="F10" s="10">
        <v>450.92195900000002</v>
      </c>
      <c r="G10" s="467">
        <v>7992.6778290000002</v>
      </c>
      <c r="H10" s="10">
        <v>1247.5170000000001</v>
      </c>
      <c r="I10" s="10">
        <v>53.219000000000001</v>
      </c>
      <c r="J10" s="10">
        <v>0</v>
      </c>
      <c r="K10" s="10">
        <v>2</v>
      </c>
      <c r="L10" s="467">
        <v>1302.7360000000001</v>
      </c>
      <c r="M10" s="468">
        <v>9295.413829000001</v>
      </c>
      <c r="N10" s="626">
        <v>3099.3554469999999</v>
      </c>
    </row>
    <row r="11" spans="1:14" ht="16.5" x14ac:dyDescent="0.25">
      <c r="A11" s="13" t="s">
        <v>21</v>
      </c>
      <c r="B11" s="10">
        <v>9049.8562810000003</v>
      </c>
      <c r="C11" s="10">
        <v>3858.258585</v>
      </c>
      <c r="D11" s="10">
        <v>1416.3647169999999</v>
      </c>
      <c r="E11" s="10">
        <v>446.23858999999999</v>
      </c>
      <c r="F11" s="471">
        <v>1339.2425779999999</v>
      </c>
      <c r="G11" s="471">
        <v>16109.960751000001</v>
      </c>
      <c r="H11" s="10">
        <v>124</v>
      </c>
      <c r="I11" s="10">
        <v>4</v>
      </c>
      <c r="J11" s="10">
        <v>7</v>
      </c>
      <c r="K11" s="10">
        <v>3.919292</v>
      </c>
      <c r="L11" s="467">
        <v>138.91929200000001</v>
      </c>
      <c r="M11" s="471">
        <v>16248.880042999999</v>
      </c>
      <c r="N11" s="625">
        <v>3439.5806819999998</v>
      </c>
    </row>
    <row r="12" spans="1:14" ht="16.5" x14ac:dyDescent="0.25">
      <c r="A12" s="11" t="s">
        <v>22</v>
      </c>
      <c r="B12" s="10">
        <v>15319.520930999999</v>
      </c>
      <c r="C12" s="10">
        <v>2547.3524070000003</v>
      </c>
      <c r="D12" s="10">
        <v>2500.5371770000002</v>
      </c>
      <c r="E12" s="10">
        <v>419.68489</v>
      </c>
      <c r="F12" s="471">
        <v>3055.6529449999998</v>
      </c>
      <c r="G12" s="471">
        <v>23842.748350000002</v>
      </c>
      <c r="H12" s="10">
        <v>19.645</v>
      </c>
      <c r="I12" s="10">
        <v>21.385000000000002</v>
      </c>
      <c r="J12" s="10">
        <v>0</v>
      </c>
      <c r="K12" s="10">
        <v>3.8052779999999999</v>
      </c>
      <c r="L12" s="467">
        <v>44.835278000000002</v>
      </c>
      <c r="M12" s="471">
        <v>23887.583628</v>
      </c>
      <c r="N12" s="625">
        <v>5535.1711749999995</v>
      </c>
    </row>
    <row r="13" spans="1:14" ht="17.25" thickBot="1" x14ac:dyDescent="0.3">
      <c r="A13" s="14" t="s">
        <v>23</v>
      </c>
      <c r="B13" s="10">
        <v>13897.810240999999</v>
      </c>
      <c r="C13" s="10">
        <v>3019.4210229999999</v>
      </c>
      <c r="D13" s="10">
        <v>3124.3186959999998</v>
      </c>
      <c r="E13" s="10">
        <v>605.00099999999998</v>
      </c>
      <c r="F13" s="471">
        <v>4852.3906070000003</v>
      </c>
      <c r="G13" s="471">
        <v>25498.941566999998</v>
      </c>
      <c r="H13" s="10">
        <v>1691.08</v>
      </c>
      <c r="I13" s="10">
        <v>14.874000000000001</v>
      </c>
      <c r="J13" s="10">
        <v>2</v>
      </c>
      <c r="K13" s="10">
        <v>97</v>
      </c>
      <c r="L13" s="467">
        <v>1804.954</v>
      </c>
      <c r="M13" s="471">
        <v>27303.895567</v>
      </c>
      <c r="N13" s="625">
        <v>10908.887235999999</v>
      </c>
    </row>
    <row r="14" spans="1:14" ht="17.25" thickBot="1" x14ac:dyDescent="0.3">
      <c r="A14" s="472" t="s">
        <v>24</v>
      </c>
      <c r="B14" s="473">
        <v>210006.90925500001</v>
      </c>
      <c r="C14" s="473">
        <v>37325.496465999997</v>
      </c>
      <c r="D14" s="473">
        <v>26219.846382999996</v>
      </c>
      <c r="E14" s="473">
        <v>3973.6968409999999</v>
      </c>
      <c r="F14" s="15">
        <v>31159.408371999998</v>
      </c>
      <c r="G14" s="15">
        <v>308685.35731700005</v>
      </c>
      <c r="H14" s="473">
        <v>5214.07</v>
      </c>
      <c r="I14" s="473">
        <v>219.23827</v>
      </c>
      <c r="J14" s="473">
        <v>43.695305320000003</v>
      </c>
      <c r="K14" s="473">
        <v>133.347556</v>
      </c>
      <c r="L14" s="474">
        <v>5610.3511313199997</v>
      </c>
      <c r="M14" s="15">
        <v>314295.70844832005</v>
      </c>
      <c r="N14" s="628">
        <v>81530.63505432001</v>
      </c>
    </row>
    <row r="15" spans="1:14" ht="16.5" x14ac:dyDescent="0.25">
      <c r="A15" s="16" t="s">
        <v>35</v>
      </c>
      <c r="B15" s="10">
        <v>184.06200000000001</v>
      </c>
      <c r="C15" s="10">
        <v>118.077</v>
      </c>
      <c r="D15" s="10">
        <v>92.943778000000009</v>
      </c>
      <c r="E15" s="10">
        <v>22.032</v>
      </c>
      <c r="F15" s="10">
        <v>14.766689</v>
      </c>
      <c r="G15" s="467">
        <v>431.88146700000004</v>
      </c>
      <c r="H15" s="10">
        <v>0</v>
      </c>
      <c r="I15" s="10">
        <v>0</v>
      </c>
      <c r="J15" s="10">
        <v>0</v>
      </c>
      <c r="K15" s="10">
        <v>0</v>
      </c>
      <c r="L15" s="467">
        <v>0</v>
      </c>
      <c r="M15" s="468">
        <v>431.88146700000004</v>
      </c>
      <c r="N15" s="626">
        <v>175.62368900000001</v>
      </c>
    </row>
    <row r="16" spans="1:14" ht="16.5" x14ac:dyDescent="0.25">
      <c r="A16" s="17" t="s">
        <v>36</v>
      </c>
      <c r="B16" s="10">
        <v>62</v>
      </c>
      <c r="C16" s="10">
        <v>30</v>
      </c>
      <c r="D16" s="10">
        <v>3.9430000000000001</v>
      </c>
      <c r="E16" s="10">
        <v>0</v>
      </c>
      <c r="F16" s="10">
        <v>0</v>
      </c>
      <c r="G16" s="467">
        <v>95.942999999999998</v>
      </c>
      <c r="H16" s="10">
        <v>0</v>
      </c>
      <c r="I16" s="10">
        <v>0</v>
      </c>
      <c r="J16" s="10">
        <v>0</v>
      </c>
      <c r="K16" s="10">
        <v>0</v>
      </c>
      <c r="L16" s="467">
        <v>0</v>
      </c>
      <c r="M16" s="468">
        <v>95.942999999999998</v>
      </c>
      <c r="N16" s="626">
        <v>8.9429999999999996</v>
      </c>
    </row>
    <row r="17" spans="1:14" ht="16.5" x14ac:dyDescent="0.25">
      <c r="A17" s="17" t="s">
        <v>37</v>
      </c>
      <c r="B17" s="10">
        <v>0</v>
      </c>
      <c r="C17" s="10">
        <v>191</v>
      </c>
      <c r="D17" s="10">
        <v>11</v>
      </c>
      <c r="E17" s="10">
        <v>2</v>
      </c>
      <c r="F17" s="10">
        <v>8</v>
      </c>
      <c r="G17" s="467">
        <v>212</v>
      </c>
      <c r="H17" s="10">
        <v>0</v>
      </c>
      <c r="I17" s="10">
        <v>0</v>
      </c>
      <c r="J17" s="10">
        <v>0</v>
      </c>
      <c r="K17" s="10">
        <v>0</v>
      </c>
      <c r="L17" s="467">
        <v>0</v>
      </c>
      <c r="M17" s="468">
        <v>212</v>
      </c>
      <c r="N17" s="626">
        <v>13</v>
      </c>
    </row>
    <row r="18" spans="1:14" ht="16.5" x14ac:dyDescent="0.25">
      <c r="A18" s="17" t="s">
        <v>38</v>
      </c>
      <c r="B18" s="10">
        <v>37.375</v>
      </c>
      <c r="C18" s="10">
        <v>8.1059999999999999</v>
      </c>
      <c r="D18" s="10">
        <v>23.307342999999999</v>
      </c>
      <c r="E18" s="10">
        <v>0</v>
      </c>
      <c r="F18" s="10">
        <v>18.3</v>
      </c>
      <c r="G18" s="467">
        <v>87.088342999999995</v>
      </c>
      <c r="H18" s="10">
        <v>0</v>
      </c>
      <c r="I18" s="10">
        <v>0</v>
      </c>
      <c r="J18" s="10">
        <v>0</v>
      </c>
      <c r="K18" s="10">
        <v>0</v>
      </c>
      <c r="L18" s="467">
        <v>0</v>
      </c>
      <c r="M18" s="468">
        <v>87.088342999999995</v>
      </c>
      <c r="N18" s="626">
        <v>48.808999999999997</v>
      </c>
    </row>
    <row r="19" spans="1:14" ht="49.5" x14ac:dyDescent="0.25">
      <c r="A19" s="18" t="s">
        <v>39</v>
      </c>
      <c r="B19" s="10">
        <v>86.063602000000003</v>
      </c>
      <c r="C19" s="10">
        <v>184.459</v>
      </c>
      <c r="D19" s="10">
        <v>125.858031</v>
      </c>
      <c r="E19" s="10">
        <v>7.3330000000000002</v>
      </c>
      <c r="F19" s="10">
        <v>10.746</v>
      </c>
      <c r="G19" s="467">
        <v>414.459633</v>
      </c>
      <c r="H19" s="10">
        <v>0</v>
      </c>
      <c r="I19" s="10">
        <v>4</v>
      </c>
      <c r="J19" s="10">
        <v>0</v>
      </c>
      <c r="K19" s="10">
        <v>0</v>
      </c>
      <c r="L19" s="467">
        <v>4</v>
      </c>
      <c r="M19" s="468">
        <v>418.459633</v>
      </c>
      <c r="N19" s="626">
        <v>169.684123</v>
      </c>
    </row>
    <row r="20" spans="1:14" ht="16.5" x14ac:dyDescent="0.25">
      <c r="A20" s="17" t="s">
        <v>40</v>
      </c>
      <c r="B20" s="10">
        <v>3.4950000000000001</v>
      </c>
      <c r="C20" s="10">
        <v>0</v>
      </c>
      <c r="D20" s="10">
        <v>2</v>
      </c>
      <c r="E20" s="10">
        <v>0</v>
      </c>
      <c r="F20" s="10">
        <v>9.44</v>
      </c>
      <c r="G20" s="467">
        <v>14.934999999999999</v>
      </c>
      <c r="H20" s="10">
        <v>0</v>
      </c>
      <c r="I20" s="10">
        <v>0</v>
      </c>
      <c r="J20" s="10">
        <v>0</v>
      </c>
      <c r="K20" s="10">
        <v>0</v>
      </c>
      <c r="L20" s="467">
        <v>0</v>
      </c>
      <c r="M20" s="468">
        <v>14.934999999999999</v>
      </c>
      <c r="N20" s="626">
        <v>14.935</v>
      </c>
    </row>
    <row r="21" spans="1:14" ht="16.5" x14ac:dyDescent="0.25">
      <c r="A21" s="17" t="s">
        <v>41</v>
      </c>
      <c r="B21" s="10">
        <v>286.75272000000001</v>
      </c>
      <c r="C21" s="10">
        <v>7.05</v>
      </c>
      <c r="D21" s="10">
        <v>3.6549399999999999</v>
      </c>
      <c r="E21" s="10">
        <v>4</v>
      </c>
      <c r="F21" s="10">
        <v>6.8570000000000002</v>
      </c>
      <c r="G21" s="467">
        <v>308.31466</v>
      </c>
      <c r="H21" s="10">
        <v>28</v>
      </c>
      <c r="I21" s="10">
        <v>0</v>
      </c>
      <c r="J21" s="10">
        <v>0</v>
      </c>
      <c r="K21" s="10">
        <v>0</v>
      </c>
      <c r="L21" s="467">
        <v>28</v>
      </c>
      <c r="M21" s="468">
        <v>336.31466</v>
      </c>
      <c r="N21" s="626">
        <v>165.09665999999999</v>
      </c>
    </row>
    <row r="22" spans="1:14" ht="16.5" x14ac:dyDescent="0.25">
      <c r="A22" s="17" t="s">
        <v>42</v>
      </c>
      <c r="B22" s="10">
        <v>0</v>
      </c>
      <c r="C22" s="10">
        <v>3</v>
      </c>
      <c r="D22" s="10">
        <v>1</v>
      </c>
      <c r="E22" s="10">
        <v>0</v>
      </c>
      <c r="F22" s="10">
        <v>0</v>
      </c>
      <c r="G22" s="467">
        <v>4</v>
      </c>
      <c r="H22" s="10">
        <v>0</v>
      </c>
      <c r="I22" s="10">
        <v>87</v>
      </c>
      <c r="J22" s="10">
        <v>0</v>
      </c>
      <c r="K22" s="10">
        <v>0</v>
      </c>
      <c r="L22" s="467">
        <v>87</v>
      </c>
      <c r="M22" s="468">
        <v>91</v>
      </c>
      <c r="N22" s="626">
        <v>88</v>
      </c>
    </row>
    <row r="23" spans="1:14" ht="16.5" x14ac:dyDescent="0.25">
      <c r="A23" s="17" t="s">
        <v>43</v>
      </c>
      <c r="B23" s="10">
        <v>433.61058100000002</v>
      </c>
      <c r="C23" s="10">
        <v>117.13200000000001</v>
      </c>
      <c r="D23" s="10">
        <v>286.00259500000004</v>
      </c>
      <c r="E23" s="10">
        <v>20</v>
      </c>
      <c r="F23" s="10">
        <v>72.289000000000001</v>
      </c>
      <c r="G23" s="467">
        <v>929.034176</v>
      </c>
      <c r="H23" s="10">
        <v>0</v>
      </c>
      <c r="I23" s="10">
        <v>0</v>
      </c>
      <c r="J23" s="10">
        <v>19</v>
      </c>
      <c r="K23" s="10">
        <v>5</v>
      </c>
      <c r="L23" s="467">
        <v>24</v>
      </c>
      <c r="M23" s="468">
        <v>953.034176</v>
      </c>
      <c r="N23" s="626">
        <v>509.219021</v>
      </c>
    </row>
    <row r="24" spans="1:14" ht="16.5" x14ac:dyDescent="0.25">
      <c r="A24" s="17" t="s">
        <v>44</v>
      </c>
      <c r="B24" s="10">
        <v>20.181000000000001</v>
      </c>
      <c r="C24" s="10">
        <v>8.4</v>
      </c>
      <c r="D24" s="10">
        <v>42.563426</v>
      </c>
      <c r="E24" s="10">
        <v>0</v>
      </c>
      <c r="F24" s="10">
        <v>5</v>
      </c>
      <c r="G24" s="467">
        <v>76.144425999999996</v>
      </c>
      <c r="H24" s="10">
        <v>9</v>
      </c>
      <c r="I24" s="10">
        <v>0</v>
      </c>
      <c r="J24" s="10">
        <v>0</v>
      </c>
      <c r="K24" s="10">
        <v>0</v>
      </c>
      <c r="L24" s="467">
        <v>9</v>
      </c>
      <c r="M24" s="468">
        <v>85.144425999999996</v>
      </c>
      <c r="N24" s="626">
        <v>53.581000000000003</v>
      </c>
    </row>
    <row r="25" spans="1:14" ht="16.5" x14ac:dyDescent="0.25">
      <c r="A25" s="17" t="s">
        <v>45</v>
      </c>
      <c r="B25" s="10">
        <v>4</v>
      </c>
      <c r="C25" s="10">
        <v>0</v>
      </c>
      <c r="D25" s="10">
        <v>37</v>
      </c>
      <c r="E25" s="10">
        <v>0</v>
      </c>
      <c r="F25" s="10">
        <v>0</v>
      </c>
      <c r="G25" s="467">
        <v>41</v>
      </c>
      <c r="H25" s="10">
        <v>0</v>
      </c>
      <c r="I25" s="10">
        <v>0</v>
      </c>
      <c r="J25" s="10">
        <v>0</v>
      </c>
      <c r="K25" s="10">
        <v>17</v>
      </c>
      <c r="L25" s="467">
        <v>17</v>
      </c>
      <c r="M25" s="468">
        <v>58</v>
      </c>
      <c r="N25" s="626">
        <v>57</v>
      </c>
    </row>
    <row r="26" spans="1:14" ht="16.5" x14ac:dyDescent="0.25">
      <c r="A26" s="17" t="s">
        <v>46</v>
      </c>
      <c r="B26" s="10">
        <v>655</v>
      </c>
      <c r="C26" s="10">
        <v>73</v>
      </c>
      <c r="D26" s="10">
        <v>30</v>
      </c>
      <c r="E26" s="10">
        <v>23</v>
      </c>
      <c r="F26" s="10">
        <v>0</v>
      </c>
      <c r="G26" s="467">
        <v>781</v>
      </c>
      <c r="H26" s="10">
        <v>0</v>
      </c>
      <c r="I26" s="10">
        <v>0</v>
      </c>
      <c r="J26" s="10">
        <v>0</v>
      </c>
      <c r="K26" s="10">
        <v>0</v>
      </c>
      <c r="L26" s="467">
        <v>0</v>
      </c>
      <c r="M26" s="468">
        <v>781</v>
      </c>
      <c r="N26" s="626">
        <v>541</v>
      </c>
    </row>
    <row r="27" spans="1:14" ht="17.25" thickBot="1" x14ac:dyDescent="0.3">
      <c r="A27" s="475" t="s">
        <v>47</v>
      </c>
      <c r="B27" s="10">
        <v>0</v>
      </c>
      <c r="C27" s="10">
        <v>21</v>
      </c>
      <c r="D27" s="10">
        <v>22</v>
      </c>
      <c r="E27" s="10">
        <v>0</v>
      </c>
      <c r="F27" s="10">
        <v>0</v>
      </c>
      <c r="G27" s="467">
        <v>43</v>
      </c>
      <c r="H27" s="10">
        <v>0</v>
      </c>
      <c r="I27" s="10">
        <v>0</v>
      </c>
      <c r="J27" s="10">
        <v>0</v>
      </c>
      <c r="K27" s="10">
        <v>0</v>
      </c>
      <c r="L27" s="467">
        <v>0</v>
      </c>
      <c r="M27" s="468">
        <v>43</v>
      </c>
      <c r="N27" s="626">
        <v>0</v>
      </c>
    </row>
    <row r="28" spans="1:14" ht="17.25" thickBot="1" x14ac:dyDescent="0.3">
      <c r="A28" s="472" t="s">
        <v>25</v>
      </c>
      <c r="B28" s="10">
        <v>2427.920145</v>
      </c>
      <c r="C28" s="10">
        <v>886.95298500000001</v>
      </c>
      <c r="D28" s="10">
        <v>822.45165300000008</v>
      </c>
      <c r="E28" s="10">
        <v>96.658000000000001</v>
      </c>
      <c r="F28" s="471">
        <v>449.76435400000003</v>
      </c>
      <c r="G28" s="471">
        <v>4683.7471370000003</v>
      </c>
      <c r="H28" s="10">
        <v>47</v>
      </c>
      <c r="I28" s="10">
        <v>93</v>
      </c>
      <c r="J28" s="10">
        <v>19</v>
      </c>
      <c r="K28" s="773">
        <v>23</v>
      </c>
      <c r="L28" s="467">
        <v>182</v>
      </c>
      <c r="M28" s="471">
        <v>4865.7471370000003</v>
      </c>
      <c r="N28" s="625">
        <v>2372.2632100000001</v>
      </c>
    </row>
    <row r="29" spans="1:14" ht="17.25" thickBot="1" x14ac:dyDescent="0.3">
      <c r="A29" s="472" t="s">
        <v>26</v>
      </c>
      <c r="B29" s="10">
        <v>212434.82939999999</v>
      </c>
      <c r="C29" s="10">
        <v>38212.449450999993</v>
      </c>
      <c r="D29" s="10">
        <v>27042.298035999997</v>
      </c>
      <c r="E29" s="10">
        <v>4070.3548409999994</v>
      </c>
      <c r="F29" s="471">
        <v>31609.172726000001</v>
      </c>
      <c r="G29" s="471">
        <v>313369.10445400001</v>
      </c>
      <c r="H29" s="10">
        <v>5261.07</v>
      </c>
      <c r="I29" s="10">
        <v>312.23827</v>
      </c>
      <c r="J29" s="10">
        <v>62.695305320000003</v>
      </c>
      <c r="K29" s="10">
        <v>156.347556</v>
      </c>
      <c r="L29" s="467">
        <v>5792.3511313199997</v>
      </c>
      <c r="M29" s="471">
        <v>319161.45558532001</v>
      </c>
      <c r="N29" s="625">
        <v>83902.89826432</v>
      </c>
    </row>
    <row r="30" spans="1:14" ht="17.25" thickBot="1" x14ac:dyDescent="0.3">
      <c r="A30" s="19"/>
      <c r="B30" s="576"/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627"/>
    </row>
    <row r="31" spans="1:14" ht="17.25" thickBot="1" x14ac:dyDescent="0.3">
      <c r="A31" s="3062" t="s">
        <v>30</v>
      </c>
      <c r="B31" s="3063"/>
      <c r="C31" s="3063"/>
      <c r="D31" s="3063"/>
      <c r="E31" s="3063"/>
      <c r="F31" s="3063"/>
      <c r="G31" s="3063"/>
      <c r="H31" s="3063"/>
      <c r="I31" s="3063"/>
      <c r="J31" s="3063"/>
      <c r="K31" s="3063"/>
      <c r="L31" s="3063"/>
      <c r="M31" s="3063"/>
      <c r="N31" s="3064"/>
    </row>
    <row r="32" spans="1:14" ht="15.75" customHeight="1" thickBot="1" x14ac:dyDescent="0.3">
      <c r="A32" s="3032" t="s">
        <v>0</v>
      </c>
      <c r="B32" s="3035" t="s">
        <v>1</v>
      </c>
      <c r="C32" s="3036"/>
      <c r="D32" s="3036"/>
      <c r="E32" s="3036"/>
      <c r="F32" s="3036"/>
      <c r="G32" s="3037"/>
      <c r="H32" s="3038" t="s">
        <v>2</v>
      </c>
      <c r="I32" s="3039"/>
      <c r="J32" s="3039"/>
      <c r="K32" s="3039"/>
      <c r="L32" s="3040"/>
      <c r="M32" s="2954" t="s">
        <v>3</v>
      </c>
      <c r="N32" s="3055" t="s">
        <v>31</v>
      </c>
    </row>
    <row r="33" spans="1:17" ht="15" customHeight="1" x14ac:dyDescent="0.25">
      <c r="A33" s="3033"/>
      <c r="B33" s="3044" t="s">
        <v>8</v>
      </c>
      <c r="C33" s="3045"/>
      <c r="D33" s="3046" t="s">
        <v>9</v>
      </c>
      <c r="E33" s="3047"/>
      <c r="F33" s="3212" t="s">
        <v>32</v>
      </c>
      <c r="G33" s="3065" t="s">
        <v>10</v>
      </c>
      <c r="H33" s="3044" t="s">
        <v>11</v>
      </c>
      <c r="I33" s="3045"/>
      <c r="J33" s="3052" t="s">
        <v>12</v>
      </c>
      <c r="K33" s="3048" t="s">
        <v>33</v>
      </c>
      <c r="L33" s="3050" t="s">
        <v>13</v>
      </c>
      <c r="M33" s="2964"/>
      <c r="N33" s="3056"/>
    </row>
    <row r="34" spans="1:17" ht="66.75" thickBot="1" x14ac:dyDescent="0.3">
      <c r="A34" s="3034"/>
      <c r="B34" s="7" t="s">
        <v>14</v>
      </c>
      <c r="C34" s="8" t="s">
        <v>15</v>
      </c>
      <c r="D34" s="8" t="s">
        <v>16</v>
      </c>
      <c r="E34" s="8" t="s">
        <v>34</v>
      </c>
      <c r="F34" s="3204"/>
      <c r="G34" s="3066"/>
      <c r="H34" s="7" t="s">
        <v>14</v>
      </c>
      <c r="I34" s="8" t="s">
        <v>15</v>
      </c>
      <c r="J34" s="3053"/>
      <c r="K34" s="3049"/>
      <c r="L34" s="3051"/>
      <c r="M34" s="2955"/>
      <c r="N34" s="3057"/>
    </row>
    <row r="35" spans="1:17" ht="16.5" x14ac:dyDescent="0.25">
      <c r="A35" s="21" t="s">
        <v>27</v>
      </c>
      <c r="B35" s="10">
        <v>107067.30222500001</v>
      </c>
      <c r="C35" s="10">
        <v>17494.946681000001</v>
      </c>
      <c r="D35" s="10">
        <v>10808.173999000001</v>
      </c>
      <c r="E35" s="10">
        <v>1670.2613229999999</v>
      </c>
      <c r="F35" s="471">
        <v>19136.257363000001</v>
      </c>
      <c r="G35" s="471">
        <v>156176.94159100001</v>
      </c>
      <c r="H35" s="10">
        <v>2617.529</v>
      </c>
      <c r="I35" s="10">
        <v>56.066000000000003</v>
      </c>
      <c r="J35" s="10">
        <v>3.9266439999999996</v>
      </c>
      <c r="K35" s="10">
        <v>65.347555999999997</v>
      </c>
      <c r="L35" s="467">
        <v>2742.8692000000001</v>
      </c>
      <c r="M35" s="471">
        <v>158919.810791</v>
      </c>
      <c r="N35" s="625">
        <v>35901.699145999999</v>
      </c>
    </row>
    <row r="36" spans="1:17" ht="17.25" thickBot="1" x14ac:dyDescent="0.3">
      <c r="A36" s="577" t="s">
        <v>28</v>
      </c>
      <c r="B36" s="10">
        <v>102939.60703</v>
      </c>
      <c r="C36" s="10">
        <v>19830.549784999999</v>
      </c>
      <c r="D36" s="10">
        <v>15411.672384</v>
      </c>
      <c r="E36" s="10">
        <v>2303.4355179999998</v>
      </c>
      <c r="F36" s="10">
        <v>12023.151009000001</v>
      </c>
      <c r="G36" s="467">
        <v>152508.41572600001</v>
      </c>
      <c r="H36" s="10">
        <v>2596.5410000000002</v>
      </c>
      <c r="I36" s="10">
        <v>163.17227</v>
      </c>
      <c r="J36" s="10">
        <v>39.76866132</v>
      </c>
      <c r="K36" s="10">
        <v>68</v>
      </c>
      <c r="L36" s="467">
        <v>2867.4819313200001</v>
      </c>
      <c r="M36" s="468">
        <v>155375.89765732002</v>
      </c>
      <c r="N36" s="626">
        <v>45628.935908319996</v>
      </c>
    </row>
    <row r="37" spans="1:17" ht="17.25" thickBot="1" x14ac:dyDescent="0.3">
      <c r="A37" s="472" t="s">
        <v>24</v>
      </c>
      <c r="B37" s="473">
        <v>210006.90925500001</v>
      </c>
      <c r="C37" s="473">
        <v>37325.496465999997</v>
      </c>
      <c r="D37" s="473">
        <v>26219.846383</v>
      </c>
      <c r="E37" s="473">
        <v>3973.6968409999999</v>
      </c>
      <c r="F37" s="15">
        <v>31159.408371999998</v>
      </c>
      <c r="G37" s="15">
        <v>308685.35731700005</v>
      </c>
      <c r="H37" s="473">
        <v>5214.07</v>
      </c>
      <c r="I37" s="473">
        <v>219.23827</v>
      </c>
      <c r="J37" s="473">
        <v>43.695305320000003</v>
      </c>
      <c r="K37" s="473">
        <v>133.347556</v>
      </c>
      <c r="L37" s="474">
        <v>5610.3511313199997</v>
      </c>
      <c r="M37" s="15">
        <v>314295.70844832005</v>
      </c>
      <c r="N37" s="628">
        <v>81530.635054319995</v>
      </c>
      <c r="P37" s="1">
        <f>M37+M53</f>
        <v>622480.05573768518</v>
      </c>
      <c r="Q37" s="1">
        <f>N37+N53</f>
        <v>236231.31546474522</v>
      </c>
    </row>
    <row r="38" spans="1:17" ht="17.25" thickBot="1" x14ac:dyDescent="0.3">
      <c r="A38" s="472" t="s">
        <v>25</v>
      </c>
      <c r="B38" s="473">
        <v>2427.920145</v>
      </c>
      <c r="C38" s="473">
        <v>886.95298500000001</v>
      </c>
      <c r="D38" s="473">
        <v>822.45165300000008</v>
      </c>
      <c r="E38" s="473">
        <v>96.658000000000001</v>
      </c>
      <c r="F38" s="15">
        <v>449.76435400000003</v>
      </c>
      <c r="G38" s="15">
        <v>4683.7471370000003</v>
      </c>
      <c r="H38" s="473">
        <v>47</v>
      </c>
      <c r="I38" s="473">
        <v>93</v>
      </c>
      <c r="J38" s="473">
        <v>19</v>
      </c>
      <c r="K38" s="473">
        <v>23</v>
      </c>
      <c r="L38" s="474">
        <v>182</v>
      </c>
      <c r="M38" s="15">
        <v>4865.7471370000003</v>
      </c>
      <c r="N38" s="628">
        <v>2372.2632100000001</v>
      </c>
    </row>
    <row r="39" spans="1:17" ht="17.25" thickBot="1" x14ac:dyDescent="0.3">
      <c r="A39" s="472" t="s">
        <v>26</v>
      </c>
      <c r="B39" s="473">
        <v>212434.82939999999</v>
      </c>
      <c r="C39" s="473">
        <v>38212.449450999993</v>
      </c>
      <c r="D39" s="473">
        <v>27042.298036</v>
      </c>
      <c r="E39" s="473">
        <v>4070.3548409999994</v>
      </c>
      <c r="F39" s="15">
        <v>31609.172726000001</v>
      </c>
      <c r="G39" s="15">
        <v>313369.10445400001</v>
      </c>
      <c r="H39" s="473">
        <v>5261.07</v>
      </c>
      <c r="I39" s="473">
        <v>312.23827</v>
      </c>
      <c r="J39" s="473">
        <v>62.695305320000003</v>
      </c>
      <c r="K39" s="473">
        <v>156.347556</v>
      </c>
      <c r="L39" s="474">
        <v>5792.3511313199997</v>
      </c>
      <c r="M39" s="15">
        <v>319161.45558532001</v>
      </c>
      <c r="N39" s="628">
        <v>83902.898264319985</v>
      </c>
    </row>
    <row r="40" spans="1:17" ht="16.5" x14ac:dyDescent="0.25">
      <c r="A40" s="578"/>
      <c r="B40" s="555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N40" s="629"/>
    </row>
    <row r="41" spans="1:17" ht="18" thickBot="1" x14ac:dyDescent="0.3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630"/>
    </row>
    <row r="42" spans="1:17" ht="17.25" thickBot="1" x14ac:dyDescent="0.3">
      <c r="A42" s="3029" t="s">
        <v>48</v>
      </c>
      <c r="B42" s="3030"/>
      <c r="C42" s="3030"/>
      <c r="D42" s="3030"/>
      <c r="E42" s="3030"/>
      <c r="F42" s="3030"/>
      <c r="G42" s="3030"/>
      <c r="H42" s="3030"/>
      <c r="I42" s="3030"/>
      <c r="J42" s="3030"/>
      <c r="K42" s="3030"/>
      <c r="L42" s="3030"/>
      <c r="M42" s="3030"/>
      <c r="N42" s="3031"/>
    </row>
    <row r="43" spans="1:17" ht="15.75" customHeight="1" thickBot="1" x14ac:dyDescent="0.3">
      <c r="A43" s="3032" t="s">
        <v>0</v>
      </c>
      <c r="B43" s="3035" t="s">
        <v>1</v>
      </c>
      <c r="C43" s="3036"/>
      <c r="D43" s="3036"/>
      <c r="E43" s="3036"/>
      <c r="F43" s="3036"/>
      <c r="G43" s="3037"/>
      <c r="H43" s="3038" t="s">
        <v>2</v>
      </c>
      <c r="I43" s="3039"/>
      <c r="J43" s="3039"/>
      <c r="K43" s="3039"/>
      <c r="L43" s="3040"/>
      <c r="M43" s="2994" t="s">
        <v>3</v>
      </c>
      <c r="N43" s="3224" t="s">
        <v>31</v>
      </c>
    </row>
    <row r="44" spans="1:17" ht="15" customHeight="1" x14ac:dyDescent="0.25">
      <c r="A44" s="3033"/>
      <c r="B44" s="3044" t="s">
        <v>8</v>
      </c>
      <c r="C44" s="3045"/>
      <c r="D44" s="3046" t="s">
        <v>9</v>
      </c>
      <c r="E44" s="3047"/>
      <c r="F44" s="3190" t="s">
        <v>32</v>
      </c>
      <c r="G44" s="3050" t="s">
        <v>10</v>
      </c>
      <c r="H44" s="3192" t="s">
        <v>11</v>
      </c>
      <c r="I44" s="3045"/>
      <c r="J44" s="3052" t="s">
        <v>12</v>
      </c>
      <c r="K44" s="3048" t="s">
        <v>33</v>
      </c>
      <c r="L44" s="3050" t="s">
        <v>13</v>
      </c>
      <c r="M44" s="2995"/>
      <c r="N44" s="3225"/>
    </row>
    <row r="45" spans="1:17" ht="66.75" thickBot="1" x14ac:dyDescent="0.3">
      <c r="A45" s="3034"/>
      <c r="B45" s="7" t="s">
        <v>14</v>
      </c>
      <c r="C45" s="8" t="s">
        <v>15</v>
      </c>
      <c r="D45" s="8" t="s">
        <v>16</v>
      </c>
      <c r="E45" s="8" t="s">
        <v>34</v>
      </c>
      <c r="F45" s="3191"/>
      <c r="G45" s="3051"/>
      <c r="H45" s="580" t="s">
        <v>14</v>
      </c>
      <c r="I45" s="8" t="s">
        <v>15</v>
      </c>
      <c r="J45" s="3053"/>
      <c r="K45" s="3049"/>
      <c r="L45" s="3051"/>
      <c r="M45" s="2996"/>
      <c r="N45" s="3226"/>
    </row>
    <row r="46" spans="1:17" ht="16.5" x14ac:dyDescent="0.25">
      <c r="A46" s="9" t="s">
        <v>17</v>
      </c>
      <c r="B46" s="22">
        <v>46322.066354999995</v>
      </c>
      <c r="C46" s="22">
        <v>34913.29808</v>
      </c>
      <c r="D46" s="22">
        <v>14569.595885000001</v>
      </c>
      <c r="E46" s="22">
        <v>12194.954596</v>
      </c>
      <c r="F46" s="22">
        <v>15469.248468</v>
      </c>
      <c r="G46" s="483">
        <v>123469.163384</v>
      </c>
      <c r="H46" s="22">
        <v>3932.6309999999999</v>
      </c>
      <c r="I46" s="22">
        <v>987.91</v>
      </c>
      <c r="J46" s="22">
        <v>115</v>
      </c>
      <c r="K46" s="22">
        <v>728</v>
      </c>
      <c r="L46" s="483">
        <v>5763.5410000000002</v>
      </c>
      <c r="M46" s="484">
        <v>129232.70438400001</v>
      </c>
      <c r="N46" s="22">
        <v>57077.706655999995</v>
      </c>
    </row>
    <row r="47" spans="1:17" ht="16.5" x14ac:dyDescent="0.25">
      <c r="A47" s="11" t="s">
        <v>18</v>
      </c>
      <c r="B47" s="22">
        <v>34508.384310000001</v>
      </c>
      <c r="C47" s="22">
        <v>29342.891425000002</v>
      </c>
      <c r="D47" s="22">
        <v>9222.8900690000009</v>
      </c>
      <c r="E47" s="22">
        <v>7641.2868580000004</v>
      </c>
      <c r="F47" s="22">
        <v>8910.1035589999992</v>
      </c>
      <c r="G47" s="483">
        <v>89625.556221000006</v>
      </c>
      <c r="H47" s="22">
        <v>9214.6290000000008</v>
      </c>
      <c r="I47" s="22">
        <v>8703.8216694252005</v>
      </c>
      <c r="J47" s="22">
        <v>5153</v>
      </c>
      <c r="K47" s="22">
        <v>1029.01465194</v>
      </c>
      <c r="L47" s="483">
        <v>24100.465321365198</v>
      </c>
      <c r="M47" s="484">
        <v>113726.0215423652</v>
      </c>
      <c r="N47" s="22">
        <v>63536.767605425193</v>
      </c>
    </row>
    <row r="48" spans="1:17" ht="16.5" x14ac:dyDescent="0.25">
      <c r="A48" s="12" t="s">
        <v>19</v>
      </c>
      <c r="B48" s="22">
        <v>9493.9331170000005</v>
      </c>
      <c r="C48" s="22">
        <v>4884.8263939999997</v>
      </c>
      <c r="D48" s="22">
        <v>2409.6199930000002</v>
      </c>
      <c r="E48" s="22">
        <v>2114.6884399999999</v>
      </c>
      <c r="F48" s="22">
        <v>2123.2426</v>
      </c>
      <c r="G48" s="483">
        <v>21026.310544</v>
      </c>
      <c r="H48" s="22">
        <v>7453</v>
      </c>
      <c r="I48" s="22">
        <v>3091.096</v>
      </c>
      <c r="J48" s="22">
        <v>2140</v>
      </c>
      <c r="K48" s="22">
        <v>614</v>
      </c>
      <c r="L48" s="483">
        <v>13298.096</v>
      </c>
      <c r="M48" s="484">
        <v>34324.406543999998</v>
      </c>
      <c r="N48" s="22">
        <v>25044.483726999999</v>
      </c>
    </row>
    <row r="49" spans="1:16" ht="16.5" x14ac:dyDescent="0.25">
      <c r="A49" s="13" t="s">
        <v>20</v>
      </c>
      <c r="B49" s="22">
        <v>10015.262411</v>
      </c>
      <c r="C49" s="22">
        <v>11758.243</v>
      </c>
      <c r="D49" s="22">
        <v>3018.0652540000001</v>
      </c>
      <c r="E49" s="22">
        <v>1873.945641</v>
      </c>
      <c r="F49" s="22">
        <v>3037.9224819999999</v>
      </c>
      <c r="G49" s="483">
        <v>29703.438787999999</v>
      </c>
      <c r="H49" s="22">
        <v>212.62899999999999</v>
      </c>
      <c r="I49" s="22">
        <v>0</v>
      </c>
      <c r="J49" s="22">
        <v>507</v>
      </c>
      <c r="K49" s="22">
        <v>49</v>
      </c>
      <c r="L49" s="483">
        <v>768.62900000000002</v>
      </c>
      <c r="M49" s="484">
        <v>30472.067788</v>
      </c>
      <c r="N49" s="22">
        <v>14798.873238</v>
      </c>
    </row>
    <row r="50" spans="1:16" ht="16.5" x14ac:dyDescent="0.25">
      <c r="A50" s="13" t="s">
        <v>21</v>
      </c>
      <c r="B50" s="22">
        <v>12554.533382000001</v>
      </c>
      <c r="C50" s="22">
        <v>10881.892961</v>
      </c>
      <c r="D50" s="22">
        <v>3349.6918759999999</v>
      </c>
      <c r="E50" s="22">
        <v>3472.5134229999999</v>
      </c>
      <c r="F50" s="22">
        <v>3477.7238120000002</v>
      </c>
      <c r="G50" s="483">
        <v>33736.355454000004</v>
      </c>
      <c r="H50" s="22">
        <v>1540</v>
      </c>
      <c r="I50" s="22">
        <v>3786.4296694251998</v>
      </c>
      <c r="J50" s="22">
        <v>2496</v>
      </c>
      <c r="K50" s="22">
        <v>172</v>
      </c>
      <c r="L50" s="483">
        <v>7994.4296694251998</v>
      </c>
      <c r="M50" s="484">
        <v>41730.785123425194</v>
      </c>
      <c r="N50" s="22">
        <v>20650.754946425201</v>
      </c>
    </row>
    <row r="51" spans="1:16" ht="16.5" x14ac:dyDescent="0.25">
      <c r="A51" s="11" t="s">
        <v>22</v>
      </c>
      <c r="B51" s="22">
        <v>2894.0792270000002</v>
      </c>
      <c r="C51" s="22">
        <v>2152.6865779999998</v>
      </c>
      <c r="D51" s="22">
        <v>6877.1830630000004</v>
      </c>
      <c r="E51" s="22">
        <v>446.87566800000002</v>
      </c>
      <c r="F51" s="22">
        <v>1512.4030700000001</v>
      </c>
      <c r="G51" s="483">
        <v>13883.227606</v>
      </c>
      <c r="H51" s="22">
        <v>96</v>
      </c>
      <c r="I51" s="22">
        <v>47</v>
      </c>
      <c r="J51" s="22">
        <v>1264</v>
      </c>
      <c r="K51" s="22">
        <v>409</v>
      </c>
      <c r="L51" s="483">
        <v>1816</v>
      </c>
      <c r="M51" s="484">
        <v>15699.227606</v>
      </c>
      <c r="N51" s="22">
        <v>11492.202748</v>
      </c>
    </row>
    <row r="52" spans="1:16" ht="17.25" thickBot="1" x14ac:dyDescent="0.3">
      <c r="A52" s="14" t="s">
        <v>23</v>
      </c>
      <c r="B52" s="22">
        <v>17551.691146999998</v>
      </c>
      <c r="C52" s="22">
        <v>13345.955834</v>
      </c>
      <c r="D52" s="22">
        <v>4776.0033679999997</v>
      </c>
      <c r="E52" s="22">
        <v>5631.5586789999998</v>
      </c>
      <c r="F52" s="22">
        <v>3515.052729</v>
      </c>
      <c r="G52" s="483">
        <v>44820.261757</v>
      </c>
      <c r="H52" s="22">
        <v>323.60000000000002</v>
      </c>
      <c r="I52" s="22">
        <v>831.53200000000004</v>
      </c>
      <c r="J52" s="22">
        <v>1437</v>
      </c>
      <c r="K52" s="22">
        <v>2114</v>
      </c>
      <c r="L52" s="483">
        <v>4706.1320000000005</v>
      </c>
      <c r="M52" s="484">
        <v>49526.393756999998</v>
      </c>
      <c r="N52" s="22">
        <v>22594.003400999998</v>
      </c>
    </row>
    <row r="53" spans="1:16" ht="17.25" thickBot="1" x14ac:dyDescent="0.3">
      <c r="A53" s="472" t="s">
        <v>24</v>
      </c>
      <c r="B53" s="29">
        <v>101276.221039</v>
      </c>
      <c r="C53" s="29">
        <v>79754.831917000003</v>
      </c>
      <c r="D53" s="29">
        <v>35445.672384999998</v>
      </c>
      <c r="E53" s="29">
        <v>25914.675801000001</v>
      </c>
      <c r="F53" s="29">
        <v>29406.807826</v>
      </c>
      <c r="G53" s="485">
        <v>271798.20896799996</v>
      </c>
      <c r="H53" s="29">
        <v>13566.86</v>
      </c>
      <c r="I53" s="29">
        <v>10570.263669425201</v>
      </c>
      <c r="J53" s="29">
        <v>7969</v>
      </c>
      <c r="K53" s="29">
        <v>4280.0146519400005</v>
      </c>
      <c r="L53" s="485">
        <v>36386.138321365201</v>
      </c>
      <c r="M53" s="486">
        <v>308184.34728936519</v>
      </c>
      <c r="N53" s="29">
        <v>154700.68041042521</v>
      </c>
    </row>
    <row r="54" spans="1:16" ht="16.5" x14ac:dyDescent="0.25">
      <c r="A54" s="16" t="s">
        <v>35</v>
      </c>
      <c r="B54" s="22">
        <v>19585.548671</v>
      </c>
      <c r="C54" s="22">
        <v>6423.6655659999997</v>
      </c>
      <c r="D54" s="22">
        <v>4284.7715230000003</v>
      </c>
      <c r="E54" s="22">
        <v>3827.5107589999998</v>
      </c>
      <c r="F54" s="22">
        <v>4105.1819999999998</v>
      </c>
      <c r="G54" s="483">
        <v>38226.678519000001</v>
      </c>
      <c r="H54" s="22">
        <v>9420.5750000000007</v>
      </c>
      <c r="I54" s="22">
        <v>2580</v>
      </c>
      <c r="J54" s="22">
        <v>404</v>
      </c>
      <c r="K54" s="22">
        <v>43</v>
      </c>
      <c r="L54" s="483">
        <v>12447.575000000001</v>
      </c>
      <c r="M54" s="484">
        <v>50674.253518999998</v>
      </c>
      <c r="N54" s="22">
        <v>12542.288100999998</v>
      </c>
      <c r="P54" s="1">
        <f>SUM(M15:M27)</f>
        <v>3607.8007049999997</v>
      </c>
    </row>
    <row r="55" spans="1:16" ht="16.5" x14ac:dyDescent="0.25">
      <c r="A55" s="17" t="s">
        <v>36</v>
      </c>
      <c r="B55" s="22">
        <v>4557.0105739999999</v>
      </c>
      <c r="C55" s="22">
        <v>2900.5509999999999</v>
      </c>
      <c r="D55" s="22">
        <v>2443.3112499999997</v>
      </c>
      <c r="E55" s="22">
        <v>923.04475300000001</v>
      </c>
      <c r="F55" s="22">
        <v>284.375</v>
      </c>
      <c r="G55" s="483">
        <v>11108.292577</v>
      </c>
      <c r="H55" s="22">
        <v>7522.6300250000004</v>
      </c>
      <c r="I55" s="22">
        <v>8062.2556986099999</v>
      </c>
      <c r="J55" s="22">
        <v>1625.1432239599999</v>
      </c>
      <c r="K55" s="22">
        <v>1763</v>
      </c>
      <c r="L55" s="483">
        <v>18973.028947570001</v>
      </c>
      <c r="M55" s="484">
        <v>30081.321524570001</v>
      </c>
      <c r="N55" s="22">
        <v>15783.635574</v>
      </c>
      <c r="P55" s="1">
        <f>SUM(M54:M66)</f>
        <v>248334.22240157</v>
      </c>
    </row>
    <row r="56" spans="1:16" ht="16.5" x14ac:dyDescent="0.25">
      <c r="A56" s="17" t="s">
        <v>37</v>
      </c>
      <c r="B56" s="22">
        <v>294.58799999999997</v>
      </c>
      <c r="C56" s="22">
        <v>390</v>
      </c>
      <c r="D56" s="22">
        <v>1072.6569399999998</v>
      </c>
      <c r="E56" s="22">
        <v>311.816461</v>
      </c>
      <c r="F56" s="22">
        <v>399.15899999999999</v>
      </c>
      <c r="G56" s="483">
        <v>2468.220401</v>
      </c>
      <c r="H56" s="22">
        <v>16086</v>
      </c>
      <c r="I56" s="22">
        <v>227</v>
      </c>
      <c r="J56" s="22">
        <v>0</v>
      </c>
      <c r="K56" s="22">
        <v>301</v>
      </c>
      <c r="L56" s="483">
        <v>16614</v>
      </c>
      <c r="M56" s="484">
        <v>19082.220400999999</v>
      </c>
      <c r="N56" s="22">
        <v>12456.632401000001</v>
      </c>
      <c r="P56" s="1">
        <f>SUM(P54:P55)</f>
        <v>251942.02310657001</v>
      </c>
    </row>
    <row r="57" spans="1:16" ht="16.5" x14ac:dyDescent="0.25">
      <c r="A57" s="17" t="s">
        <v>38</v>
      </c>
      <c r="B57" s="22">
        <v>2010.7539999999999</v>
      </c>
      <c r="C57" s="22">
        <v>312</v>
      </c>
      <c r="D57" s="22">
        <v>286.48886099999999</v>
      </c>
      <c r="E57" s="22">
        <v>94.125562000000002</v>
      </c>
      <c r="F57" s="22">
        <v>1489</v>
      </c>
      <c r="G57" s="483">
        <v>4192.3684229999999</v>
      </c>
      <c r="H57" s="22">
        <v>0</v>
      </c>
      <c r="I57" s="22">
        <v>34</v>
      </c>
      <c r="J57" s="22">
        <v>16</v>
      </c>
      <c r="K57" s="22">
        <v>0</v>
      </c>
      <c r="L57" s="483">
        <v>50</v>
      </c>
      <c r="M57" s="484">
        <v>4242.3684229999999</v>
      </c>
      <c r="N57" s="22">
        <v>1151.0425620000001</v>
      </c>
      <c r="P57" s="1">
        <f>+M28+M67</f>
        <v>383504.57481714262</v>
      </c>
    </row>
    <row r="58" spans="1:16" ht="16.5" x14ac:dyDescent="0.25">
      <c r="A58" s="17" t="s">
        <v>39</v>
      </c>
      <c r="B58" s="22">
        <v>4333.421362</v>
      </c>
      <c r="C58" s="22">
        <v>10217.085066</v>
      </c>
      <c r="D58" s="22">
        <v>3318.4390290000001</v>
      </c>
      <c r="E58" s="22">
        <v>3672.2255639999998</v>
      </c>
      <c r="F58" s="22">
        <v>897.95900000000006</v>
      </c>
      <c r="G58" s="483">
        <v>22439.130021000001</v>
      </c>
      <c r="H58" s="22">
        <v>7819</v>
      </c>
      <c r="I58" s="22">
        <v>5708.8810000000003</v>
      </c>
      <c r="J58" s="22">
        <v>10818</v>
      </c>
      <c r="K58" s="22">
        <v>7806.482</v>
      </c>
      <c r="L58" s="483">
        <v>32152.363000000001</v>
      </c>
      <c r="M58" s="484">
        <v>54591.493021000002</v>
      </c>
      <c r="N58" s="22">
        <v>24187.79897</v>
      </c>
      <c r="P58" s="1">
        <f>+P57-P56</f>
        <v>131562.55171057262</v>
      </c>
    </row>
    <row r="59" spans="1:16" ht="16.5" x14ac:dyDescent="0.25">
      <c r="A59" s="17" t="s">
        <v>40</v>
      </c>
      <c r="B59" s="22">
        <v>209.821</v>
      </c>
      <c r="C59" s="22">
        <v>47.769999999999996</v>
      </c>
      <c r="D59" s="22">
        <v>3193.384509</v>
      </c>
      <c r="E59" s="22">
        <v>310</v>
      </c>
      <c r="F59" s="22">
        <v>4.3360000000000003</v>
      </c>
      <c r="G59" s="483">
        <v>3765.3115090000001</v>
      </c>
      <c r="H59" s="22">
        <v>0</v>
      </c>
      <c r="I59" s="22">
        <v>0</v>
      </c>
      <c r="J59" s="22">
        <v>1040</v>
      </c>
      <c r="K59" s="22">
        <v>31</v>
      </c>
      <c r="L59" s="483">
        <v>1071</v>
      </c>
      <c r="M59" s="484">
        <v>4836.3115090000001</v>
      </c>
      <c r="N59" s="22">
        <v>4728.8285089999999</v>
      </c>
    </row>
    <row r="60" spans="1:16" ht="16.5" x14ac:dyDescent="0.25">
      <c r="A60" s="17" t="s">
        <v>41</v>
      </c>
      <c r="B60" s="22">
        <v>1111.3440000000001</v>
      </c>
      <c r="C60" s="22">
        <v>2312.29</v>
      </c>
      <c r="D60" s="22">
        <v>3253</v>
      </c>
      <c r="E60" s="22">
        <v>1680.6117919999999</v>
      </c>
      <c r="F60" s="22">
        <v>416.40800000000002</v>
      </c>
      <c r="G60" s="483">
        <v>8773.6537919999992</v>
      </c>
      <c r="H60" s="22">
        <v>2730</v>
      </c>
      <c r="I60" s="22">
        <v>1153</v>
      </c>
      <c r="J60" s="22">
        <v>501</v>
      </c>
      <c r="K60" s="22">
        <v>48</v>
      </c>
      <c r="L60" s="483">
        <v>4432</v>
      </c>
      <c r="M60" s="484">
        <v>13205.653791999999</v>
      </c>
      <c r="N60" s="22">
        <v>8306.3287920000002</v>
      </c>
    </row>
    <row r="61" spans="1:16" ht="16.5" x14ac:dyDescent="0.25">
      <c r="A61" s="17" t="s">
        <v>42</v>
      </c>
      <c r="B61" s="22">
        <v>2327.1419999999998</v>
      </c>
      <c r="C61" s="22">
        <v>4300.3558569999996</v>
      </c>
      <c r="D61" s="22">
        <v>8641.4433939999999</v>
      </c>
      <c r="E61" s="22">
        <v>5687.8107689999997</v>
      </c>
      <c r="F61" s="22">
        <v>2655.75</v>
      </c>
      <c r="G61" s="483">
        <v>23612.50202</v>
      </c>
      <c r="H61" s="22">
        <v>81</v>
      </c>
      <c r="I61" s="22">
        <v>262</v>
      </c>
      <c r="J61" s="22">
        <v>2</v>
      </c>
      <c r="K61" s="22">
        <v>585</v>
      </c>
      <c r="L61" s="483">
        <v>930</v>
      </c>
      <c r="M61" s="484">
        <v>24542.50202</v>
      </c>
      <c r="N61" s="22">
        <v>10964.563340000001</v>
      </c>
    </row>
    <row r="62" spans="1:16" ht="16.5" x14ac:dyDescent="0.25">
      <c r="A62" s="17" t="s">
        <v>43</v>
      </c>
      <c r="B62" s="22">
        <v>3282.7170719999999</v>
      </c>
      <c r="C62" s="22">
        <v>2195.8074160000001</v>
      </c>
      <c r="D62" s="22">
        <v>2394.162941</v>
      </c>
      <c r="E62" s="22">
        <v>530.48477600000001</v>
      </c>
      <c r="F62" s="22">
        <v>1628.6535160000001</v>
      </c>
      <c r="G62" s="483">
        <v>10031.825721000001</v>
      </c>
      <c r="H62" s="22">
        <v>234</v>
      </c>
      <c r="I62" s="22">
        <v>24</v>
      </c>
      <c r="J62" s="22">
        <v>2767</v>
      </c>
      <c r="K62" s="22">
        <v>15</v>
      </c>
      <c r="L62" s="483">
        <v>3040</v>
      </c>
      <c r="M62" s="484">
        <v>13071.825721000001</v>
      </c>
      <c r="N62" s="22">
        <v>8077.8029980000001</v>
      </c>
    </row>
    <row r="63" spans="1:16" ht="16.5" x14ac:dyDescent="0.25">
      <c r="A63" s="17" t="s">
        <v>44</v>
      </c>
      <c r="B63" s="22">
        <v>2986.4855429999998</v>
      </c>
      <c r="C63" s="22">
        <v>440.28300000000002</v>
      </c>
      <c r="D63" s="22">
        <v>593.30492300000003</v>
      </c>
      <c r="E63" s="22">
        <v>1253</v>
      </c>
      <c r="F63" s="22">
        <v>1633</v>
      </c>
      <c r="G63" s="483">
        <v>6906.0734659999998</v>
      </c>
      <c r="H63" s="22">
        <v>237</v>
      </c>
      <c r="I63" s="22">
        <v>5</v>
      </c>
      <c r="J63" s="22">
        <v>1205</v>
      </c>
      <c r="K63" s="22">
        <v>836</v>
      </c>
      <c r="L63" s="483">
        <v>2283</v>
      </c>
      <c r="M63" s="484">
        <v>9189.0734659999998</v>
      </c>
      <c r="N63" s="22">
        <v>5968.2837030000001</v>
      </c>
    </row>
    <row r="64" spans="1:16" ht="16.5" x14ac:dyDescent="0.25">
      <c r="A64" s="17" t="s">
        <v>45</v>
      </c>
      <c r="B64" s="22">
        <v>1722.293936</v>
      </c>
      <c r="C64" s="22">
        <v>926.25</v>
      </c>
      <c r="D64" s="22">
        <v>166.214</v>
      </c>
      <c r="E64" s="22">
        <v>16.510999999999999</v>
      </c>
      <c r="F64" s="22">
        <v>438.584</v>
      </c>
      <c r="G64" s="483">
        <v>3269.8529360000002</v>
      </c>
      <c r="H64" s="22">
        <v>157</v>
      </c>
      <c r="I64" s="22">
        <v>0</v>
      </c>
      <c r="J64" s="22">
        <v>0</v>
      </c>
      <c r="K64" s="22">
        <v>77</v>
      </c>
      <c r="L64" s="483">
        <v>234</v>
      </c>
      <c r="M64" s="484">
        <v>3503.8529360000002</v>
      </c>
      <c r="N64" s="22">
        <v>1497.0550000000001</v>
      </c>
    </row>
    <row r="65" spans="1:16" ht="16.5" x14ac:dyDescent="0.25">
      <c r="A65" s="17" t="s">
        <v>46</v>
      </c>
      <c r="B65" s="22">
        <v>931.64300000000003</v>
      </c>
      <c r="C65" s="22">
        <v>3621</v>
      </c>
      <c r="D65" s="22">
        <v>429.97594800000002</v>
      </c>
      <c r="E65" s="22">
        <v>4980.0481209999998</v>
      </c>
      <c r="F65" s="22">
        <v>2135</v>
      </c>
      <c r="G65" s="483">
        <v>12097.667068999999</v>
      </c>
      <c r="H65" s="22">
        <v>6</v>
      </c>
      <c r="I65" s="22">
        <v>0</v>
      </c>
      <c r="J65" s="22">
        <v>11</v>
      </c>
      <c r="K65" s="22">
        <v>2636</v>
      </c>
      <c r="L65" s="483">
        <v>2653</v>
      </c>
      <c r="M65" s="484">
        <v>14750.667068999999</v>
      </c>
      <c r="N65" s="22">
        <v>10452.032121</v>
      </c>
    </row>
    <row r="66" spans="1:16" ht="17.25" thickBot="1" x14ac:dyDescent="0.3">
      <c r="A66" s="475" t="s">
        <v>47</v>
      </c>
      <c r="B66" s="22">
        <v>25</v>
      </c>
      <c r="C66" s="22">
        <v>21.679000000000002</v>
      </c>
      <c r="D66" s="22">
        <v>77</v>
      </c>
      <c r="E66" s="22">
        <v>258</v>
      </c>
      <c r="F66" s="22">
        <v>3</v>
      </c>
      <c r="G66" s="483">
        <v>384.67899999999997</v>
      </c>
      <c r="H66" s="22">
        <v>2764</v>
      </c>
      <c r="I66" s="22">
        <v>225</v>
      </c>
      <c r="J66" s="22">
        <v>19</v>
      </c>
      <c r="K66" s="22">
        <v>3170</v>
      </c>
      <c r="L66" s="483">
        <v>6178</v>
      </c>
      <c r="M66" s="484">
        <v>6562.6790000000001</v>
      </c>
      <c r="N66" s="22">
        <v>3957.6790000000001</v>
      </c>
    </row>
    <row r="67" spans="1:16" ht="17.25" thickBot="1" x14ac:dyDescent="0.3">
      <c r="A67" s="472" t="s">
        <v>25</v>
      </c>
      <c r="B67" s="29">
        <v>66345.021542999995</v>
      </c>
      <c r="C67" s="29">
        <v>47214.384461000001</v>
      </c>
      <c r="D67" s="29">
        <v>42775.936904000002</v>
      </c>
      <c r="E67" s="29">
        <v>42434.495364000002</v>
      </c>
      <c r="F67" s="774">
        <v>23817.857816</v>
      </c>
      <c r="G67" s="485">
        <v>222587.696088</v>
      </c>
      <c r="H67" s="29">
        <v>74971.956738334193</v>
      </c>
      <c r="I67" s="29">
        <v>28214.309198424198</v>
      </c>
      <c r="J67" s="29">
        <v>24085.842406384199</v>
      </c>
      <c r="K67" s="774">
        <v>28779.023249000002</v>
      </c>
      <c r="L67" s="485">
        <v>156051.1315921426</v>
      </c>
      <c r="M67" s="486">
        <v>378638.8276801426</v>
      </c>
      <c r="N67" s="29">
        <v>183325.53572003459</v>
      </c>
    </row>
    <row r="68" spans="1:16" ht="17.25" thickBot="1" x14ac:dyDescent="0.3">
      <c r="A68" s="472" t="s">
        <v>26</v>
      </c>
      <c r="B68" s="29">
        <v>167621.24258200001</v>
      </c>
      <c r="C68" s="29">
        <v>126969.216378</v>
      </c>
      <c r="D68" s="29">
        <v>78221.609289</v>
      </c>
      <c r="E68" s="29">
        <v>68349.171164999992</v>
      </c>
      <c r="F68" s="29">
        <v>53224.665642</v>
      </c>
      <c r="G68" s="485">
        <v>494385.90505600005</v>
      </c>
      <c r="H68" s="29">
        <v>88538.816738334193</v>
      </c>
      <c r="I68" s="29">
        <v>38784.572867849405</v>
      </c>
      <c r="J68" s="29">
        <v>32054.842406384199</v>
      </c>
      <c r="K68" s="29">
        <v>33059.037900939999</v>
      </c>
      <c r="L68" s="485">
        <v>192437.2699135078</v>
      </c>
      <c r="M68" s="486">
        <v>686823.17496950785</v>
      </c>
      <c r="N68" s="29">
        <v>338026.21613045974</v>
      </c>
    </row>
    <row r="69" spans="1:16" ht="17.25" thickBot="1" x14ac:dyDescent="0.3">
      <c r="A69" s="19"/>
      <c r="B69" s="19"/>
      <c r="C69" s="19"/>
      <c r="D69" s="19"/>
      <c r="E69" s="19"/>
      <c r="F69" s="19">
        <f>F67+K67+K28+F28</f>
        <v>53069.645419</v>
      </c>
      <c r="G69" s="19"/>
      <c r="H69" s="19"/>
      <c r="I69" s="19"/>
      <c r="J69" s="19"/>
      <c r="K69" s="19"/>
      <c r="L69" s="19"/>
      <c r="M69" s="19">
        <f>M67+M38</f>
        <v>383504.57481714262</v>
      </c>
      <c r="N69" s="31"/>
    </row>
    <row r="70" spans="1:16" ht="17.25" thickBot="1" x14ac:dyDescent="0.3">
      <c r="A70" s="3062" t="s">
        <v>48</v>
      </c>
      <c r="B70" s="3063"/>
      <c r="C70" s="3063"/>
      <c r="D70" s="3063"/>
      <c r="E70" s="3063"/>
      <c r="F70" s="3063"/>
      <c r="G70" s="3063"/>
      <c r="H70" s="3063"/>
      <c r="I70" s="3063"/>
      <c r="J70" s="3063"/>
      <c r="K70" s="3063"/>
      <c r="L70" s="3063"/>
      <c r="M70" s="3063"/>
      <c r="N70" s="3064"/>
    </row>
    <row r="71" spans="1:16" ht="15.75" customHeight="1" thickBot="1" x14ac:dyDescent="0.3">
      <c r="A71" s="3205" t="s">
        <v>0</v>
      </c>
      <c r="B71" s="3208" t="s">
        <v>1</v>
      </c>
      <c r="C71" s="3036"/>
      <c r="D71" s="3036"/>
      <c r="E71" s="3036"/>
      <c r="F71" s="3036"/>
      <c r="G71" s="3209"/>
      <c r="H71" s="3210" t="s">
        <v>2</v>
      </c>
      <c r="I71" s="3039"/>
      <c r="J71" s="3039"/>
      <c r="K71" s="3039"/>
      <c r="L71" s="3211"/>
      <c r="M71" s="2983" t="s">
        <v>3</v>
      </c>
      <c r="N71" s="3224" t="s">
        <v>31</v>
      </c>
    </row>
    <row r="72" spans="1:16" ht="15" customHeight="1" x14ac:dyDescent="0.25">
      <c r="A72" s="3206"/>
      <c r="B72" s="3189" t="s">
        <v>8</v>
      </c>
      <c r="C72" s="3045"/>
      <c r="D72" s="3046" t="s">
        <v>9</v>
      </c>
      <c r="E72" s="3047"/>
      <c r="F72" s="3190" t="s">
        <v>32</v>
      </c>
      <c r="G72" s="3050" t="s">
        <v>10</v>
      </c>
      <c r="H72" s="3192" t="s">
        <v>11</v>
      </c>
      <c r="I72" s="3045"/>
      <c r="J72" s="3052" t="s">
        <v>12</v>
      </c>
      <c r="K72" s="3052" t="s">
        <v>33</v>
      </c>
      <c r="L72" s="3050" t="s">
        <v>13</v>
      </c>
      <c r="M72" s="2984"/>
      <c r="N72" s="3225"/>
    </row>
    <row r="73" spans="1:16" ht="66.75" thickBot="1" x14ac:dyDescent="0.3">
      <c r="A73" s="3207"/>
      <c r="B73" s="581" t="s">
        <v>14</v>
      </c>
      <c r="C73" s="598" t="s">
        <v>15</v>
      </c>
      <c r="D73" s="598" t="s">
        <v>16</v>
      </c>
      <c r="E73" s="598" t="s">
        <v>55</v>
      </c>
      <c r="F73" s="3191"/>
      <c r="G73" s="3051"/>
      <c r="H73" s="582" t="s">
        <v>14</v>
      </c>
      <c r="I73" s="598" t="s">
        <v>15</v>
      </c>
      <c r="J73" s="3053"/>
      <c r="K73" s="3053"/>
      <c r="L73" s="3051"/>
      <c r="M73" s="3188"/>
      <c r="N73" s="3226"/>
    </row>
    <row r="74" spans="1:16" ht="17.25" thickBot="1" x14ac:dyDescent="0.3">
      <c r="A74" s="472" t="s">
        <v>24</v>
      </c>
      <c r="B74" s="29">
        <v>101276.221039</v>
      </c>
      <c r="C74" s="29">
        <v>79754.831917000003</v>
      </c>
      <c r="D74" s="29">
        <v>35445.672384999998</v>
      </c>
      <c r="E74" s="29">
        <v>25914.675801000001</v>
      </c>
      <c r="F74" s="29">
        <v>29406.807826</v>
      </c>
      <c r="G74" s="485">
        <v>271798.20896799996</v>
      </c>
      <c r="H74" s="29">
        <v>13566.86</v>
      </c>
      <c r="I74" s="29">
        <v>10570.263669425201</v>
      </c>
      <c r="J74" s="29">
        <v>7969</v>
      </c>
      <c r="K74" s="29">
        <v>4280.0146519400005</v>
      </c>
      <c r="L74" s="485">
        <v>36386.138321365201</v>
      </c>
      <c r="M74" s="486">
        <v>308184.34728936519</v>
      </c>
      <c r="N74" s="29">
        <v>154700.68041042521</v>
      </c>
    </row>
    <row r="75" spans="1:16" ht="16.5" x14ac:dyDescent="0.25">
      <c r="A75" s="24" t="s">
        <v>49</v>
      </c>
      <c r="B75" s="22">
        <v>62575.087581</v>
      </c>
      <c r="C75" s="22">
        <v>48644.594954</v>
      </c>
      <c r="D75" s="22">
        <v>21895.964674999999</v>
      </c>
      <c r="E75" s="22">
        <v>16354.468800999999</v>
      </c>
      <c r="F75" s="22">
        <v>21410.072178000002</v>
      </c>
      <c r="G75" s="483">
        <v>170880.18818900001</v>
      </c>
      <c r="H75" s="22">
        <v>10818.56</v>
      </c>
      <c r="I75" s="22">
        <v>8221.8606694251994</v>
      </c>
      <c r="J75" s="22">
        <v>6987</v>
      </c>
      <c r="K75" s="22">
        <v>4120</v>
      </c>
      <c r="L75" s="483">
        <v>30147.420669425199</v>
      </c>
      <c r="M75" s="484">
        <v>201027.6088584252</v>
      </c>
      <c r="N75" s="22">
        <v>105392.7665994252</v>
      </c>
      <c r="P75" s="1">
        <f>SUM(M75:M79)</f>
        <v>307325.34728936525</v>
      </c>
    </row>
    <row r="76" spans="1:16" ht="16.5" x14ac:dyDescent="0.25">
      <c r="A76" s="25" t="s">
        <v>50</v>
      </c>
      <c r="B76" s="22">
        <v>7</v>
      </c>
      <c r="C76" s="22">
        <v>12.590999999999999</v>
      </c>
      <c r="D76" s="22">
        <v>3477.2510000000002</v>
      </c>
      <c r="E76" s="22">
        <v>39.920999999999999</v>
      </c>
      <c r="F76" s="22">
        <v>14</v>
      </c>
      <c r="G76" s="483">
        <v>3550.7629999999999</v>
      </c>
      <c r="H76" s="22">
        <v>0</v>
      </c>
      <c r="I76" s="22">
        <v>0</v>
      </c>
      <c r="J76" s="22">
        <v>0</v>
      </c>
      <c r="K76" s="22">
        <v>0</v>
      </c>
      <c r="L76" s="483">
        <v>0</v>
      </c>
      <c r="M76" s="484">
        <v>3550.7629999999999</v>
      </c>
      <c r="N76" s="22">
        <v>52.512</v>
      </c>
      <c r="P76" s="1">
        <f>+M74-P75</f>
        <v>858.99999999994179</v>
      </c>
    </row>
    <row r="77" spans="1:16" ht="16.5" x14ac:dyDescent="0.25">
      <c r="A77" s="25" t="s">
        <v>51</v>
      </c>
      <c r="B77" s="22">
        <v>32814.218724999999</v>
      </c>
      <c r="C77" s="22">
        <v>24681.84</v>
      </c>
      <c r="D77" s="22">
        <v>8060.4813969999996</v>
      </c>
      <c r="E77" s="22">
        <v>7969.9290000000001</v>
      </c>
      <c r="F77" s="22">
        <v>5739.24</v>
      </c>
      <c r="G77" s="483">
        <v>79265.709122</v>
      </c>
      <c r="H77" s="22">
        <v>2675.3</v>
      </c>
      <c r="I77" s="22">
        <v>2122.2960000000003</v>
      </c>
      <c r="J77" s="22">
        <v>964</v>
      </c>
      <c r="K77" s="22">
        <v>139.01465193999999</v>
      </c>
      <c r="L77" s="483">
        <v>5900.61065194</v>
      </c>
      <c r="M77" s="484">
        <v>85166.319773940006</v>
      </c>
      <c r="N77" s="22">
        <v>39085.984498000005</v>
      </c>
    </row>
    <row r="78" spans="1:16" ht="16.5" x14ac:dyDescent="0.25">
      <c r="A78" s="595" t="s">
        <v>52</v>
      </c>
      <c r="B78" s="22">
        <v>2110.2864570000002</v>
      </c>
      <c r="C78" s="22">
        <v>1042.3216689999999</v>
      </c>
      <c r="D78" s="22">
        <v>850.01408300000003</v>
      </c>
      <c r="E78" s="22">
        <v>163.48400000000001</v>
      </c>
      <c r="F78" s="22">
        <v>1328.208648</v>
      </c>
      <c r="G78" s="483">
        <v>5494.3148569999994</v>
      </c>
      <c r="H78" s="22">
        <v>49</v>
      </c>
      <c r="I78" s="22">
        <v>0</v>
      </c>
      <c r="J78" s="22">
        <v>0</v>
      </c>
      <c r="K78" s="22">
        <v>21</v>
      </c>
      <c r="L78" s="483">
        <v>70</v>
      </c>
      <c r="M78" s="484">
        <v>5564.3148569999994</v>
      </c>
      <c r="N78" s="22">
        <v>3433.5883130000002</v>
      </c>
    </row>
    <row r="79" spans="1:16" ht="17.25" thickBot="1" x14ac:dyDescent="0.3">
      <c r="A79" s="596" t="s">
        <v>53</v>
      </c>
      <c r="B79" s="22">
        <v>2945.6282760000004</v>
      </c>
      <c r="C79" s="22">
        <v>5358.4842939999999</v>
      </c>
      <c r="D79" s="22">
        <v>1147.9612299999999</v>
      </c>
      <c r="E79" s="22">
        <v>1386.873</v>
      </c>
      <c r="F79" s="22">
        <v>909.28700000000003</v>
      </c>
      <c r="G79" s="483">
        <v>11748.2338</v>
      </c>
      <c r="H79" s="22">
        <v>24</v>
      </c>
      <c r="I79" s="22">
        <v>226.107</v>
      </c>
      <c r="J79" s="22">
        <v>18</v>
      </c>
      <c r="K79" s="22">
        <v>0</v>
      </c>
      <c r="L79" s="483">
        <v>268.10699999999997</v>
      </c>
      <c r="M79" s="484">
        <v>12016.3408</v>
      </c>
      <c r="N79" s="22">
        <v>6583.8290000000006</v>
      </c>
    </row>
    <row r="80" spans="1:16" ht="17.25" thickBot="1" x14ac:dyDescent="0.3">
      <c r="A80" s="472" t="s">
        <v>25</v>
      </c>
      <c r="B80" s="29">
        <v>66345.021542999995</v>
      </c>
      <c r="C80" s="29">
        <v>47214.384461000001</v>
      </c>
      <c r="D80" s="29">
        <v>42775.936904000002</v>
      </c>
      <c r="E80" s="29">
        <v>42434.495364000002</v>
      </c>
      <c r="F80" s="29">
        <v>23817.857816</v>
      </c>
      <c r="G80" s="485">
        <v>222587.696088</v>
      </c>
      <c r="H80" s="29">
        <v>74971.956738334193</v>
      </c>
      <c r="I80" s="29">
        <v>28214.309198424198</v>
      </c>
      <c r="J80" s="29">
        <v>24085.842406384199</v>
      </c>
      <c r="K80" s="29">
        <v>28779.023249000002</v>
      </c>
      <c r="L80" s="485">
        <v>156051.1315921426</v>
      </c>
      <c r="M80" s="486">
        <v>378638.8276801426</v>
      </c>
      <c r="N80" s="29">
        <v>183325.53572003459</v>
      </c>
    </row>
    <row r="81" spans="1:16" ht="16.5" x14ac:dyDescent="0.25">
      <c r="A81" s="24" t="s">
        <v>49</v>
      </c>
      <c r="B81" s="22">
        <v>37891.608792999999</v>
      </c>
      <c r="C81" s="22">
        <v>36651.656929999997</v>
      </c>
      <c r="D81" s="22">
        <v>25474.448689000001</v>
      </c>
      <c r="E81" s="22">
        <v>31807.570903000003</v>
      </c>
      <c r="F81" s="22">
        <v>14982.006179</v>
      </c>
      <c r="G81" s="483">
        <v>146807.291494</v>
      </c>
      <c r="H81" s="22">
        <v>67572.956738334193</v>
      </c>
      <c r="I81" s="22">
        <v>23130.773240389601</v>
      </c>
      <c r="J81" s="22">
        <v>19145.842406384199</v>
      </c>
      <c r="K81" s="22">
        <v>20265</v>
      </c>
      <c r="L81" s="483">
        <v>130114.572385108</v>
      </c>
      <c r="M81" s="484">
        <v>276921.86387910799</v>
      </c>
      <c r="N81" s="22">
        <v>133232.41703000001</v>
      </c>
      <c r="P81" s="1">
        <f>+M38</f>
        <v>4865.7471370000003</v>
      </c>
    </row>
    <row r="82" spans="1:16" ht="16.5" x14ac:dyDescent="0.25">
      <c r="A82" s="25" t="s">
        <v>50</v>
      </c>
      <c r="B82" s="22">
        <v>0</v>
      </c>
      <c r="C82" s="22">
        <v>27.902999999999999</v>
      </c>
      <c r="D82" s="22">
        <v>6796.0940000000001</v>
      </c>
      <c r="E82" s="22">
        <v>0</v>
      </c>
      <c r="F82" s="22">
        <v>19</v>
      </c>
      <c r="G82" s="483">
        <v>6842.9970000000003</v>
      </c>
      <c r="H82" s="22">
        <v>0</v>
      </c>
      <c r="I82" s="22">
        <v>0</v>
      </c>
      <c r="J82" s="22">
        <v>0</v>
      </c>
      <c r="K82" s="22">
        <v>1</v>
      </c>
      <c r="L82" s="483">
        <v>1</v>
      </c>
      <c r="M82" s="484">
        <v>6843.9970000000003</v>
      </c>
      <c r="N82" s="22">
        <v>44.094000000000001</v>
      </c>
      <c r="P82" s="1">
        <f>SUM(M81:M85)</f>
        <v>376634.52768014255</v>
      </c>
    </row>
    <row r="83" spans="1:16" ht="16.5" x14ac:dyDescent="0.25">
      <c r="A83" s="25" t="s">
        <v>51</v>
      </c>
      <c r="B83" s="22">
        <v>28038.304</v>
      </c>
      <c r="C83" s="22">
        <v>10624.511531000002</v>
      </c>
      <c r="D83" s="22">
        <v>10157.604425</v>
      </c>
      <c r="E83" s="22">
        <v>10462.310460999999</v>
      </c>
      <c r="F83" s="22">
        <v>8597.143</v>
      </c>
      <c r="G83" s="483">
        <v>67879.873416999995</v>
      </c>
      <c r="H83" s="22">
        <v>7399</v>
      </c>
      <c r="I83" s="22">
        <v>5083.5359580346003</v>
      </c>
      <c r="J83" s="22">
        <v>4939</v>
      </c>
      <c r="K83" s="22">
        <v>6122.0232489999999</v>
      </c>
      <c r="L83" s="483">
        <v>23543.559207034603</v>
      </c>
      <c r="M83" s="484">
        <v>91423.432624034598</v>
      </c>
      <c r="N83" s="22">
        <v>50426.238063034602</v>
      </c>
      <c r="P83" s="1">
        <f>SUM(P81:P82)</f>
        <v>381500.27481714258</v>
      </c>
    </row>
    <row r="84" spans="1:16" ht="16.5" x14ac:dyDescent="0.25">
      <c r="A84" s="595" t="s">
        <v>52</v>
      </c>
      <c r="B84" s="22">
        <v>395.29674999999997</v>
      </c>
      <c r="C84" s="22">
        <v>176.38299999999998</v>
      </c>
      <c r="D84" s="22">
        <v>236.10879</v>
      </c>
      <c r="E84" s="22">
        <v>117.621</v>
      </c>
      <c r="F84" s="22">
        <v>204.70863700000001</v>
      </c>
      <c r="G84" s="483">
        <v>1130.1181770000001</v>
      </c>
      <c r="H84" s="22">
        <v>0</v>
      </c>
      <c r="I84" s="22">
        <v>0</v>
      </c>
      <c r="J84" s="22">
        <v>1</v>
      </c>
      <c r="K84" s="22">
        <v>69</v>
      </c>
      <c r="L84" s="483">
        <v>70</v>
      </c>
      <c r="M84" s="484">
        <v>1200.1181770000001</v>
      </c>
      <c r="N84" s="22">
        <v>809.85862700000007</v>
      </c>
      <c r="P84" s="1">
        <f>+M80+M38</f>
        <v>383504.57481714262</v>
      </c>
    </row>
    <row r="85" spans="1:16" ht="17.25" thickBot="1" x14ac:dyDescent="0.3">
      <c r="A85" s="597" t="s">
        <v>53</v>
      </c>
      <c r="B85" s="22">
        <v>15.811999999999999</v>
      </c>
      <c r="C85" s="22">
        <v>68.63</v>
      </c>
      <c r="D85" s="22">
        <v>108.681</v>
      </c>
      <c r="E85" s="22">
        <v>36.993000000000002</v>
      </c>
      <c r="F85" s="22">
        <v>15</v>
      </c>
      <c r="G85" s="483">
        <v>245.11599999999999</v>
      </c>
      <c r="H85" s="22">
        <v>0</v>
      </c>
      <c r="I85" s="22">
        <v>0</v>
      </c>
      <c r="J85" s="22">
        <v>0</v>
      </c>
      <c r="K85" s="22">
        <v>0</v>
      </c>
      <c r="L85" s="483">
        <v>0</v>
      </c>
      <c r="M85" s="484">
        <v>245.11599999999999</v>
      </c>
      <c r="N85" s="22">
        <v>132.928</v>
      </c>
      <c r="P85" s="1">
        <f>+P84-P83</f>
        <v>2004.3000000000466</v>
      </c>
    </row>
    <row r="86" spans="1:16" ht="17.25" thickBot="1" x14ac:dyDescent="0.3">
      <c r="A86" s="472" t="s">
        <v>26</v>
      </c>
      <c r="B86" s="29">
        <v>167621.24258200001</v>
      </c>
      <c r="C86" s="29">
        <v>126969.216378</v>
      </c>
      <c r="D86" s="29">
        <v>78221.609289</v>
      </c>
      <c r="E86" s="29">
        <v>68349.171164999992</v>
      </c>
      <c r="F86" s="29">
        <v>53224.665642</v>
      </c>
      <c r="G86" s="485">
        <v>494385.90505600005</v>
      </c>
      <c r="H86" s="29">
        <v>88538.816738334193</v>
      </c>
      <c r="I86" s="29">
        <v>38784.572867849398</v>
      </c>
      <c r="J86" s="29">
        <v>32054.842406384199</v>
      </c>
      <c r="K86" s="29">
        <v>33059.037900939999</v>
      </c>
      <c r="L86" s="485">
        <v>192437.2699135078</v>
      </c>
      <c r="M86" s="486">
        <v>686823.17496950785</v>
      </c>
      <c r="N86" s="29">
        <v>338026.21613045974</v>
      </c>
    </row>
    <row r="88" spans="1:16" s="2" customFormat="1" ht="18.75" x14ac:dyDescent="0.25">
      <c r="A88" s="2832" t="s">
        <v>334</v>
      </c>
      <c r="B88" s="2832"/>
      <c r="C88" s="2832"/>
      <c r="D88" s="2832"/>
      <c r="E88" s="2832"/>
      <c r="F88" s="2832"/>
      <c r="G88" s="2832"/>
    </row>
    <row r="89" spans="1:16" s="2" customFormat="1" x14ac:dyDescent="0.25">
      <c r="A89" s="100"/>
    </row>
    <row r="90" spans="1:16" ht="15.75" thickBot="1" x14ac:dyDescent="0.3">
      <c r="A90" s="32" t="s">
        <v>56</v>
      </c>
      <c r="B90" s="33"/>
    </row>
    <row r="91" spans="1:16" ht="15.75" thickBot="1" x14ac:dyDescent="0.3">
      <c r="A91" s="34" t="s">
        <v>57</v>
      </c>
      <c r="B91" s="36" t="s">
        <v>58</v>
      </c>
    </row>
    <row r="92" spans="1:16" x14ac:dyDescent="0.25">
      <c r="A92" s="37"/>
      <c r="B92" s="53" t="s">
        <v>59</v>
      </c>
    </row>
    <row r="93" spans="1:16" x14ac:dyDescent="0.25">
      <c r="A93" s="37"/>
      <c r="B93" s="53" t="s">
        <v>61</v>
      </c>
    </row>
    <row r="94" spans="1:16" x14ac:dyDescent="0.25">
      <c r="A94" s="37"/>
      <c r="B94" s="101" t="s">
        <v>65</v>
      </c>
    </row>
    <row r="95" spans="1:16" x14ac:dyDescent="0.25">
      <c r="A95" s="33"/>
      <c r="B95" s="101" t="s">
        <v>64</v>
      </c>
    </row>
    <row r="96" spans="1:16" x14ac:dyDescent="0.25">
      <c r="A96" s="33"/>
      <c r="B96" s="36" t="s">
        <v>66</v>
      </c>
    </row>
    <row r="97" spans="1:2" x14ac:dyDescent="0.25">
      <c r="A97" s="33"/>
      <c r="B97" s="53" t="s">
        <v>67</v>
      </c>
    </row>
    <row r="98" spans="1:2" x14ac:dyDescent="0.25">
      <c r="A98" s="33"/>
      <c r="B98" s="53" t="s">
        <v>69</v>
      </c>
    </row>
    <row r="99" spans="1:2" x14ac:dyDescent="0.25">
      <c r="A99" s="33"/>
      <c r="B99" s="53" t="s">
        <v>70</v>
      </c>
    </row>
    <row r="100" spans="1:2" x14ac:dyDescent="0.25">
      <c r="A100" s="33"/>
      <c r="B100" s="53" t="s">
        <v>71</v>
      </c>
    </row>
    <row r="101" spans="1:2" x14ac:dyDescent="0.25">
      <c r="A101" s="33"/>
      <c r="B101" s="53" t="s">
        <v>73</v>
      </c>
    </row>
    <row r="102" spans="1:2" x14ac:dyDescent="0.25">
      <c r="A102" s="33"/>
      <c r="B102" s="101" t="s">
        <v>74</v>
      </c>
    </row>
    <row r="103" spans="1:2" x14ac:dyDescent="0.25">
      <c r="A103" s="33"/>
      <c r="B103" s="36" t="s">
        <v>75</v>
      </c>
    </row>
    <row r="104" spans="1:2" x14ac:dyDescent="0.25">
      <c r="A104" s="33"/>
      <c r="B104" s="36" t="s">
        <v>76</v>
      </c>
    </row>
    <row r="105" spans="1:2" x14ac:dyDescent="0.25">
      <c r="A105" s="33"/>
      <c r="B105" s="101" t="s">
        <v>77</v>
      </c>
    </row>
    <row r="106" spans="1:2" x14ac:dyDescent="0.25">
      <c r="A106" s="33"/>
      <c r="B106" s="36" t="s">
        <v>78</v>
      </c>
    </row>
    <row r="107" spans="1:2" x14ac:dyDescent="0.25">
      <c r="A107" s="33"/>
      <c r="B107" s="101" t="s">
        <v>82</v>
      </c>
    </row>
    <row r="108" spans="1:2" x14ac:dyDescent="0.25">
      <c r="A108" s="33"/>
      <c r="B108" s="101" t="s">
        <v>83</v>
      </c>
    </row>
    <row r="109" spans="1:2" x14ac:dyDescent="0.25">
      <c r="A109" s="33"/>
      <c r="B109" s="101" t="s">
        <v>122</v>
      </c>
    </row>
    <row r="110" spans="1:2" x14ac:dyDescent="0.25">
      <c r="A110" s="33"/>
      <c r="B110" s="36" t="s">
        <v>84</v>
      </c>
    </row>
    <row r="111" spans="1:2" x14ac:dyDescent="0.25">
      <c r="A111" s="33"/>
      <c r="B111" s="53" t="s">
        <v>85</v>
      </c>
    </row>
    <row r="112" spans="1:2" x14ac:dyDescent="0.25">
      <c r="A112" s="33"/>
      <c r="B112" s="36" t="s">
        <v>88</v>
      </c>
    </row>
    <row r="113" spans="1:2" x14ac:dyDescent="0.25">
      <c r="A113" s="33"/>
      <c r="B113" s="36" t="s">
        <v>89</v>
      </c>
    </row>
    <row r="114" spans="1:2" x14ac:dyDescent="0.25">
      <c r="A114" s="33"/>
      <c r="B114" s="53" t="s">
        <v>90</v>
      </c>
    </row>
    <row r="115" spans="1:2" x14ac:dyDescent="0.25">
      <c r="A115" s="33"/>
      <c r="B115" s="53" t="s">
        <v>139</v>
      </c>
    </row>
    <row r="116" spans="1:2" x14ac:dyDescent="0.25">
      <c r="A116" s="33"/>
      <c r="B116" s="53" t="s">
        <v>141</v>
      </c>
    </row>
    <row r="117" spans="1:2" x14ac:dyDescent="0.25">
      <c r="A117" s="33"/>
      <c r="B117" s="53" t="s">
        <v>92</v>
      </c>
    </row>
    <row r="118" spans="1:2" x14ac:dyDescent="0.25">
      <c r="A118" s="33"/>
      <c r="B118" s="36" t="s">
        <v>93</v>
      </c>
    </row>
    <row r="119" spans="1:2" x14ac:dyDescent="0.25">
      <c r="A119" s="33"/>
      <c r="B119" s="53" t="s">
        <v>95</v>
      </c>
    </row>
    <row r="120" spans="1:2" x14ac:dyDescent="0.25">
      <c r="A120" s="33"/>
      <c r="B120" s="53" t="s">
        <v>142</v>
      </c>
    </row>
    <row r="121" spans="1:2" x14ac:dyDescent="0.25">
      <c r="A121" s="33"/>
      <c r="B121" s="53" t="s">
        <v>96</v>
      </c>
    </row>
    <row r="122" spans="1:2" x14ac:dyDescent="0.25">
      <c r="A122" s="33"/>
      <c r="B122" s="53" t="s">
        <v>97</v>
      </c>
    </row>
    <row r="123" spans="1:2" x14ac:dyDescent="0.25">
      <c r="A123" s="33"/>
      <c r="B123" s="53" t="s">
        <v>143</v>
      </c>
    </row>
    <row r="124" spans="1:2" x14ac:dyDescent="0.25">
      <c r="A124" s="33"/>
      <c r="B124" s="53" t="s">
        <v>100</v>
      </c>
    </row>
    <row r="125" spans="1:2" ht="15.75" thickBot="1" x14ac:dyDescent="0.3">
      <c r="A125" s="33"/>
      <c r="B125" s="33"/>
    </row>
    <row r="126" spans="1:2" ht="15.75" thickBot="1" x14ac:dyDescent="0.3">
      <c r="A126" s="34" t="s">
        <v>101</v>
      </c>
      <c r="B126" s="101" t="s">
        <v>59</v>
      </c>
    </row>
    <row r="127" spans="1:2" x14ac:dyDescent="0.25">
      <c r="A127" s="33"/>
      <c r="B127" s="101" t="s">
        <v>64</v>
      </c>
    </row>
    <row r="128" spans="1:2" x14ac:dyDescent="0.25">
      <c r="A128" s="33"/>
      <c r="B128" s="36" t="s">
        <v>66</v>
      </c>
    </row>
    <row r="129" spans="1:2" x14ac:dyDescent="0.25">
      <c r="A129" s="33"/>
      <c r="B129" s="36" t="s">
        <v>104</v>
      </c>
    </row>
    <row r="130" spans="1:2" x14ac:dyDescent="0.25">
      <c r="A130" s="33"/>
      <c r="B130" s="36" t="s">
        <v>105</v>
      </c>
    </row>
    <row r="131" spans="1:2" x14ac:dyDescent="0.25">
      <c r="A131" s="33"/>
      <c r="B131" s="36" t="s">
        <v>144</v>
      </c>
    </row>
    <row r="132" spans="1:2" x14ac:dyDescent="0.25">
      <c r="A132" s="33"/>
      <c r="B132" s="101" t="s">
        <v>106</v>
      </c>
    </row>
    <row r="133" spans="1:2" x14ac:dyDescent="0.25">
      <c r="A133" s="33"/>
      <c r="B133" s="101" t="s">
        <v>71</v>
      </c>
    </row>
    <row r="134" spans="1:2" x14ac:dyDescent="0.25">
      <c r="A134" s="33"/>
      <c r="B134" s="101" t="s">
        <v>74</v>
      </c>
    </row>
    <row r="135" spans="1:2" x14ac:dyDescent="0.25">
      <c r="A135" s="33"/>
      <c r="B135" s="101" t="s">
        <v>107</v>
      </c>
    </row>
    <row r="136" spans="1:2" x14ac:dyDescent="0.25">
      <c r="A136" s="33"/>
      <c r="B136" s="101" t="s">
        <v>77</v>
      </c>
    </row>
    <row r="137" spans="1:2" x14ac:dyDescent="0.25">
      <c r="A137" s="33"/>
      <c r="B137" s="101" t="s">
        <v>109</v>
      </c>
    </row>
    <row r="138" spans="1:2" x14ac:dyDescent="0.25">
      <c r="A138" s="33"/>
      <c r="B138" s="101" t="s">
        <v>82</v>
      </c>
    </row>
    <row r="139" spans="1:2" x14ac:dyDescent="0.25">
      <c r="A139" s="33"/>
      <c r="B139" s="101" t="s">
        <v>83</v>
      </c>
    </row>
    <row r="140" spans="1:2" x14ac:dyDescent="0.25">
      <c r="A140" s="33"/>
      <c r="B140" s="101" t="s">
        <v>110</v>
      </c>
    </row>
    <row r="141" spans="1:2" x14ac:dyDescent="0.25">
      <c r="A141" s="33"/>
      <c r="B141" s="36" t="s">
        <v>84</v>
      </c>
    </row>
    <row r="142" spans="1:2" x14ac:dyDescent="0.25">
      <c r="A142" s="33"/>
      <c r="B142" s="101" t="s">
        <v>111</v>
      </c>
    </row>
    <row r="143" spans="1:2" x14ac:dyDescent="0.25">
      <c r="A143" s="33"/>
      <c r="B143" s="101" t="s">
        <v>89</v>
      </c>
    </row>
    <row r="144" spans="1:2" x14ac:dyDescent="0.25">
      <c r="A144" s="33"/>
      <c r="B144" s="101" t="s">
        <v>123</v>
      </c>
    </row>
    <row r="145" spans="1:2" x14ac:dyDescent="0.25">
      <c r="A145" s="33"/>
      <c r="B145" s="101" t="s">
        <v>139</v>
      </c>
    </row>
    <row r="146" spans="1:2" x14ac:dyDescent="0.25">
      <c r="A146" s="33"/>
      <c r="B146" s="36" t="s">
        <v>112</v>
      </c>
    </row>
    <row r="147" spans="1:2" x14ac:dyDescent="0.25">
      <c r="A147" s="33"/>
      <c r="B147" s="101" t="s">
        <v>114</v>
      </c>
    </row>
    <row r="148" spans="1:2" x14ac:dyDescent="0.25">
      <c r="A148" s="33"/>
      <c r="B148" s="101" t="s">
        <v>92</v>
      </c>
    </row>
    <row r="149" spans="1:2" x14ac:dyDescent="0.25">
      <c r="A149" s="33"/>
      <c r="B149" s="101" t="s">
        <v>115</v>
      </c>
    </row>
    <row r="150" spans="1:2" x14ac:dyDescent="0.25">
      <c r="A150" s="33"/>
      <c r="B150" s="101" t="s">
        <v>116</v>
      </c>
    </row>
    <row r="151" spans="1:2" x14ac:dyDescent="0.25">
      <c r="A151" s="33"/>
      <c r="B151" s="101" t="s">
        <v>117</v>
      </c>
    </row>
    <row r="152" spans="1:2" x14ac:dyDescent="0.25">
      <c r="A152" s="33"/>
      <c r="B152" s="33" t="s">
        <v>145</v>
      </c>
    </row>
    <row r="153" spans="1:2" ht="15.75" thickBot="1" x14ac:dyDescent="0.3">
      <c r="A153" s="33"/>
      <c r="B153" s="33"/>
    </row>
    <row r="154" spans="1:2" ht="15.75" thickBot="1" x14ac:dyDescent="0.3">
      <c r="A154" s="34" t="s">
        <v>118</v>
      </c>
      <c r="B154" s="101" t="s">
        <v>64</v>
      </c>
    </row>
    <row r="155" spans="1:2" x14ac:dyDescent="0.25">
      <c r="A155" s="33"/>
      <c r="B155" s="101" t="s">
        <v>65</v>
      </c>
    </row>
    <row r="156" spans="1:2" x14ac:dyDescent="0.25">
      <c r="A156" s="33"/>
      <c r="B156" s="36" t="s">
        <v>66</v>
      </c>
    </row>
    <row r="157" spans="1:2" x14ac:dyDescent="0.25">
      <c r="A157" s="33"/>
      <c r="B157" s="36" t="s">
        <v>119</v>
      </c>
    </row>
    <row r="158" spans="1:2" x14ac:dyDescent="0.25">
      <c r="A158" s="33"/>
      <c r="B158" s="101" t="s">
        <v>146</v>
      </c>
    </row>
    <row r="159" spans="1:2" x14ac:dyDescent="0.25">
      <c r="A159" s="33"/>
      <c r="B159" s="101" t="s">
        <v>74</v>
      </c>
    </row>
    <row r="160" spans="1:2" x14ac:dyDescent="0.25">
      <c r="A160" s="33"/>
      <c r="B160" s="36" t="s">
        <v>77</v>
      </c>
    </row>
    <row r="161" spans="1:2" x14ac:dyDescent="0.25">
      <c r="A161" s="33"/>
      <c r="B161" s="101" t="s">
        <v>83</v>
      </c>
    </row>
    <row r="162" spans="1:2" x14ac:dyDescent="0.25">
      <c r="A162" s="33"/>
      <c r="B162" s="101" t="s">
        <v>147</v>
      </c>
    </row>
    <row r="163" spans="1:2" x14ac:dyDescent="0.25">
      <c r="A163" s="33"/>
      <c r="B163" s="101" t="s">
        <v>84</v>
      </c>
    </row>
    <row r="164" spans="1:2" x14ac:dyDescent="0.25">
      <c r="A164" s="33"/>
      <c r="B164" s="101" t="s">
        <v>89</v>
      </c>
    </row>
    <row r="165" spans="1:2" ht="15.75" thickBot="1" x14ac:dyDescent="0.3">
      <c r="A165" s="33"/>
      <c r="B165" s="33"/>
    </row>
    <row r="166" spans="1:2" ht="15.75" thickBot="1" x14ac:dyDescent="0.3">
      <c r="A166" s="34" t="s">
        <v>121</v>
      </c>
      <c r="B166" s="36" t="s">
        <v>64</v>
      </c>
    </row>
    <row r="167" spans="1:2" x14ac:dyDescent="0.25">
      <c r="A167" s="33"/>
      <c r="B167" s="36" t="s">
        <v>65</v>
      </c>
    </row>
    <row r="168" spans="1:2" x14ac:dyDescent="0.25">
      <c r="A168" s="33"/>
      <c r="B168" s="36" t="s">
        <v>66</v>
      </c>
    </row>
    <row r="169" spans="1:2" x14ac:dyDescent="0.25">
      <c r="A169" s="33"/>
      <c r="B169" s="36" t="s">
        <v>104</v>
      </c>
    </row>
    <row r="170" spans="1:2" x14ac:dyDescent="0.25">
      <c r="A170" s="33"/>
      <c r="B170" s="36" t="s">
        <v>105</v>
      </c>
    </row>
    <row r="171" spans="1:2" x14ac:dyDescent="0.25">
      <c r="A171" s="33"/>
      <c r="B171" s="36" t="s">
        <v>71</v>
      </c>
    </row>
    <row r="172" spans="1:2" x14ac:dyDescent="0.25">
      <c r="A172" s="33"/>
      <c r="B172" s="36" t="s">
        <v>74</v>
      </c>
    </row>
    <row r="173" spans="1:2" x14ac:dyDescent="0.25">
      <c r="A173" s="33"/>
      <c r="B173" s="36" t="s">
        <v>131</v>
      </c>
    </row>
    <row r="174" spans="1:2" x14ac:dyDescent="0.25">
      <c r="A174" s="33"/>
      <c r="B174" s="36" t="s">
        <v>83</v>
      </c>
    </row>
    <row r="175" spans="1:2" x14ac:dyDescent="0.25">
      <c r="A175" s="33"/>
      <c r="B175" s="36" t="s">
        <v>122</v>
      </c>
    </row>
    <row r="176" spans="1:2" x14ac:dyDescent="0.25">
      <c r="A176" s="33"/>
      <c r="B176" s="36" t="s">
        <v>84</v>
      </c>
    </row>
    <row r="177" spans="1:2" x14ac:dyDescent="0.25">
      <c r="A177" s="33"/>
      <c r="B177" s="36" t="s">
        <v>123</v>
      </c>
    </row>
    <row r="178" spans="1:2" x14ac:dyDescent="0.25">
      <c r="A178" s="33"/>
      <c r="B178" s="36" t="s">
        <v>161</v>
      </c>
    </row>
  </sheetData>
  <mergeCells count="58">
    <mergeCell ref="F33:F34"/>
    <mergeCell ref="G33:G34"/>
    <mergeCell ref="H33:I33"/>
    <mergeCell ref="J33:J34"/>
    <mergeCell ref="K33:K34"/>
    <mergeCell ref="L5:L6"/>
    <mergeCell ref="A31:N31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33:L34"/>
    <mergeCell ref="A42:N42"/>
    <mergeCell ref="A43:A45"/>
    <mergeCell ref="B43:G43"/>
    <mergeCell ref="H43:L43"/>
    <mergeCell ref="M43:M45"/>
    <mergeCell ref="N43:N45"/>
    <mergeCell ref="B44:C44"/>
    <mergeCell ref="A32:A34"/>
    <mergeCell ref="B32:G32"/>
    <mergeCell ref="H32:L32"/>
    <mergeCell ref="M32:M34"/>
    <mergeCell ref="N32:N34"/>
    <mergeCell ref="B33:C33"/>
    <mergeCell ref="L44:L45"/>
    <mergeCell ref="D33:E33"/>
    <mergeCell ref="A88:G88"/>
    <mergeCell ref="K44:K45"/>
    <mergeCell ref="G72:G73"/>
    <mergeCell ref="H72:I72"/>
    <mergeCell ref="J72:J73"/>
    <mergeCell ref="K72:K73"/>
    <mergeCell ref="A70:N70"/>
    <mergeCell ref="A71:A73"/>
    <mergeCell ref="B71:G71"/>
    <mergeCell ref="H71:L71"/>
    <mergeCell ref="M71:M73"/>
    <mergeCell ref="D44:E44"/>
    <mergeCell ref="F44:F45"/>
    <mergeCell ref="G44:G45"/>
    <mergeCell ref="H44:I44"/>
    <mergeCell ref="J44:J45"/>
    <mergeCell ref="N71:N73"/>
    <mergeCell ref="B72:C72"/>
    <mergeCell ref="D72:E72"/>
    <mergeCell ref="F72:F73"/>
    <mergeCell ref="L72:L73"/>
  </mergeCells>
  <conditionalFormatting sqref="B129:B146">
    <cfRule type="duplicateValues" dxfId="7" priority="2"/>
  </conditionalFormatting>
  <conditionalFormatting sqref="B147:B151">
    <cfRule type="duplicateValues" dxfId="6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7"/>
  <sheetViews>
    <sheetView zoomScale="75" zoomScaleNormal="75" workbookViewId="0">
      <selection activeCell="A2" sqref="A2"/>
    </sheetView>
  </sheetViews>
  <sheetFormatPr defaultColWidth="9.140625" defaultRowHeight="18.75" x14ac:dyDescent="0.3"/>
  <cols>
    <col min="1" max="1" width="26.28515625" style="311" bestFit="1" customWidth="1"/>
    <col min="2" max="3" width="13.5703125" style="311" bestFit="1" customWidth="1"/>
    <col min="4" max="5" width="12.140625" style="311" bestFit="1" customWidth="1"/>
    <col min="6" max="6" width="22.5703125" style="311" bestFit="1" customWidth="1"/>
    <col min="7" max="10" width="12.140625" style="311" bestFit="1" customWidth="1"/>
    <col min="11" max="11" width="20.140625" style="311" bestFit="1" customWidth="1"/>
    <col min="12" max="12" width="17.85546875" style="311" bestFit="1" customWidth="1"/>
    <col min="13" max="13" width="10.28515625" style="311" bestFit="1" customWidth="1"/>
    <col min="14" max="14" width="14.7109375" style="311" bestFit="1" customWidth="1"/>
    <col min="15" max="15" width="24.28515625" style="311" customWidth="1"/>
    <col min="16" max="16" width="9.140625" style="311"/>
    <col min="17" max="17" width="12.7109375" style="311" bestFit="1" customWidth="1"/>
    <col min="18" max="16384" width="9.140625" style="311"/>
  </cols>
  <sheetData>
    <row r="1" spans="1:17" x14ac:dyDescent="0.3">
      <c r="A1" s="2754" t="s">
        <v>335</v>
      </c>
      <c r="B1" s="2754"/>
      <c r="C1" s="2754"/>
      <c r="D1" s="2754"/>
      <c r="E1" s="2754"/>
      <c r="F1" s="2754"/>
      <c r="G1" s="2754"/>
      <c r="H1" s="2754"/>
      <c r="I1" s="2754"/>
      <c r="J1" s="2754"/>
      <c r="K1" s="2754"/>
      <c r="L1" s="2754"/>
      <c r="M1" s="2754"/>
      <c r="N1" s="2754"/>
      <c r="O1" s="2754"/>
    </row>
    <row r="2" spans="1:17" ht="19.5" thickBot="1" x14ac:dyDescent="0.35"/>
    <row r="3" spans="1:17" ht="19.5" customHeight="1" thickBot="1" x14ac:dyDescent="0.35">
      <c r="A3" s="2803" t="s">
        <v>0</v>
      </c>
      <c r="B3" s="2806" t="s">
        <v>1</v>
      </c>
      <c r="C3" s="2807"/>
      <c r="D3" s="2807"/>
      <c r="E3" s="2807"/>
      <c r="F3" s="2808"/>
      <c r="G3" s="2809" t="s">
        <v>2</v>
      </c>
      <c r="H3" s="2810"/>
      <c r="I3" s="2810"/>
      <c r="J3" s="2811"/>
      <c r="K3" s="2812" t="s">
        <v>29</v>
      </c>
      <c r="L3" s="2788" t="s">
        <v>4</v>
      </c>
      <c r="M3" s="2788" t="s">
        <v>5</v>
      </c>
      <c r="N3" s="2791" t="s">
        <v>6</v>
      </c>
      <c r="O3" s="2788" t="s">
        <v>7</v>
      </c>
    </row>
    <row r="4" spans="1:17" ht="18.75" customHeight="1" x14ac:dyDescent="0.3">
      <c r="A4" s="2804"/>
      <c r="B4" s="2804" t="s">
        <v>8</v>
      </c>
      <c r="C4" s="2815"/>
      <c r="D4" s="2816" t="s">
        <v>9</v>
      </c>
      <c r="E4" s="2817"/>
      <c r="F4" s="2818" t="s">
        <v>10</v>
      </c>
      <c r="G4" s="2804" t="s">
        <v>11</v>
      </c>
      <c r="H4" s="2815"/>
      <c r="I4" s="2820" t="s">
        <v>12</v>
      </c>
      <c r="J4" s="2818" t="s">
        <v>13</v>
      </c>
      <c r="K4" s="2813"/>
      <c r="L4" s="2789"/>
      <c r="M4" s="2789"/>
      <c r="N4" s="2792"/>
      <c r="O4" s="2789"/>
    </row>
    <row r="5" spans="1:17" ht="57.75" thickBot="1" x14ac:dyDescent="0.35">
      <c r="A5" s="2805"/>
      <c r="B5" s="353" t="s">
        <v>14</v>
      </c>
      <c r="C5" s="6" t="s">
        <v>15</v>
      </c>
      <c r="D5" s="6" t="s">
        <v>16</v>
      </c>
      <c r="E5" s="354" t="s">
        <v>9</v>
      </c>
      <c r="F5" s="2819"/>
      <c r="G5" s="353" t="s">
        <v>14</v>
      </c>
      <c r="H5" s="6" t="s">
        <v>15</v>
      </c>
      <c r="I5" s="2821"/>
      <c r="J5" s="2819"/>
      <c r="K5" s="2814"/>
      <c r="L5" s="2790"/>
      <c r="M5" s="2790"/>
      <c r="N5" s="2793"/>
      <c r="O5" s="2790"/>
    </row>
    <row r="6" spans="1:17" ht="19.5" thickBot="1" x14ac:dyDescent="0.35">
      <c r="A6" s="355" t="s">
        <v>17</v>
      </c>
      <c r="B6" s="330">
        <v>2471</v>
      </c>
      <c r="C6" s="330">
        <v>1925</v>
      </c>
      <c r="D6" s="330">
        <v>1063.55</v>
      </c>
      <c r="E6" s="330">
        <v>595</v>
      </c>
      <c r="F6" s="331">
        <v>6054.55</v>
      </c>
      <c r="G6" s="330">
        <v>0</v>
      </c>
      <c r="H6" s="330">
        <v>0</v>
      </c>
      <c r="I6" s="330">
        <v>0</v>
      </c>
      <c r="J6" s="331">
        <v>0</v>
      </c>
      <c r="K6" s="332">
        <v>6054.55</v>
      </c>
      <c r="L6" s="330">
        <v>245</v>
      </c>
      <c r="M6" s="330">
        <v>0</v>
      </c>
      <c r="N6" s="332">
        <v>245</v>
      </c>
      <c r="O6" s="333">
        <v>6299.55</v>
      </c>
    </row>
    <row r="7" spans="1:17" ht="19.5" thickBot="1" x14ac:dyDescent="0.35">
      <c r="A7" s="3" t="s">
        <v>18</v>
      </c>
      <c r="B7" s="330">
        <v>311</v>
      </c>
      <c r="C7" s="330">
        <v>223</v>
      </c>
      <c r="D7" s="330">
        <v>159</v>
      </c>
      <c r="E7" s="330">
        <v>188</v>
      </c>
      <c r="F7" s="331">
        <v>881</v>
      </c>
      <c r="G7" s="330">
        <v>0</v>
      </c>
      <c r="H7" s="330">
        <v>0</v>
      </c>
      <c r="I7" s="330">
        <v>0</v>
      </c>
      <c r="J7" s="331">
        <v>0</v>
      </c>
      <c r="K7" s="332">
        <v>881</v>
      </c>
      <c r="L7" s="330">
        <v>85</v>
      </c>
      <c r="M7" s="330">
        <v>0</v>
      </c>
      <c r="N7" s="332">
        <v>85</v>
      </c>
      <c r="O7" s="333">
        <v>966</v>
      </c>
    </row>
    <row r="8" spans="1:17" ht="19.5" thickBot="1" x14ac:dyDescent="0.35">
      <c r="A8" s="356" t="s">
        <v>19</v>
      </c>
      <c r="B8" s="330">
        <v>33</v>
      </c>
      <c r="C8" s="330">
        <v>47</v>
      </c>
      <c r="D8" s="330">
        <v>54</v>
      </c>
      <c r="E8" s="330">
        <v>12</v>
      </c>
      <c r="F8" s="331">
        <v>146</v>
      </c>
      <c r="G8" s="330">
        <v>0</v>
      </c>
      <c r="H8" s="330">
        <v>0</v>
      </c>
      <c r="I8" s="330">
        <v>0</v>
      </c>
      <c r="J8" s="331">
        <v>0</v>
      </c>
      <c r="K8" s="332">
        <v>146</v>
      </c>
      <c r="L8" s="330">
        <v>30</v>
      </c>
      <c r="M8" s="330">
        <v>0</v>
      </c>
      <c r="N8" s="332">
        <v>30</v>
      </c>
      <c r="O8" s="333">
        <v>176</v>
      </c>
    </row>
    <row r="9" spans="1:17" ht="19.5" thickBot="1" x14ac:dyDescent="0.35">
      <c r="A9" s="357" t="s">
        <v>20</v>
      </c>
      <c r="B9" s="330">
        <v>91</v>
      </c>
      <c r="C9" s="330">
        <v>16</v>
      </c>
      <c r="D9" s="330">
        <v>38</v>
      </c>
      <c r="E9" s="330">
        <v>8</v>
      </c>
      <c r="F9" s="331">
        <v>153</v>
      </c>
      <c r="G9" s="330">
        <v>0</v>
      </c>
      <c r="H9" s="330">
        <v>0</v>
      </c>
      <c r="I9" s="330">
        <v>0</v>
      </c>
      <c r="J9" s="331">
        <v>0</v>
      </c>
      <c r="K9" s="332">
        <v>153</v>
      </c>
      <c r="L9" s="330">
        <v>51</v>
      </c>
      <c r="M9" s="330">
        <v>0</v>
      </c>
      <c r="N9" s="332">
        <v>51</v>
      </c>
      <c r="O9" s="333">
        <v>204</v>
      </c>
    </row>
    <row r="10" spans="1:17" ht="19.5" thickBot="1" x14ac:dyDescent="0.35">
      <c r="A10" s="357" t="s">
        <v>21</v>
      </c>
      <c r="B10" s="330">
        <v>166</v>
      </c>
      <c r="C10" s="330">
        <v>98</v>
      </c>
      <c r="D10" s="330">
        <v>43</v>
      </c>
      <c r="E10" s="330">
        <v>136</v>
      </c>
      <c r="F10" s="331">
        <v>443</v>
      </c>
      <c r="G10" s="330">
        <v>0</v>
      </c>
      <c r="H10" s="330">
        <v>0</v>
      </c>
      <c r="I10" s="330">
        <v>0</v>
      </c>
      <c r="J10" s="331">
        <v>0</v>
      </c>
      <c r="K10" s="332">
        <v>443</v>
      </c>
      <c r="L10" s="330">
        <v>10</v>
      </c>
      <c r="M10" s="330">
        <v>0</v>
      </c>
      <c r="N10" s="332">
        <v>10</v>
      </c>
      <c r="O10" s="333">
        <v>453</v>
      </c>
    </row>
    <row r="11" spans="1:17" ht="19.5" thickBot="1" x14ac:dyDescent="0.35">
      <c r="A11" s="3" t="s">
        <v>22</v>
      </c>
      <c r="B11" s="330">
        <v>149</v>
      </c>
      <c r="C11" s="330">
        <v>87</v>
      </c>
      <c r="D11" s="330">
        <v>99</v>
      </c>
      <c r="E11" s="330">
        <v>58</v>
      </c>
      <c r="F11" s="331">
        <v>393</v>
      </c>
      <c r="G11" s="330">
        <v>0</v>
      </c>
      <c r="H11" s="330">
        <v>0</v>
      </c>
      <c r="I11" s="330">
        <v>0</v>
      </c>
      <c r="J11" s="331">
        <v>0</v>
      </c>
      <c r="K11" s="332">
        <v>393</v>
      </c>
      <c r="L11" s="330">
        <v>9</v>
      </c>
      <c r="M11" s="330">
        <v>0</v>
      </c>
      <c r="N11" s="332">
        <v>9</v>
      </c>
      <c r="O11" s="333">
        <v>401</v>
      </c>
    </row>
    <row r="12" spans="1:17" ht="19.5" thickBot="1" x14ac:dyDescent="0.35">
      <c r="A12" s="358" t="s">
        <v>23</v>
      </c>
      <c r="B12" s="330">
        <v>549</v>
      </c>
      <c r="C12" s="330">
        <v>169</v>
      </c>
      <c r="D12" s="330">
        <v>144</v>
      </c>
      <c r="E12" s="330">
        <v>47</v>
      </c>
      <c r="F12" s="331">
        <v>909</v>
      </c>
      <c r="G12" s="330">
        <v>0</v>
      </c>
      <c r="H12" s="330">
        <v>0</v>
      </c>
      <c r="I12" s="330">
        <v>24</v>
      </c>
      <c r="J12" s="331">
        <v>24</v>
      </c>
      <c r="K12" s="332">
        <v>933</v>
      </c>
      <c r="L12" s="334">
        <v>319</v>
      </c>
      <c r="M12" s="330">
        <v>0</v>
      </c>
      <c r="N12" s="334">
        <v>319</v>
      </c>
      <c r="O12" s="334">
        <v>1252</v>
      </c>
    </row>
    <row r="13" spans="1:17" s="443" customFormat="1" ht="20.25" thickBot="1" x14ac:dyDescent="0.4">
      <c r="A13" s="359" t="s">
        <v>24</v>
      </c>
      <c r="B13" s="395">
        <v>3480</v>
      </c>
      <c r="C13" s="395">
        <v>2404</v>
      </c>
      <c r="D13" s="395">
        <v>1465.55</v>
      </c>
      <c r="E13" s="395">
        <v>888</v>
      </c>
      <c r="F13" s="436">
        <v>8237.5499999999993</v>
      </c>
      <c r="G13" s="395">
        <v>0</v>
      </c>
      <c r="H13" s="395">
        <v>0</v>
      </c>
      <c r="I13" s="395">
        <v>24</v>
      </c>
      <c r="J13" s="436">
        <v>24</v>
      </c>
      <c r="K13" s="437">
        <v>8261.5499999999993</v>
      </c>
      <c r="L13" s="396">
        <v>658</v>
      </c>
      <c r="M13" s="395">
        <v>0</v>
      </c>
      <c r="N13" s="396">
        <v>658</v>
      </c>
      <c r="O13" s="396">
        <v>8919.5499999999993</v>
      </c>
      <c r="Q13" s="444"/>
    </row>
    <row r="14" spans="1:17" s="443" customFormat="1" ht="20.25" thickBot="1" x14ac:dyDescent="0.4">
      <c r="A14" s="359" t="s">
        <v>25</v>
      </c>
      <c r="B14" s="395">
        <v>27</v>
      </c>
      <c r="C14" s="395">
        <v>41</v>
      </c>
      <c r="D14" s="395">
        <v>38</v>
      </c>
      <c r="E14" s="395">
        <v>44</v>
      </c>
      <c r="F14" s="436">
        <v>150</v>
      </c>
      <c r="G14" s="395">
        <v>0</v>
      </c>
      <c r="H14" s="395">
        <v>0</v>
      </c>
      <c r="I14" s="395">
        <v>0</v>
      </c>
      <c r="J14" s="436">
        <v>0</v>
      </c>
      <c r="K14" s="437">
        <v>150</v>
      </c>
      <c r="L14" s="395">
        <v>0</v>
      </c>
      <c r="M14" s="395">
        <v>0</v>
      </c>
      <c r="N14" s="437">
        <v>0</v>
      </c>
      <c r="O14" s="445">
        <v>150</v>
      </c>
    </row>
    <row r="15" spans="1:17" s="443" customFormat="1" ht="20.25" thickBot="1" x14ac:dyDescent="0.4">
      <c r="A15" s="360" t="s">
        <v>26</v>
      </c>
      <c r="B15" s="395">
        <v>3507</v>
      </c>
      <c r="C15" s="395">
        <v>2445</v>
      </c>
      <c r="D15" s="395">
        <v>1495</v>
      </c>
      <c r="E15" s="395">
        <v>932</v>
      </c>
      <c r="F15" s="436">
        <v>8379</v>
      </c>
      <c r="G15" s="395">
        <v>0</v>
      </c>
      <c r="H15" s="395">
        <v>0</v>
      </c>
      <c r="I15" s="395">
        <v>24</v>
      </c>
      <c r="J15" s="436">
        <v>24</v>
      </c>
      <c r="K15" s="437">
        <v>8403</v>
      </c>
      <c r="L15" s="396">
        <v>658</v>
      </c>
      <c r="M15" s="395">
        <v>0</v>
      </c>
      <c r="N15" s="396">
        <v>658</v>
      </c>
      <c r="O15" s="396">
        <v>9061</v>
      </c>
    </row>
    <row r="16" spans="1:17" x14ac:dyDescent="0.3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</row>
    <row r="17" spans="1:15" ht="19.5" thickBot="1" x14ac:dyDescent="0.3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</row>
    <row r="18" spans="1:15" ht="19.5" customHeight="1" thickBot="1" x14ac:dyDescent="0.35">
      <c r="A18" s="2794" t="s">
        <v>0</v>
      </c>
      <c r="B18" s="2797" t="s">
        <v>1</v>
      </c>
      <c r="C18" s="2798"/>
      <c r="D18" s="2798"/>
      <c r="E18" s="2798"/>
      <c r="F18" s="2799"/>
      <c r="G18" s="2800" t="s">
        <v>2</v>
      </c>
      <c r="H18" s="2801"/>
      <c r="I18" s="2801"/>
      <c r="J18" s="2802"/>
      <c r="K18" s="2812" t="s">
        <v>29</v>
      </c>
      <c r="L18" s="2788" t="s">
        <v>4</v>
      </c>
      <c r="M18" s="2822" t="s">
        <v>5</v>
      </c>
      <c r="N18" s="2788" t="s">
        <v>6</v>
      </c>
      <c r="O18" s="2788" t="s">
        <v>7</v>
      </c>
    </row>
    <row r="19" spans="1:15" ht="18.75" customHeight="1" x14ac:dyDescent="0.3">
      <c r="A19" s="2795"/>
      <c r="B19" s="2825" t="s">
        <v>8</v>
      </c>
      <c r="C19" s="2826"/>
      <c r="D19" s="2827" t="s">
        <v>9</v>
      </c>
      <c r="E19" s="2816"/>
      <c r="F19" s="2828" t="s">
        <v>10</v>
      </c>
      <c r="G19" s="2825" t="s">
        <v>11</v>
      </c>
      <c r="H19" s="2826"/>
      <c r="I19" s="2830" t="s">
        <v>12</v>
      </c>
      <c r="J19" s="2828" t="s">
        <v>13</v>
      </c>
      <c r="K19" s="2813"/>
      <c r="L19" s="2789"/>
      <c r="M19" s="2823"/>
      <c r="N19" s="2789"/>
      <c r="O19" s="2789"/>
    </row>
    <row r="20" spans="1:15" ht="57.75" thickBot="1" x14ac:dyDescent="0.35">
      <c r="A20" s="2796"/>
      <c r="B20" s="361" t="s">
        <v>14</v>
      </c>
      <c r="C20" s="326" t="s">
        <v>15</v>
      </c>
      <c r="D20" s="326" t="s">
        <v>16</v>
      </c>
      <c r="E20" s="325" t="s">
        <v>9</v>
      </c>
      <c r="F20" s="2829"/>
      <c r="G20" s="361" t="s">
        <v>14</v>
      </c>
      <c r="H20" s="326" t="s">
        <v>15</v>
      </c>
      <c r="I20" s="2831"/>
      <c r="J20" s="2829"/>
      <c r="K20" s="2813"/>
      <c r="L20" s="2790"/>
      <c r="M20" s="2824"/>
      <c r="N20" s="2790"/>
      <c r="O20" s="2790"/>
    </row>
    <row r="21" spans="1:15" ht="19.5" thickBot="1" x14ac:dyDescent="0.35">
      <c r="A21" s="362" t="s">
        <v>27</v>
      </c>
      <c r="B21" s="341">
        <v>1302</v>
      </c>
      <c r="C21" s="341">
        <v>762</v>
      </c>
      <c r="D21" s="341">
        <v>528</v>
      </c>
      <c r="E21" s="341">
        <v>444</v>
      </c>
      <c r="F21" s="342">
        <v>3036</v>
      </c>
      <c r="G21" s="341">
        <v>0</v>
      </c>
      <c r="H21" s="341">
        <v>0</v>
      </c>
      <c r="I21" s="341">
        <v>0</v>
      </c>
      <c r="J21" s="342">
        <v>0</v>
      </c>
      <c r="K21" s="343">
        <v>3036</v>
      </c>
      <c r="L21" s="344">
        <v>433.5</v>
      </c>
      <c r="M21" s="341">
        <v>0</v>
      </c>
      <c r="N21" s="344">
        <v>433.5</v>
      </c>
      <c r="O21" s="344">
        <v>3469.5</v>
      </c>
    </row>
    <row r="22" spans="1:15" ht="19.5" thickBot="1" x14ac:dyDescent="0.35">
      <c r="A22" s="363" t="s">
        <v>28</v>
      </c>
      <c r="B22" s="341">
        <v>2178</v>
      </c>
      <c r="C22" s="341">
        <v>1642</v>
      </c>
      <c r="D22" s="341">
        <v>937.55</v>
      </c>
      <c r="E22" s="341">
        <v>444</v>
      </c>
      <c r="F22" s="342">
        <v>5201.55</v>
      </c>
      <c r="G22" s="341">
        <v>0</v>
      </c>
      <c r="H22" s="341">
        <v>0</v>
      </c>
      <c r="I22" s="341">
        <v>24</v>
      </c>
      <c r="J22" s="342">
        <v>24</v>
      </c>
      <c r="K22" s="343">
        <v>5225.55</v>
      </c>
      <c r="L22" s="341">
        <v>224.5</v>
      </c>
      <c r="M22" s="341">
        <v>0</v>
      </c>
      <c r="N22" s="343">
        <v>224.5</v>
      </c>
      <c r="O22" s="346">
        <v>5450.05</v>
      </c>
    </row>
    <row r="23" spans="1:15" s="443" customFormat="1" ht="20.25" thickBot="1" x14ac:dyDescent="0.4">
      <c r="A23" s="359" t="s">
        <v>24</v>
      </c>
      <c r="B23" s="422">
        <v>3480</v>
      </c>
      <c r="C23" s="422">
        <v>2404</v>
      </c>
      <c r="D23" s="422">
        <v>1465.55</v>
      </c>
      <c r="E23" s="422">
        <v>888</v>
      </c>
      <c r="F23" s="440">
        <v>8237.5499999999993</v>
      </c>
      <c r="G23" s="422">
        <v>0</v>
      </c>
      <c r="H23" s="422">
        <v>0</v>
      </c>
      <c r="I23" s="422">
        <v>24</v>
      </c>
      <c r="J23" s="440">
        <v>24</v>
      </c>
      <c r="K23" s="441">
        <v>8261.5499999999993</v>
      </c>
      <c r="L23" s="423">
        <v>658</v>
      </c>
      <c r="M23" s="422">
        <v>0</v>
      </c>
      <c r="N23" s="423">
        <v>658</v>
      </c>
      <c r="O23" s="423">
        <v>8919.5499999999993</v>
      </c>
    </row>
    <row r="24" spans="1:15" s="443" customFormat="1" ht="20.25" thickBot="1" x14ac:dyDescent="0.4">
      <c r="A24" s="359" t="s">
        <v>25</v>
      </c>
      <c r="B24" s="422">
        <v>27</v>
      </c>
      <c r="C24" s="422">
        <v>41</v>
      </c>
      <c r="D24" s="422">
        <v>38</v>
      </c>
      <c r="E24" s="422">
        <v>44</v>
      </c>
      <c r="F24" s="440">
        <v>150</v>
      </c>
      <c r="G24" s="422">
        <v>0</v>
      </c>
      <c r="H24" s="422">
        <v>0</v>
      </c>
      <c r="I24" s="422">
        <v>0</v>
      </c>
      <c r="J24" s="440">
        <v>0</v>
      </c>
      <c r="K24" s="441">
        <v>150</v>
      </c>
      <c r="L24" s="422">
        <v>0</v>
      </c>
      <c r="M24" s="422">
        <v>0</v>
      </c>
      <c r="N24" s="441">
        <v>0</v>
      </c>
      <c r="O24" s="446">
        <v>150</v>
      </c>
    </row>
    <row r="25" spans="1:15" s="443" customFormat="1" ht="20.25" thickBot="1" x14ac:dyDescent="0.4">
      <c r="A25" s="360" t="s">
        <v>26</v>
      </c>
      <c r="B25" s="422">
        <v>3507</v>
      </c>
      <c r="C25" s="422">
        <v>2445</v>
      </c>
      <c r="D25" s="422">
        <v>1495</v>
      </c>
      <c r="E25" s="422">
        <v>932</v>
      </c>
      <c r="F25" s="440">
        <v>8379</v>
      </c>
      <c r="G25" s="422">
        <v>0</v>
      </c>
      <c r="H25" s="422">
        <v>0</v>
      </c>
      <c r="I25" s="422">
        <v>24</v>
      </c>
      <c r="J25" s="440">
        <v>24</v>
      </c>
      <c r="K25" s="441">
        <v>8403</v>
      </c>
      <c r="L25" s="423">
        <v>658</v>
      </c>
      <c r="M25" s="422">
        <v>0</v>
      </c>
      <c r="N25" s="423">
        <v>658</v>
      </c>
      <c r="O25" s="423">
        <v>9061</v>
      </c>
    </row>
    <row r="27" spans="1:15" x14ac:dyDescent="0.3">
      <c r="A27" s="2784" t="s">
        <v>334</v>
      </c>
      <c r="B27" s="2784"/>
      <c r="C27" s="2784"/>
      <c r="D27" s="2784"/>
      <c r="E27" s="2784"/>
      <c r="F27" s="2784"/>
      <c r="G27" s="2784"/>
    </row>
  </sheetData>
  <mergeCells count="30">
    <mergeCell ref="A27:G27"/>
    <mergeCell ref="O18:O20"/>
    <mergeCell ref="B19:C19"/>
    <mergeCell ref="D19:E19"/>
    <mergeCell ref="F19:F20"/>
    <mergeCell ref="G19:H19"/>
    <mergeCell ref="I19:I20"/>
    <mergeCell ref="J19:J20"/>
    <mergeCell ref="K18:K20"/>
    <mergeCell ref="G4:H4"/>
    <mergeCell ref="I4:I5"/>
    <mergeCell ref="J4:J5"/>
    <mergeCell ref="M18:M20"/>
    <mergeCell ref="N18:N20"/>
    <mergeCell ref="A1:O1"/>
    <mergeCell ref="M3:M5"/>
    <mergeCell ref="N3:N5"/>
    <mergeCell ref="O3:O5"/>
    <mergeCell ref="A18:A20"/>
    <mergeCell ref="B18:F18"/>
    <mergeCell ref="G18:J18"/>
    <mergeCell ref="L3:L5"/>
    <mergeCell ref="L18:L20"/>
    <mergeCell ref="A3:A5"/>
    <mergeCell ref="B3:F3"/>
    <mergeCell ref="G3:J3"/>
    <mergeCell ref="K3:K5"/>
    <mergeCell ref="B4:C4"/>
    <mergeCell ref="D4:E4"/>
    <mergeCell ref="F4:F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36"/>
  <sheetViews>
    <sheetView topLeftCell="A34" zoomScale="75" zoomScaleNormal="75" workbookViewId="0">
      <selection activeCell="M66" sqref="M66"/>
    </sheetView>
  </sheetViews>
  <sheetFormatPr defaultRowHeight="15" x14ac:dyDescent="0.25"/>
  <cols>
    <col min="1" max="1" width="32.28515625" style="100" bestFit="1" customWidth="1"/>
    <col min="2" max="2" width="15.85546875" customWidth="1"/>
    <col min="3" max="3" width="14.5703125" customWidth="1"/>
    <col min="4" max="4" width="10.85546875" customWidth="1"/>
    <col min="5" max="5" width="15.5703125" customWidth="1"/>
    <col min="6" max="6" width="15.42578125" customWidth="1"/>
    <col min="7" max="7" width="17.5703125" customWidth="1"/>
    <col min="8" max="8" width="15.85546875" customWidth="1"/>
    <col min="9" max="9" width="18.42578125" bestFit="1" customWidth="1"/>
    <col min="10" max="10" width="12.5703125" customWidth="1"/>
    <col min="11" max="11" width="13" customWidth="1"/>
    <col min="12" max="12" width="16.140625" customWidth="1"/>
    <col min="13" max="13" width="23.85546875" bestFit="1" customWidth="1"/>
    <col min="14" max="14" width="18.28515625" bestFit="1" customWidth="1"/>
    <col min="15" max="16" width="10.5703125" bestFit="1" customWidth="1"/>
    <col min="20" max="20" width="11.7109375" bestFit="1" customWidth="1"/>
  </cols>
  <sheetData>
    <row r="1" spans="1:16" ht="18.75" x14ac:dyDescent="0.3">
      <c r="A1" s="2850" t="s">
        <v>325</v>
      </c>
      <c r="B1" s="2850"/>
      <c r="C1" s="2850"/>
      <c r="D1" s="2850"/>
      <c r="E1" s="2850"/>
      <c r="F1" s="2850"/>
      <c r="G1" s="2850"/>
      <c r="H1" s="2850"/>
      <c r="I1" s="2850"/>
      <c r="J1" s="2850"/>
      <c r="K1" s="2850"/>
      <c r="L1" s="2850"/>
      <c r="M1" s="2850"/>
      <c r="N1" s="2850"/>
    </row>
    <row r="2" spans="1:16" ht="15.75" thickBot="1" x14ac:dyDescent="0.3"/>
    <row r="3" spans="1:16" ht="17.25" thickBot="1" x14ac:dyDescent="0.3">
      <c r="A3" s="3029" t="s">
        <v>30</v>
      </c>
      <c r="B3" s="3030"/>
      <c r="C3" s="3030"/>
      <c r="D3" s="3030"/>
      <c r="E3" s="3030"/>
      <c r="F3" s="3030"/>
      <c r="G3" s="3030"/>
      <c r="H3" s="3030"/>
      <c r="I3" s="3030"/>
      <c r="J3" s="3030"/>
      <c r="K3" s="3030"/>
      <c r="L3" s="3030"/>
      <c r="M3" s="3030"/>
      <c r="N3" s="3031"/>
    </row>
    <row r="4" spans="1:16" ht="16.5" customHeight="1" x14ac:dyDescent="0.25">
      <c r="A4" s="2940" t="s">
        <v>0</v>
      </c>
      <c r="B4" s="2978" t="s">
        <v>1</v>
      </c>
      <c r="C4" s="2969"/>
      <c r="D4" s="2969"/>
      <c r="E4" s="2969"/>
      <c r="F4" s="2969"/>
      <c r="G4" s="3227"/>
      <c r="H4" s="2946" t="s">
        <v>2</v>
      </c>
      <c r="I4" s="2947"/>
      <c r="J4" s="2947"/>
      <c r="K4" s="2947"/>
      <c r="L4" s="2948"/>
      <c r="M4" s="2954" t="s">
        <v>3</v>
      </c>
      <c r="N4" s="2965" t="s">
        <v>31</v>
      </c>
    </row>
    <row r="5" spans="1:16" ht="16.5" customHeight="1" x14ac:dyDescent="0.25">
      <c r="A5" s="2941"/>
      <c r="B5" s="2956" t="s">
        <v>8</v>
      </c>
      <c r="C5" s="2957"/>
      <c r="D5" s="2972" t="s">
        <v>9</v>
      </c>
      <c r="E5" s="2957"/>
      <c r="F5" s="3216" t="s">
        <v>32</v>
      </c>
      <c r="G5" s="3216" t="s">
        <v>10</v>
      </c>
      <c r="H5" s="2956" t="s">
        <v>11</v>
      </c>
      <c r="I5" s="2957"/>
      <c r="J5" s="2958" t="s">
        <v>12</v>
      </c>
      <c r="K5" s="2960" t="s">
        <v>33</v>
      </c>
      <c r="L5" s="3228" t="s">
        <v>13</v>
      </c>
      <c r="M5" s="2964"/>
      <c r="N5" s="2966"/>
    </row>
    <row r="6" spans="1:16" ht="66.75" thickBot="1" x14ac:dyDescent="0.3">
      <c r="A6" s="2942"/>
      <c r="B6" s="594" t="s">
        <v>14</v>
      </c>
      <c r="C6" s="128" t="s">
        <v>15</v>
      </c>
      <c r="D6" s="128" t="s">
        <v>16</v>
      </c>
      <c r="E6" s="128" t="s">
        <v>34</v>
      </c>
      <c r="F6" s="3217"/>
      <c r="G6" s="3217"/>
      <c r="H6" s="105" t="s">
        <v>14</v>
      </c>
      <c r="I6" s="128" t="s">
        <v>15</v>
      </c>
      <c r="J6" s="2959"/>
      <c r="K6" s="2961"/>
      <c r="L6" s="3229"/>
      <c r="M6" s="2955"/>
      <c r="N6" s="2967"/>
    </row>
    <row r="7" spans="1:16" ht="16.5" x14ac:dyDescent="0.25">
      <c r="A7" s="129" t="s">
        <v>17</v>
      </c>
      <c r="B7" s="22">
        <v>8103.5589</v>
      </c>
      <c r="C7" s="22">
        <v>5019.3350740000005</v>
      </c>
      <c r="D7" s="22">
        <v>2523.6536689999998</v>
      </c>
      <c r="E7" s="22">
        <v>723.05799999999999</v>
      </c>
      <c r="F7" s="22">
        <v>3585.4349999999999</v>
      </c>
      <c r="G7" s="483">
        <v>19955.040643</v>
      </c>
      <c r="H7" s="22">
        <v>0</v>
      </c>
      <c r="I7" s="22">
        <v>10</v>
      </c>
      <c r="J7" s="22">
        <v>0</v>
      </c>
      <c r="K7" s="22">
        <v>0</v>
      </c>
      <c r="L7" s="483">
        <v>10</v>
      </c>
      <c r="M7" s="484">
        <v>19965.040643</v>
      </c>
      <c r="N7" s="22">
        <v>9360</v>
      </c>
    </row>
    <row r="8" spans="1:16" ht="16.5" x14ac:dyDescent="0.25">
      <c r="A8" s="13" t="s">
        <v>18</v>
      </c>
      <c r="B8" s="22">
        <v>1346.79035</v>
      </c>
      <c r="C8" s="22">
        <v>878.46042199999999</v>
      </c>
      <c r="D8" s="22">
        <v>843.30289900000002</v>
      </c>
      <c r="E8" s="22">
        <v>320.36500000000001</v>
      </c>
      <c r="F8" s="22">
        <v>657.13</v>
      </c>
      <c r="G8" s="483">
        <v>4046.048671</v>
      </c>
      <c r="H8" s="22">
        <v>425</v>
      </c>
      <c r="I8" s="22">
        <v>5</v>
      </c>
      <c r="J8" s="22">
        <v>7</v>
      </c>
      <c r="K8" s="22">
        <v>0</v>
      </c>
      <c r="L8" s="483">
        <v>437</v>
      </c>
      <c r="M8" s="484">
        <v>4483.0486710000005</v>
      </c>
      <c r="N8" s="22">
        <v>2252</v>
      </c>
    </row>
    <row r="9" spans="1:16" ht="16.5" x14ac:dyDescent="0.25">
      <c r="A9" s="12" t="s">
        <v>19</v>
      </c>
      <c r="B9" s="22">
        <v>241.32</v>
      </c>
      <c r="C9" s="22">
        <v>170.81564800000001</v>
      </c>
      <c r="D9" s="22">
        <v>202.180196</v>
      </c>
      <c r="E9" s="22">
        <v>22</v>
      </c>
      <c r="F9" s="22">
        <v>73.23599999999999</v>
      </c>
      <c r="G9" s="483">
        <v>709.55184399999996</v>
      </c>
      <c r="H9" s="22">
        <v>0</v>
      </c>
      <c r="I9" s="22">
        <v>1</v>
      </c>
      <c r="J9" s="22">
        <v>0</v>
      </c>
      <c r="K9" s="22">
        <v>0</v>
      </c>
      <c r="L9" s="483">
        <v>1</v>
      </c>
      <c r="M9" s="484">
        <v>710.55184399999996</v>
      </c>
      <c r="N9" s="22">
        <v>510</v>
      </c>
    </row>
    <row r="10" spans="1:16" ht="16.5" x14ac:dyDescent="0.25">
      <c r="A10" s="13" t="s">
        <v>20</v>
      </c>
      <c r="B10" s="22">
        <v>193.39826399999998</v>
      </c>
      <c r="C10" s="22">
        <v>96.73</v>
      </c>
      <c r="D10" s="22">
        <v>248.36224200000001</v>
      </c>
      <c r="E10" s="22">
        <v>43.2</v>
      </c>
      <c r="F10" s="22">
        <v>130.20500000000001</v>
      </c>
      <c r="G10" s="483">
        <v>711.89550599999995</v>
      </c>
      <c r="H10" s="22">
        <v>425</v>
      </c>
      <c r="I10" s="22">
        <v>3</v>
      </c>
      <c r="J10" s="22">
        <v>0</v>
      </c>
      <c r="K10" s="22">
        <v>0</v>
      </c>
      <c r="L10" s="483">
        <v>428</v>
      </c>
      <c r="M10" s="484">
        <v>1139.8955060000001</v>
      </c>
      <c r="N10" s="22">
        <v>796</v>
      </c>
    </row>
    <row r="11" spans="1:16" ht="16.5" x14ac:dyDescent="0.25">
      <c r="A11" s="13" t="s">
        <v>21</v>
      </c>
      <c r="B11" s="22">
        <v>540.64600000000007</v>
      </c>
      <c r="C11" s="22">
        <v>480.27699999999999</v>
      </c>
      <c r="D11" s="22">
        <v>218.75899999999999</v>
      </c>
      <c r="E11" s="22">
        <v>225</v>
      </c>
      <c r="F11" s="22">
        <v>261.012</v>
      </c>
      <c r="G11" s="483">
        <v>1725.6940000000002</v>
      </c>
      <c r="H11" s="22">
        <v>0</v>
      </c>
      <c r="I11" s="22">
        <v>1</v>
      </c>
      <c r="J11" s="22">
        <v>7</v>
      </c>
      <c r="K11" s="22">
        <v>0</v>
      </c>
      <c r="L11" s="483">
        <v>8</v>
      </c>
      <c r="M11" s="484">
        <v>1733.6940000000002</v>
      </c>
      <c r="N11" s="22">
        <v>559</v>
      </c>
    </row>
    <row r="12" spans="1:16" ht="16.5" x14ac:dyDescent="0.25">
      <c r="A12" s="13" t="s">
        <v>22</v>
      </c>
      <c r="B12" s="22">
        <v>1369.946089</v>
      </c>
      <c r="C12" s="22">
        <v>823.31884000000002</v>
      </c>
      <c r="D12" s="22">
        <v>405.56630100000001</v>
      </c>
      <c r="E12" s="22">
        <v>47.68</v>
      </c>
      <c r="F12" s="22">
        <v>367.18799999999999</v>
      </c>
      <c r="G12" s="483">
        <v>3013.6992299999997</v>
      </c>
      <c r="H12" s="22">
        <v>0</v>
      </c>
      <c r="I12" s="22">
        <v>0</v>
      </c>
      <c r="J12" s="22">
        <v>0</v>
      </c>
      <c r="K12" s="22">
        <v>0</v>
      </c>
      <c r="L12" s="483">
        <v>0</v>
      </c>
      <c r="M12" s="484">
        <v>3013.6992299999997</v>
      </c>
      <c r="N12" s="22">
        <v>855</v>
      </c>
    </row>
    <row r="13" spans="1:16" ht="17.25" thickBot="1" x14ac:dyDescent="0.3">
      <c r="A13" s="478" t="s">
        <v>23</v>
      </c>
      <c r="B13" s="22">
        <v>932.19909999999993</v>
      </c>
      <c r="C13" s="22">
        <v>467.80908199999999</v>
      </c>
      <c r="D13" s="22">
        <v>341.71688899999998</v>
      </c>
      <c r="E13" s="22">
        <v>244.68799999999999</v>
      </c>
      <c r="F13" s="501">
        <v>490.53500000000003</v>
      </c>
      <c r="G13" s="501">
        <v>2476.9480710000003</v>
      </c>
      <c r="H13" s="22">
        <v>489</v>
      </c>
      <c r="I13" s="22">
        <v>10</v>
      </c>
      <c r="J13" s="22">
        <v>0</v>
      </c>
      <c r="K13" s="22">
        <v>0</v>
      </c>
      <c r="L13" s="483">
        <v>499</v>
      </c>
      <c r="M13" s="501">
        <v>2975.9480710000003</v>
      </c>
      <c r="N13" s="501">
        <v>1522</v>
      </c>
    </row>
    <row r="14" spans="1:16" ht="17.25" thickBot="1" x14ac:dyDescent="0.3">
      <c r="A14" s="472" t="s">
        <v>24</v>
      </c>
      <c r="B14" s="29">
        <v>11752.494438999998</v>
      </c>
      <c r="C14" s="29">
        <v>7188.9234180000003</v>
      </c>
      <c r="D14" s="29">
        <v>4114.2397579999997</v>
      </c>
      <c r="E14" s="29">
        <v>1335.7909999999999</v>
      </c>
      <c r="F14" s="23">
        <v>5100.2880000000005</v>
      </c>
      <c r="G14" s="23">
        <v>29491.736614999998</v>
      </c>
      <c r="H14" s="29">
        <v>914</v>
      </c>
      <c r="I14" s="29">
        <v>25</v>
      </c>
      <c r="J14" s="29">
        <v>7</v>
      </c>
      <c r="K14" s="29">
        <v>0</v>
      </c>
      <c r="L14" s="485">
        <v>946</v>
      </c>
      <c r="M14" s="23">
        <v>30437.736614999998</v>
      </c>
      <c r="N14" s="23">
        <v>13989</v>
      </c>
      <c r="P14" s="1"/>
    </row>
    <row r="15" spans="1:16" ht="16.5" x14ac:dyDescent="0.25">
      <c r="A15" s="16" t="s">
        <v>35</v>
      </c>
      <c r="B15" s="22">
        <v>0</v>
      </c>
      <c r="C15" s="22">
        <v>3.6869999999999998</v>
      </c>
      <c r="D15" s="22">
        <v>48.231777999999998</v>
      </c>
      <c r="E15" s="22">
        <v>0</v>
      </c>
      <c r="F15" s="22">
        <v>0</v>
      </c>
      <c r="G15" s="483">
        <v>51.918777999999996</v>
      </c>
      <c r="H15" s="22">
        <v>0</v>
      </c>
      <c r="I15" s="22">
        <v>0</v>
      </c>
      <c r="J15" s="22">
        <v>0</v>
      </c>
      <c r="K15" s="22">
        <v>0</v>
      </c>
      <c r="L15" s="483">
        <v>0</v>
      </c>
      <c r="M15" s="484">
        <v>51.918777999999996</v>
      </c>
      <c r="N15" s="22">
        <v>0</v>
      </c>
    </row>
    <row r="16" spans="1:16" ht="16.5" x14ac:dyDescent="0.25">
      <c r="A16" s="17" t="s">
        <v>36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483">
        <v>0</v>
      </c>
      <c r="H16" s="22">
        <v>0</v>
      </c>
      <c r="I16" s="22">
        <v>0</v>
      </c>
      <c r="J16" s="22">
        <v>0</v>
      </c>
      <c r="K16" s="22">
        <v>0</v>
      </c>
      <c r="L16" s="483">
        <v>0</v>
      </c>
      <c r="M16" s="484">
        <v>0</v>
      </c>
      <c r="N16" s="22">
        <v>0</v>
      </c>
    </row>
    <row r="17" spans="1:14" ht="16.5" x14ac:dyDescent="0.25">
      <c r="A17" s="17" t="s">
        <v>37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483">
        <v>0</v>
      </c>
      <c r="H17" s="22">
        <v>0</v>
      </c>
      <c r="I17" s="22">
        <v>0</v>
      </c>
      <c r="J17" s="22">
        <v>0</v>
      </c>
      <c r="K17" s="22">
        <v>0</v>
      </c>
      <c r="L17" s="483">
        <v>0</v>
      </c>
      <c r="M17" s="484">
        <v>0</v>
      </c>
      <c r="N17" s="22">
        <v>0</v>
      </c>
    </row>
    <row r="18" spans="1:14" ht="16.5" customHeight="1" x14ac:dyDescent="0.25">
      <c r="A18" s="17" t="s">
        <v>38</v>
      </c>
      <c r="B18" s="22">
        <v>2.31</v>
      </c>
      <c r="C18" s="22">
        <v>0</v>
      </c>
      <c r="D18" s="22">
        <v>0</v>
      </c>
      <c r="E18" s="22">
        <v>0</v>
      </c>
      <c r="F18" s="22">
        <v>0</v>
      </c>
      <c r="G18" s="483">
        <v>2.31</v>
      </c>
      <c r="H18" s="22">
        <v>0</v>
      </c>
      <c r="I18" s="22">
        <v>0</v>
      </c>
      <c r="J18" s="22">
        <v>0</v>
      </c>
      <c r="K18" s="22">
        <v>0</v>
      </c>
      <c r="L18" s="483">
        <v>0</v>
      </c>
      <c r="M18" s="484">
        <v>2.31</v>
      </c>
      <c r="N18" s="22">
        <v>0</v>
      </c>
    </row>
    <row r="19" spans="1:14" ht="16.5" x14ac:dyDescent="0.25">
      <c r="A19" s="17" t="s">
        <v>39</v>
      </c>
      <c r="B19" s="22">
        <v>0</v>
      </c>
      <c r="C19" s="22">
        <v>45</v>
      </c>
      <c r="D19" s="22">
        <v>10</v>
      </c>
      <c r="E19" s="22">
        <v>0</v>
      </c>
      <c r="F19" s="22">
        <v>4.9000000000000004</v>
      </c>
      <c r="G19" s="483">
        <v>59.9</v>
      </c>
      <c r="H19" s="22">
        <v>0</v>
      </c>
      <c r="I19" s="22">
        <v>0</v>
      </c>
      <c r="J19" s="22">
        <v>0</v>
      </c>
      <c r="K19" s="22">
        <v>0</v>
      </c>
      <c r="L19" s="483">
        <v>0</v>
      </c>
      <c r="M19" s="484">
        <v>59.9</v>
      </c>
      <c r="N19" s="22">
        <v>0</v>
      </c>
    </row>
    <row r="20" spans="1:14" ht="16.5" x14ac:dyDescent="0.25">
      <c r="A20" s="17" t="s">
        <v>40</v>
      </c>
      <c r="B20" s="22">
        <v>0</v>
      </c>
      <c r="C20" s="22">
        <v>0</v>
      </c>
      <c r="D20" s="22">
        <v>0</v>
      </c>
      <c r="E20" s="22">
        <v>0</v>
      </c>
      <c r="F20" s="22">
        <v>9.44</v>
      </c>
      <c r="G20" s="483">
        <v>9.44</v>
      </c>
      <c r="H20" s="22">
        <v>0</v>
      </c>
      <c r="I20" s="22">
        <v>0</v>
      </c>
      <c r="J20" s="22">
        <v>0</v>
      </c>
      <c r="K20" s="22">
        <v>0</v>
      </c>
      <c r="L20" s="483">
        <v>0</v>
      </c>
      <c r="M20" s="484">
        <v>9.44</v>
      </c>
      <c r="N20" s="22">
        <v>9.44</v>
      </c>
    </row>
    <row r="21" spans="1:14" ht="16.5" x14ac:dyDescent="0.25">
      <c r="A21" s="17" t="s">
        <v>41</v>
      </c>
      <c r="B21" s="22">
        <v>1.35172</v>
      </c>
      <c r="C21" s="22">
        <v>0</v>
      </c>
      <c r="D21" s="22">
        <v>0</v>
      </c>
      <c r="E21" s="22">
        <v>4</v>
      </c>
      <c r="F21" s="22">
        <v>0</v>
      </c>
      <c r="G21" s="483">
        <v>5.3517200000000003</v>
      </c>
      <c r="H21" s="22">
        <v>0</v>
      </c>
      <c r="I21" s="22">
        <v>0</v>
      </c>
      <c r="J21" s="22">
        <v>0</v>
      </c>
      <c r="K21" s="22">
        <v>0</v>
      </c>
      <c r="L21" s="483">
        <v>0</v>
      </c>
      <c r="M21" s="484">
        <v>5.3517200000000003</v>
      </c>
      <c r="N21" s="22">
        <v>1.35172</v>
      </c>
    </row>
    <row r="22" spans="1:14" ht="16.5" x14ac:dyDescent="0.25">
      <c r="A22" s="17" t="s">
        <v>42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483">
        <v>0</v>
      </c>
      <c r="H22" s="22">
        <v>0</v>
      </c>
      <c r="I22" s="22">
        <v>0</v>
      </c>
      <c r="J22" s="22">
        <v>0</v>
      </c>
      <c r="K22" s="22">
        <v>0</v>
      </c>
      <c r="L22" s="483">
        <v>0</v>
      </c>
      <c r="M22" s="484">
        <v>0</v>
      </c>
      <c r="N22" s="22">
        <v>0</v>
      </c>
    </row>
    <row r="23" spans="1:14" ht="16.5" x14ac:dyDescent="0.25">
      <c r="A23" s="17" t="s">
        <v>43</v>
      </c>
      <c r="B23" s="22">
        <v>3</v>
      </c>
      <c r="C23" s="22">
        <v>10</v>
      </c>
      <c r="D23" s="22">
        <v>87.927999999999997</v>
      </c>
      <c r="E23" s="22">
        <v>5</v>
      </c>
      <c r="F23" s="22">
        <v>0</v>
      </c>
      <c r="G23" s="483">
        <v>105.928</v>
      </c>
      <c r="H23" s="22">
        <v>0</v>
      </c>
      <c r="I23" s="22">
        <v>0</v>
      </c>
      <c r="J23" s="22">
        <v>0</v>
      </c>
      <c r="K23" s="22">
        <v>0</v>
      </c>
      <c r="L23" s="483">
        <v>0</v>
      </c>
      <c r="M23" s="484">
        <v>105.928</v>
      </c>
      <c r="N23" s="22">
        <v>88.989000000000004</v>
      </c>
    </row>
    <row r="24" spans="1:14" ht="16.5" x14ac:dyDescent="0.25">
      <c r="A24" s="17" t="s">
        <v>44</v>
      </c>
      <c r="B24" s="22">
        <v>6</v>
      </c>
      <c r="C24" s="22">
        <v>0</v>
      </c>
      <c r="D24" s="22">
        <v>3</v>
      </c>
      <c r="E24" s="22">
        <v>0</v>
      </c>
      <c r="F24" s="22">
        <v>0</v>
      </c>
      <c r="G24" s="483">
        <v>9</v>
      </c>
      <c r="H24" s="22">
        <v>0</v>
      </c>
      <c r="I24" s="22">
        <v>0</v>
      </c>
      <c r="J24" s="22">
        <v>0</v>
      </c>
      <c r="K24" s="22">
        <v>0</v>
      </c>
      <c r="L24" s="483">
        <v>0</v>
      </c>
      <c r="M24" s="484">
        <v>9</v>
      </c>
      <c r="N24" s="22">
        <v>9</v>
      </c>
    </row>
    <row r="25" spans="1:14" ht="16.5" x14ac:dyDescent="0.25">
      <c r="A25" s="17" t="s">
        <v>45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483">
        <v>0</v>
      </c>
      <c r="H25" s="22">
        <v>0</v>
      </c>
      <c r="I25" s="22">
        <v>0</v>
      </c>
      <c r="J25" s="22">
        <v>0</v>
      </c>
      <c r="K25" s="22">
        <v>0</v>
      </c>
      <c r="L25" s="483">
        <v>0</v>
      </c>
      <c r="M25" s="484">
        <v>0</v>
      </c>
      <c r="N25" s="22">
        <v>0</v>
      </c>
    </row>
    <row r="26" spans="1:14" ht="16.5" x14ac:dyDescent="0.25">
      <c r="A26" s="17" t="s">
        <v>46</v>
      </c>
      <c r="B26" s="22">
        <v>0</v>
      </c>
      <c r="C26" s="22">
        <v>0</v>
      </c>
      <c r="D26" s="22">
        <v>0</v>
      </c>
      <c r="E26" s="22">
        <v>23</v>
      </c>
      <c r="F26" s="22">
        <v>0</v>
      </c>
      <c r="G26" s="483">
        <v>23</v>
      </c>
      <c r="H26" s="22">
        <v>0</v>
      </c>
      <c r="I26" s="22">
        <v>0</v>
      </c>
      <c r="J26" s="22">
        <v>0</v>
      </c>
      <c r="K26" s="22">
        <v>0</v>
      </c>
      <c r="L26" s="483">
        <v>0</v>
      </c>
      <c r="M26" s="484">
        <v>23</v>
      </c>
      <c r="N26" s="22">
        <v>0</v>
      </c>
    </row>
    <row r="27" spans="1:14" ht="17.25" thickBot="1" x14ac:dyDescent="0.3">
      <c r="A27" s="17" t="s">
        <v>47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483">
        <v>0</v>
      </c>
      <c r="H27" s="22">
        <v>0</v>
      </c>
      <c r="I27" s="22">
        <v>0</v>
      </c>
      <c r="J27" s="22">
        <v>0</v>
      </c>
      <c r="K27" s="22">
        <v>0</v>
      </c>
      <c r="L27" s="483">
        <v>0</v>
      </c>
      <c r="M27" s="484">
        <v>0</v>
      </c>
      <c r="N27" s="22">
        <v>0</v>
      </c>
    </row>
    <row r="28" spans="1:14" ht="17.25" thickBot="1" x14ac:dyDescent="0.3">
      <c r="A28" s="472" t="s">
        <v>25</v>
      </c>
      <c r="B28" s="29">
        <v>12.661719999999999</v>
      </c>
      <c r="C28" s="29">
        <v>71.887</v>
      </c>
      <c r="D28" s="29">
        <v>174.846778</v>
      </c>
      <c r="E28" s="29">
        <v>42</v>
      </c>
      <c r="F28" s="23">
        <v>33.841000000000001</v>
      </c>
      <c r="G28" s="23">
        <v>335.23649799999998</v>
      </c>
      <c r="H28" s="29">
        <v>3</v>
      </c>
      <c r="I28" s="29">
        <v>0</v>
      </c>
      <c r="J28" s="29">
        <v>0</v>
      </c>
      <c r="K28" s="29">
        <v>0</v>
      </c>
      <c r="L28" s="485">
        <v>3</v>
      </c>
      <c r="M28" s="23">
        <v>338.23649799999998</v>
      </c>
      <c r="N28" s="23">
        <v>168</v>
      </c>
    </row>
    <row r="29" spans="1:14" ht="17.25" thickBot="1" x14ac:dyDescent="0.3">
      <c r="A29" s="472" t="s">
        <v>26</v>
      </c>
      <c r="B29" s="29">
        <v>11765.156158999998</v>
      </c>
      <c r="C29" s="29">
        <v>7260.8104180000009</v>
      </c>
      <c r="D29" s="29">
        <v>4289.0865359999989</v>
      </c>
      <c r="E29" s="29">
        <v>1377.7909999999999</v>
      </c>
      <c r="F29" s="23">
        <v>5134.1289999999999</v>
      </c>
      <c r="G29" s="23">
        <v>29826.973112999996</v>
      </c>
      <c r="H29" s="29">
        <v>917</v>
      </c>
      <c r="I29" s="29">
        <v>25</v>
      </c>
      <c r="J29" s="29">
        <v>7</v>
      </c>
      <c r="K29" s="29">
        <v>0</v>
      </c>
      <c r="L29" s="485">
        <v>949</v>
      </c>
      <c r="M29" s="23">
        <v>30775.973112999996</v>
      </c>
      <c r="N29" s="23">
        <v>14157</v>
      </c>
    </row>
    <row r="30" spans="1:14" ht="17.25" thickBot="1" x14ac:dyDescent="0.3">
      <c r="A30" s="130"/>
      <c r="B30" s="589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632"/>
    </row>
    <row r="31" spans="1:14" ht="17.25" thickBot="1" x14ac:dyDescent="0.3">
      <c r="A31" s="2975" t="s">
        <v>30</v>
      </c>
      <c r="B31" s="2976"/>
      <c r="C31" s="2976"/>
      <c r="D31" s="2976"/>
      <c r="E31" s="2976"/>
      <c r="F31" s="2976"/>
      <c r="G31" s="2976"/>
      <c r="H31" s="2976"/>
      <c r="I31" s="2976"/>
      <c r="J31" s="2976"/>
      <c r="K31" s="2976"/>
      <c r="L31" s="2976"/>
      <c r="M31" s="2976"/>
      <c r="N31" s="2977"/>
    </row>
    <row r="32" spans="1:14" ht="17.25" customHeight="1" thickBot="1" x14ac:dyDescent="0.3">
      <c r="A32" s="2940" t="s">
        <v>0</v>
      </c>
      <c r="B32" s="2978" t="s">
        <v>1</v>
      </c>
      <c r="C32" s="2969"/>
      <c r="D32" s="2969"/>
      <c r="E32" s="2969"/>
      <c r="F32" s="2969"/>
      <c r="G32" s="2945"/>
      <c r="H32" s="2946" t="s">
        <v>2</v>
      </c>
      <c r="I32" s="2947"/>
      <c r="J32" s="2947"/>
      <c r="K32" s="2947"/>
      <c r="L32" s="2948"/>
      <c r="M32" s="2954" t="s">
        <v>3</v>
      </c>
      <c r="N32" s="2965" t="s">
        <v>31</v>
      </c>
    </row>
    <row r="33" spans="1:20" ht="16.5" customHeight="1" x14ac:dyDescent="0.25">
      <c r="A33" s="2941"/>
      <c r="B33" s="2956" t="s">
        <v>8</v>
      </c>
      <c r="C33" s="2957"/>
      <c r="D33" s="2972" t="s">
        <v>9</v>
      </c>
      <c r="E33" s="2957"/>
      <c r="F33" s="3216" t="s">
        <v>32</v>
      </c>
      <c r="G33" s="2954" t="s">
        <v>10</v>
      </c>
      <c r="H33" s="2956" t="s">
        <v>11</v>
      </c>
      <c r="I33" s="2957"/>
      <c r="J33" s="2958" t="s">
        <v>12</v>
      </c>
      <c r="K33" s="2960" t="s">
        <v>33</v>
      </c>
      <c r="L33" s="2962" t="s">
        <v>13</v>
      </c>
      <c r="M33" s="2964"/>
      <c r="N33" s="2966"/>
    </row>
    <row r="34" spans="1:20" ht="66.75" thickBot="1" x14ac:dyDescent="0.3">
      <c r="A34" s="2942"/>
      <c r="B34" s="594" t="s">
        <v>14</v>
      </c>
      <c r="C34" s="128" t="s">
        <v>15</v>
      </c>
      <c r="D34" s="128" t="s">
        <v>16</v>
      </c>
      <c r="E34" s="128" t="s">
        <v>34</v>
      </c>
      <c r="F34" s="3217"/>
      <c r="G34" s="2955"/>
      <c r="H34" s="105" t="s">
        <v>14</v>
      </c>
      <c r="I34" s="128" t="s">
        <v>15</v>
      </c>
      <c r="J34" s="2959"/>
      <c r="K34" s="2961"/>
      <c r="L34" s="2963"/>
      <c r="M34" s="2955"/>
      <c r="N34" s="2967"/>
    </row>
    <row r="35" spans="1:20" ht="16.5" x14ac:dyDescent="0.25">
      <c r="A35" s="129" t="s">
        <v>27</v>
      </c>
      <c r="B35" s="22">
        <v>7373.9365670000007</v>
      </c>
      <c r="C35" s="22">
        <v>4235.2079009999998</v>
      </c>
      <c r="D35" s="22">
        <v>1741.7172889999999</v>
      </c>
      <c r="E35" s="22">
        <v>592.48400000000004</v>
      </c>
      <c r="F35" s="501">
        <v>2956.6480000000001</v>
      </c>
      <c r="G35" s="501">
        <v>16899.993757</v>
      </c>
      <c r="H35" s="22">
        <v>425</v>
      </c>
      <c r="I35" s="22">
        <v>0</v>
      </c>
      <c r="J35" s="22">
        <v>0</v>
      </c>
      <c r="K35" s="22">
        <v>0</v>
      </c>
      <c r="L35" s="483">
        <v>425</v>
      </c>
      <c r="M35" s="501">
        <v>17324.993757</v>
      </c>
      <c r="N35" s="501">
        <v>6468</v>
      </c>
    </row>
    <row r="36" spans="1:20" ht="17.25" thickBot="1" x14ac:dyDescent="0.3">
      <c r="A36" s="13" t="s">
        <v>28</v>
      </c>
      <c r="B36" s="22">
        <v>4378.5578720000003</v>
      </c>
      <c r="C36" s="22">
        <v>2953.7155170000001</v>
      </c>
      <c r="D36" s="22">
        <v>2372.522469</v>
      </c>
      <c r="E36" s="22">
        <v>743.30700000000002</v>
      </c>
      <c r="F36" s="22">
        <v>2143.6400000000003</v>
      </c>
      <c r="G36" s="483">
        <v>12591.742858000001</v>
      </c>
      <c r="H36" s="22">
        <v>489</v>
      </c>
      <c r="I36" s="22">
        <v>25</v>
      </c>
      <c r="J36" s="22">
        <v>7</v>
      </c>
      <c r="K36" s="22">
        <v>0</v>
      </c>
      <c r="L36" s="483">
        <v>521</v>
      </c>
      <c r="M36" s="484">
        <v>13112.742858000001</v>
      </c>
      <c r="N36" s="22">
        <v>7521</v>
      </c>
    </row>
    <row r="37" spans="1:20" ht="17.25" thickBot="1" x14ac:dyDescent="0.3">
      <c r="A37" s="472" t="s">
        <v>24</v>
      </c>
      <c r="B37" s="29">
        <v>11752.494439</v>
      </c>
      <c r="C37" s="29">
        <v>7188.9234180000003</v>
      </c>
      <c r="D37" s="29">
        <v>4114.2397579999997</v>
      </c>
      <c r="E37" s="29">
        <v>1335.7909999999999</v>
      </c>
      <c r="F37" s="23">
        <v>5100.2880000000005</v>
      </c>
      <c r="G37" s="23">
        <v>29491.736615000002</v>
      </c>
      <c r="H37" s="29">
        <v>914</v>
      </c>
      <c r="I37" s="29">
        <v>25</v>
      </c>
      <c r="J37" s="29">
        <v>7</v>
      </c>
      <c r="K37" s="29">
        <v>0</v>
      </c>
      <c r="L37" s="485">
        <v>946</v>
      </c>
      <c r="M37" s="23">
        <v>30437.736615000002</v>
      </c>
      <c r="N37" s="23">
        <v>13989</v>
      </c>
    </row>
    <row r="38" spans="1:20" ht="17.25" thickBot="1" x14ac:dyDescent="0.3">
      <c r="A38" s="472" t="s">
        <v>25</v>
      </c>
      <c r="B38" s="29">
        <v>12.661719999999999</v>
      </c>
      <c r="C38" s="29">
        <v>71.887</v>
      </c>
      <c r="D38" s="29">
        <v>174.846778</v>
      </c>
      <c r="E38" s="29">
        <v>42</v>
      </c>
      <c r="F38" s="23">
        <v>33.841000000000001</v>
      </c>
      <c r="G38" s="23">
        <v>335.23649799999998</v>
      </c>
      <c r="H38" s="29">
        <v>3</v>
      </c>
      <c r="I38" s="29">
        <v>0</v>
      </c>
      <c r="J38" s="29">
        <v>0</v>
      </c>
      <c r="K38" s="774">
        <v>0</v>
      </c>
      <c r="L38" s="485">
        <v>3</v>
      </c>
      <c r="M38" s="23">
        <v>338.23649799999998</v>
      </c>
      <c r="N38" s="23">
        <v>168</v>
      </c>
    </row>
    <row r="39" spans="1:20" ht="17.25" thickBot="1" x14ac:dyDescent="0.3">
      <c r="A39" s="472" t="s">
        <v>26</v>
      </c>
      <c r="B39" s="29">
        <v>11765.156159</v>
      </c>
      <c r="C39" s="29">
        <v>7260.8104180000009</v>
      </c>
      <c r="D39" s="29">
        <v>4289.0865359999998</v>
      </c>
      <c r="E39" s="29">
        <v>1377.7909999999999</v>
      </c>
      <c r="F39" s="23">
        <v>5134.1289999999999</v>
      </c>
      <c r="G39" s="23">
        <v>29826.973113</v>
      </c>
      <c r="H39" s="29">
        <v>917</v>
      </c>
      <c r="I39" s="29">
        <v>25</v>
      </c>
      <c r="J39" s="29">
        <v>7</v>
      </c>
      <c r="K39" s="29">
        <v>0</v>
      </c>
      <c r="L39" s="485">
        <v>949</v>
      </c>
      <c r="M39" s="23">
        <v>30775.973113</v>
      </c>
      <c r="N39" s="23">
        <v>14157</v>
      </c>
    </row>
    <row r="40" spans="1:20" ht="17.25" thickBot="1" x14ac:dyDescent="0.3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633"/>
    </row>
    <row r="41" spans="1:20" ht="17.25" thickBot="1" x14ac:dyDescent="0.3">
      <c r="A41" s="3029" t="s">
        <v>48</v>
      </c>
      <c r="B41" s="3030"/>
      <c r="C41" s="3030"/>
      <c r="D41" s="3030"/>
      <c r="E41" s="3030"/>
      <c r="F41" s="3030"/>
      <c r="G41" s="3030"/>
      <c r="H41" s="3030"/>
      <c r="I41" s="3030"/>
      <c r="J41" s="3030"/>
      <c r="K41" s="3030"/>
      <c r="L41" s="3030"/>
      <c r="M41" s="3030"/>
      <c r="N41" s="3031"/>
    </row>
    <row r="42" spans="1:20" ht="17.25" customHeight="1" thickBot="1" x14ac:dyDescent="0.3">
      <c r="A42" s="2940" t="s">
        <v>0</v>
      </c>
      <c r="B42" s="2978" t="s">
        <v>1</v>
      </c>
      <c r="C42" s="2969"/>
      <c r="D42" s="2969"/>
      <c r="E42" s="2969"/>
      <c r="F42" s="2969"/>
      <c r="G42" s="2945"/>
      <c r="H42" s="2946" t="s">
        <v>2</v>
      </c>
      <c r="I42" s="2947"/>
      <c r="J42" s="2947"/>
      <c r="K42" s="2947"/>
      <c r="L42" s="2948"/>
      <c r="M42" s="2994" t="s">
        <v>3</v>
      </c>
      <c r="N42" s="3218" t="s">
        <v>31</v>
      </c>
      <c r="T42" s="1">
        <f>M39+M67</f>
        <v>130679.75005093201</v>
      </c>
    </row>
    <row r="43" spans="1:20" ht="16.5" customHeight="1" x14ac:dyDescent="0.25">
      <c r="A43" s="2941"/>
      <c r="B43" s="2956" t="s">
        <v>8</v>
      </c>
      <c r="C43" s="2957"/>
      <c r="D43" s="2972" t="s">
        <v>9</v>
      </c>
      <c r="E43" s="2957"/>
      <c r="F43" s="2960" t="s">
        <v>32</v>
      </c>
      <c r="G43" s="2962" t="s">
        <v>10</v>
      </c>
      <c r="H43" s="2956" t="s">
        <v>11</v>
      </c>
      <c r="I43" s="2957"/>
      <c r="J43" s="2958" t="s">
        <v>12</v>
      </c>
      <c r="K43" s="2960" t="s">
        <v>33</v>
      </c>
      <c r="L43" s="2962" t="s">
        <v>13</v>
      </c>
      <c r="M43" s="2995"/>
      <c r="N43" s="3219"/>
    </row>
    <row r="44" spans="1:20" ht="66.75" thickBot="1" x14ac:dyDescent="0.3">
      <c r="A44" s="2942"/>
      <c r="B44" s="594" t="s">
        <v>14</v>
      </c>
      <c r="C44" s="128" t="s">
        <v>15</v>
      </c>
      <c r="D44" s="128" t="s">
        <v>16</v>
      </c>
      <c r="E44" s="128" t="s">
        <v>34</v>
      </c>
      <c r="F44" s="2961"/>
      <c r="G44" s="2963"/>
      <c r="H44" s="105" t="s">
        <v>14</v>
      </c>
      <c r="I44" s="128" t="s">
        <v>15</v>
      </c>
      <c r="J44" s="2959"/>
      <c r="K44" s="2961"/>
      <c r="L44" s="2963"/>
      <c r="M44" s="2996"/>
      <c r="N44" s="3220"/>
    </row>
    <row r="45" spans="1:20" ht="16.5" x14ac:dyDescent="0.25">
      <c r="A45" s="129" t="s">
        <v>17</v>
      </c>
      <c r="B45" s="22">
        <v>4487.3890000000001</v>
      </c>
      <c r="C45" s="22">
        <v>3099.8667300000002</v>
      </c>
      <c r="D45" s="22">
        <v>3062.8552380000001</v>
      </c>
      <c r="E45" s="22">
        <v>5892.53</v>
      </c>
      <c r="F45" s="22">
        <v>2400.8256000000001</v>
      </c>
      <c r="G45" s="483">
        <v>18943.466567999996</v>
      </c>
      <c r="H45" s="22">
        <v>308.5</v>
      </c>
      <c r="I45" s="22">
        <v>0</v>
      </c>
      <c r="J45" s="22">
        <v>36</v>
      </c>
      <c r="K45" s="22">
        <v>21</v>
      </c>
      <c r="L45" s="483">
        <v>365.5</v>
      </c>
      <c r="M45" s="484">
        <v>19308.966567999996</v>
      </c>
      <c r="N45" s="22">
        <v>13886.013864999999</v>
      </c>
    </row>
    <row r="46" spans="1:20" ht="16.5" x14ac:dyDescent="0.25">
      <c r="A46" s="129" t="s">
        <v>18</v>
      </c>
      <c r="B46" s="22">
        <v>2129.3780190000002</v>
      </c>
      <c r="C46" s="22">
        <v>1572.3009999999999</v>
      </c>
      <c r="D46" s="22">
        <v>1195.8029999999999</v>
      </c>
      <c r="E46" s="22">
        <v>2675.84</v>
      </c>
      <c r="F46" s="22">
        <v>442.57673799999998</v>
      </c>
      <c r="G46" s="483">
        <v>8015.8987570000008</v>
      </c>
      <c r="H46" s="22">
        <v>3006</v>
      </c>
      <c r="I46" s="22">
        <v>278.95568344699996</v>
      </c>
      <c r="J46" s="22">
        <v>1701</v>
      </c>
      <c r="K46" s="22">
        <v>59</v>
      </c>
      <c r="L46" s="483">
        <v>5044.9556834470004</v>
      </c>
      <c r="M46" s="484">
        <v>13060.854440447001</v>
      </c>
      <c r="N46" s="22">
        <v>9864.2617764469996</v>
      </c>
    </row>
    <row r="47" spans="1:20" ht="16.5" x14ac:dyDescent="0.25">
      <c r="A47" s="12" t="s">
        <v>19</v>
      </c>
      <c r="B47" s="22">
        <v>1009.5150190000001</v>
      </c>
      <c r="C47" s="22">
        <v>273.67</v>
      </c>
      <c r="D47" s="22">
        <v>122.03</v>
      </c>
      <c r="E47" s="22">
        <v>463.84</v>
      </c>
      <c r="F47" s="22">
        <v>0</v>
      </c>
      <c r="G47" s="483">
        <v>1869.0550189999999</v>
      </c>
      <c r="H47" s="22">
        <v>2221</v>
      </c>
      <c r="I47" s="22">
        <v>0</v>
      </c>
      <c r="J47" s="22">
        <v>505</v>
      </c>
      <c r="K47" s="22">
        <v>0</v>
      </c>
      <c r="L47" s="483">
        <v>2726</v>
      </c>
      <c r="M47" s="484">
        <v>4595.0550189999994</v>
      </c>
      <c r="N47" s="22">
        <v>3747.169355</v>
      </c>
    </row>
    <row r="48" spans="1:20" ht="16.5" x14ac:dyDescent="0.25">
      <c r="A48" s="13" t="s">
        <v>20</v>
      </c>
      <c r="B48" s="22">
        <v>372.625</v>
      </c>
      <c r="C48" s="22">
        <v>464.09800000000001</v>
      </c>
      <c r="D48" s="22">
        <v>487.43299999999999</v>
      </c>
      <c r="E48" s="22">
        <v>228</v>
      </c>
      <c r="F48" s="22">
        <v>113</v>
      </c>
      <c r="G48" s="483">
        <v>1665.1559999999997</v>
      </c>
      <c r="H48" s="22">
        <v>146</v>
      </c>
      <c r="I48" s="22">
        <v>0</v>
      </c>
      <c r="J48" s="22">
        <v>138</v>
      </c>
      <c r="K48" s="22">
        <v>0</v>
      </c>
      <c r="L48" s="483">
        <v>284</v>
      </c>
      <c r="M48" s="484">
        <v>1949.1559999999997</v>
      </c>
      <c r="N48" s="22">
        <v>1315.758</v>
      </c>
    </row>
    <row r="49" spans="1:16" ht="16.5" x14ac:dyDescent="0.25">
      <c r="A49" s="13" t="s">
        <v>21</v>
      </c>
      <c r="B49" s="22">
        <v>430.90100000000001</v>
      </c>
      <c r="C49" s="22">
        <v>792.83299999999997</v>
      </c>
      <c r="D49" s="22">
        <v>479.42700000000002</v>
      </c>
      <c r="E49" s="22">
        <v>1924</v>
      </c>
      <c r="F49" s="22">
        <v>304.57673799999998</v>
      </c>
      <c r="G49" s="483">
        <v>3931.7377379999998</v>
      </c>
      <c r="H49" s="22">
        <v>639</v>
      </c>
      <c r="I49" s="22">
        <v>227.65968344699999</v>
      </c>
      <c r="J49" s="22">
        <v>1058</v>
      </c>
      <c r="K49" s="22">
        <v>59</v>
      </c>
      <c r="L49" s="483">
        <v>1983.6596834469999</v>
      </c>
      <c r="M49" s="484">
        <v>5915.3974214469999</v>
      </c>
      <c r="N49" s="22">
        <v>4607.0604214470004</v>
      </c>
    </row>
    <row r="50" spans="1:16" ht="16.5" x14ac:dyDescent="0.25">
      <c r="A50" s="129" t="s">
        <v>22</v>
      </c>
      <c r="B50" s="22">
        <v>77.3</v>
      </c>
      <c r="C50" s="22">
        <v>44.124578</v>
      </c>
      <c r="D50" s="22">
        <v>86.570014999999998</v>
      </c>
      <c r="E50" s="22">
        <v>50</v>
      </c>
      <c r="F50" s="22">
        <v>504.93899999999996</v>
      </c>
      <c r="G50" s="483">
        <v>762.93359299999997</v>
      </c>
      <c r="H50" s="22">
        <v>20</v>
      </c>
      <c r="I50" s="22">
        <v>0</v>
      </c>
      <c r="J50" s="22">
        <v>1264</v>
      </c>
      <c r="K50" s="22">
        <v>0</v>
      </c>
      <c r="L50" s="483">
        <v>1284</v>
      </c>
      <c r="M50" s="484">
        <v>2046.933593</v>
      </c>
      <c r="N50" s="22">
        <v>1909.667915</v>
      </c>
    </row>
    <row r="51" spans="1:16" ht="17.25" thickBot="1" x14ac:dyDescent="0.3">
      <c r="A51" s="129" t="s">
        <v>23</v>
      </c>
      <c r="B51" s="22">
        <v>2898.1369589999999</v>
      </c>
      <c r="C51" s="22">
        <v>862.19799999999998</v>
      </c>
      <c r="D51" s="22">
        <v>646.66668400000003</v>
      </c>
      <c r="E51" s="22">
        <v>1093</v>
      </c>
      <c r="F51" s="22">
        <v>548.18299999999999</v>
      </c>
      <c r="G51" s="483">
        <v>6048.1846429999996</v>
      </c>
      <c r="H51" s="22">
        <v>114</v>
      </c>
      <c r="I51" s="22">
        <v>0</v>
      </c>
      <c r="J51" s="22">
        <v>7</v>
      </c>
      <c r="K51" s="22">
        <v>0</v>
      </c>
      <c r="L51" s="483">
        <v>121</v>
      </c>
      <c r="M51" s="484">
        <v>6169.1846429999996</v>
      </c>
      <c r="N51" s="22">
        <v>3361.2809589999997</v>
      </c>
    </row>
    <row r="52" spans="1:16" ht="17.25" thickBot="1" x14ac:dyDescent="0.3">
      <c r="A52" s="472" t="s">
        <v>24</v>
      </c>
      <c r="B52" s="29">
        <v>9592.2039780000014</v>
      </c>
      <c r="C52" s="29">
        <v>5578.4903080000004</v>
      </c>
      <c r="D52" s="29">
        <v>4991.894937</v>
      </c>
      <c r="E52" s="29">
        <v>9711.3700000000008</v>
      </c>
      <c r="F52" s="29">
        <v>3896.5243380000002</v>
      </c>
      <c r="G52" s="485">
        <v>33770.483561000001</v>
      </c>
      <c r="H52" s="29">
        <v>3448.5</v>
      </c>
      <c r="I52" s="29">
        <v>278.95568344699996</v>
      </c>
      <c r="J52" s="29">
        <v>3008</v>
      </c>
      <c r="K52" s="29">
        <v>80</v>
      </c>
      <c r="L52" s="485">
        <v>6815.4556834470004</v>
      </c>
      <c r="M52" s="486">
        <v>40585.939244446992</v>
      </c>
      <c r="N52" s="29">
        <v>29087.824515446999</v>
      </c>
      <c r="P52" s="1"/>
    </row>
    <row r="53" spans="1:16" ht="16.5" x14ac:dyDescent="0.25">
      <c r="A53" s="28" t="s">
        <v>35</v>
      </c>
      <c r="B53" s="22">
        <v>5894.6218310000004</v>
      </c>
      <c r="C53" s="22">
        <v>538.75</v>
      </c>
      <c r="D53" s="22">
        <v>94.995000000000005</v>
      </c>
      <c r="E53" s="22">
        <v>2133</v>
      </c>
      <c r="F53" s="22">
        <v>41</v>
      </c>
      <c r="G53" s="483">
        <v>8702.3668309999994</v>
      </c>
      <c r="H53" s="22">
        <v>2930</v>
      </c>
      <c r="I53" s="22">
        <v>277</v>
      </c>
      <c r="J53" s="22">
        <v>0</v>
      </c>
      <c r="K53" s="22">
        <v>0</v>
      </c>
      <c r="L53" s="483">
        <v>3207</v>
      </c>
      <c r="M53" s="484">
        <v>11909.366830999999</v>
      </c>
      <c r="N53" s="22">
        <v>4849.7449999999999</v>
      </c>
      <c r="O53" s="1">
        <f>SUM(M15:M27)</f>
        <v>266.84849800000001</v>
      </c>
    </row>
    <row r="54" spans="1:16" ht="16.5" x14ac:dyDescent="0.25">
      <c r="A54" s="17" t="s">
        <v>36</v>
      </c>
      <c r="B54" s="22">
        <v>1044</v>
      </c>
      <c r="C54" s="22">
        <v>510</v>
      </c>
      <c r="D54" s="22">
        <v>74</v>
      </c>
      <c r="E54" s="22">
        <v>129</v>
      </c>
      <c r="F54" s="22">
        <v>0</v>
      </c>
      <c r="G54" s="483">
        <v>1757</v>
      </c>
      <c r="H54" s="22">
        <v>2206</v>
      </c>
      <c r="I54" s="22">
        <v>871</v>
      </c>
      <c r="J54" s="22">
        <v>0</v>
      </c>
      <c r="K54" s="22">
        <v>618</v>
      </c>
      <c r="L54" s="483">
        <v>3695</v>
      </c>
      <c r="M54" s="484">
        <v>5452</v>
      </c>
      <c r="N54" s="22">
        <v>1867</v>
      </c>
      <c r="O54" s="1">
        <f>SUM(M53:M65)</f>
        <v>42639.144801000002</v>
      </c>
    </row>
    <row r="55" spans="1:16" ht="16.5" x14ac:dyDescent="0.25">
      <c r="A55" s="17" t="s">
        <v>37</v>
      </c>
      <c r="B55" s="22">
        <v>25</v>
      </c>
      <c r="C55" s="22">
        <v>125</v>
      </c>
      <c r="D55" s="22">
        <v>19</v>
      </c>
      <c r="E55" s="22">
        <v>265</v>
      </c>
      <c r="F55" s="22">
        <v>0</v>
      </c>
      <c r="G55" s="483">
        <v>434</v>
      </c>
      <c r="H55" s="22">
        <v>5743</v>
      </c>
      <c r="I55" s="22">
        <v>0</v>
      </c>
      <c r="J55" s="22">
        <v>0</v>
      </c>
      <c r="K55" s="22">
        <v>0</v>
      </c>
      <c r="L55" s="483">
        <v>5743</v>
      </c>
      <c r="M55" s="484">
        <v>6177</v>
      </c>
      <c r="N55" s="22">
        <v>2886</v>
      </c>
      <c r="O55" s="1">
        <f>SUM(O53:O54)</f>
        <v>42905.993299000002</v>
      </c>
    </row>
    <row r="56" spans="1:16" ht="16.5" x14ac:dyDescent="0.25">
      <c r="A56" s="17" t="s">
        <v>38</v>
      </c>
      <c r="B56" s="22">
        <v>72</v>
      </c>
      <c r="C56" s="22">
        <v>0</v>
      </c>
      <c r="D56" s="22">
        <v>0</v>
      </c>
      <c r="E56" s="22">
        <v>35</v>
      </c>
      <c r="F56" s="22">
        <v>0</v>
      </c>
      <c r="G56" s="483">
        <v>107</v>
      </c>
      <c r="H56" s="22">
        <v>0</v>
      </c>
      <c r="I56" s="22">
        <v>0</v>
      </c>
      <c r="J56" s="22">
        <v>0</v>
      </c>
      <c r="K56" s="22">
        <v>0</v>
      </c>
      <c r="L56" s="483">
        <v>0</v>
      </c>
      <c r="M56" s="484">
        <v>107</v>
      </c>
      <c r="N56" s="22">
        <v>37</v>
      </c>
      <c r="O56" s="1">
        <f>+M28+M66</f>
        <v>59656.074191484993</v>
      </c>
    </row>
    <row r="57" spans="1:16" ht="16.5" x14ac:dyDescent="0.25">
      <c r="A57" s="17" t="s">
        <v>39</v>
      </c>
      <c r="B57" s="22">
        <v>13</v>
      </c>
      <c r="C57" s="22">
        <v>102</v>
      </c>
      <c r="D57" s="22">
        <v>1165</v>
      </c>
      <c r="E57" s="22">
        <v>530.76499999999999</v>
      </c>
      <c r="F57" s="22">
        <v>0</v>
      </c>
      <c r="G57" s="483">
        <v>1810.7650000000001</v>
      </c>
      <c r="H57" s="22">
        <v>1506</v>
      </c>
      <c r="I57" s="22">
        <v>231</v>
      </c>
      <c r="J57" s="22">
        <v>7314</v>
      </c>
      <c r="K57" s="22">
        <v>0</v>
      </c>
      <c r="L57" s="483">
        <v>9051</v>
      </c>
      <c r="M57" s="484">
        <v>10861.764999999999</v>
      </c>
      <c r="N57" s="22">
        <v>8788.7649999999994</v>
      </c>
      <c r="O57" s="1">
        <f>+O56-O55</f>
        <v>16750.080892484992</v>
      </c>
    </row>
    <row r="58" spans="1:16" ht="16.5" x14ac:dyDescent="0.25">
      <c r="A58" s="17" t="s">
        <v>40</v>
      </c>
      <c r="B58" s="22">
        <v>42.323999999999998</v>
      </c>
      <c r="C58" s="22">
        <v>0</v>
      </c>
      <c r="D58" s="22">
        <v>33</v>
      </c>
      <c r="E58" s="22">
        <v>60</v>
      </c>
      <c r="F58" s="22">
        <v>0</v>
      </c>
      <c r="G58" s="483">
        <v>135.32400000000001</v>
      </c>
      <c r="H58" s="22">
        <v>0</v>
      </c>
      <c r="I58" s="22">
        <v>0</v>
      </c>
      <c r="J58" s="22">
        <v>0</v>
      </c>
      <c r="K58" s="22">
        <v>0</v>
      </c>
      <c r="L58" s="483">
        <v>0</v>
      </c>
      <c r="M58" s="484">
        <v>135.32400000000001</v>
      </c>
      <c r="N58" s="22">
        <v>93</v>
      </c>
    </row>
    <row r="59" spans="1:16" ht="16.5" x14ac:dyDescent="0.25">
      <c r="A59" s="17" t="s">
        <v>41</v>
      </c>
      <c r="B59" s="22">
        <v>0</v>
      </c>
      <c r="C59" s="22">
        <v>704</v>
      </c>
      <c r="D59" s="22">
        <v>200</v>
      </c>
      <c r="E59" s="22">
        <v>153</v>
      </c>
      <c r="F59" s="22">
        <v>2.879</v>
      </c>
      <c r="G59" s="483">
        <v>1059.8789999999999</v>
      </c>
      <c r="H59" s="22">
        <v>0</v>
      </c>
      <c r="I59" s="22">
        <v>0</v>
      </c>
      <c r="J59" s="22">
        <v>24</v>
      </c>
      <c r="K59" s="22">
        <v>0</v>
      </c>
      <c r="L59" s="483">
        <v>24</v>
      </c>
      <c r="M59" s="484">
        <v>1083.8789999999999</v>
      </c>
      <c r="N59" s="22">
        <v>976.87900000000002</v>
      </c>
    </row>
    <row r="60" spans="1:16" ht="16.5" x14ac:dyDescent="0.25">
      <c r="A60" s="17" t="s">
        <v>42</v>
      </c>
      <c r="B60" s="22">
        <v>63</v>
      </c>
      <c r="C60" s="22">
        <v>0</v>
      </c>
      <c r="D60" s="22">
        <v>245</v>
      </c>
      <c r="E60" s="22">
        <v>2733.5659180000002</v>
      </c>
      <c r="F60" s="22">
        <v>0</v>
      </c>
      <c r="G60" s="483">
        <v>3041.5659180000002</v>
      </c>
      <c r="H60" s="22">
        <v>0</v>
      </c>
      <c r="I60" s="22">
        <v>0</v>
      </c>
      <c r="J60" s="22">
        <v>0</v>
      </c>
      <c r="K60" s="22">
        <v>0</v>
      </c>
      <c r="L60" s="483">
        <v>0</v>
      </c>
      <c r="M60" s="484">
        <v>3041.5659180000002</v>
      </c>
      <c r="N60" s="22">
        <v>2895.5659180000002</v>
      </c>
    </row>
    <row r="61" spans="1:16" ht="16.5" x14ac:dyDescent="0.25">
      <c r="A61" s="17" t="s">
        <v>43</v>
      </c>
      <c r="B61" s="22">
        <v>216</v>
      </c>
      <c r="C61" s="22">
        <v>157</v>
      </c>
      <c r="D61" s="22">
        <v>199</v>
      </c>
      <c r="E61" s="22">
        <v>82</v>
      </c>
      <c r="F61" s="22">
        <v>49</v>
      </c>
      <c r="G61" s="483">
        <v>703</v>
      </c>
      <c r="H61" s="22">
        <v>0</v>
      </c>
      <c r="I61" s="22">
        <v>0</v>
      </c>
      <c r="J61" s="22">
        <v>0</v>
      </c>
      <c r="K61" s="22">
        <v>0</v>
      </c>
      <c r="L61" s="483">
        <v>0</v>
      </c>
      <c r="M61" s="484">
        <v>703</v>
      </c>
      <c r="N61" s="22">
        <v>595</v>
      </c>
    </row>
    <row r="62" spans="1:16" ht="16.5" x14ac:dyDescent="0.25">
      <c r="A62" s="17" t="s">
        <v>44</v>
      </c>
      <c r="B62" s="22">
        <v>0</v>
      </c>
      <c r="C62" s="22">
        <v>0</v>
      </c>
      <c r="D62" s="22">
        <v>325.98205200000001</v>
      </c>
      <c r="E62" s="22">
        <v>500</v>
      </c>
      <c r="F62" s="22">
        <v>509</v>
      </c>
      <c r="G62" s="483">
        <v>1334.9820519999998</v>
      </c>
      <c r="H62" s="22">
        <v>0</v>
      </c>
      <c r="I62" s="22">
        <v>0</v>
      </c>
      <c r="J62" s="22">
        <v>2</v>
      </c>
      <c r="K62" s="22">
        <v>0</v>
      </c>
      <c r="L62" s="483">
        <v>2</v>
      </c>
      <c r="M62" s="484">
        <v>1336.9820519999998</v>
      </c>
      <c r="N62" s="22">
        <v>1331</v>
      </c>
    </row>
    <row r="63" spans="1:16" ht="16.5" x14ac:dyDescent="0.25">
      <c r="A63" s="17" t="s">
        <v>45</v>
      </c>
      <c r="B63" s="22">
        <v>88</v>
      </c>
      <c r="C63" s="22">
        <v>85</v>
      </c>
      <c r="D63" s="22">
        <v>95</v>
      </c>
      <c r="E63" s="22">
        <v>6</v>
      </c>
      <c r="F63" s="22">
        <v>0.58399999999999996</v>
      </c>
      <c r="G63" s="483">
        <v>274.584</v>
      </c>
      <c r="H63" s="22">
        <v>0</v>
      </c>
      <c r="I63" s="22">
        <v>0</v>
      </c>
      <c r="J63" s="22">
        <v>0</v>
      </c>
      <c r="K63" s="22">
        <v>0</v>
      </c>
      <c r="L63" s="483">
        <v>0</v>
      </c>
      <c r="M63" s="484">
        <v>274.584</v>
      </c>
      <c r="N63" s="22">
        <v>197.584</v>
      </c>
    </row>
    <row r="64" spans="1:16" ht="16.5" x14ac:dyDescent="0.25">
      <c r="A64" s="17" t="s">
        <v>46</v>
      </c>
      <c r="B64" s="22">
        <v>148</v>
      </c>
      <c r="C64" s="22">
        <v>60</v>
      </c>
      <c r="D64" s="22">
        <v>0</v>
      </c>
      <c r="E64" s="22">
        <v>907</v>
      </c>
      <c r="F64" s="22">
        <v>0</v>
      </c>
      <c r="G64" s="483">
        <v>1115</v>
      </c>
      <c r="H64" s="22">
        <v>6</v>
      </c>
      <c r="I64" s="22">
        <v>0</v>
      </c>
      <c r="J64" s="22">
        <v>0</v>
      </c>
      <c r="K64" s="22">
        <v>0</v>
      </c>
      <c r="L64" s="483">
        <v>6</v>
      </c>
      <c r="M64" s="484">
        <v>1121</v>
      </c>
      <c r="N64" s="22">
        <v>1052</v>
      </c>
    </row>
    <row r="65" spans="1:15" ht="17.25" thickBot="1" x14ac:dyDescent="0.3">
      <c r="A65" s="17" t="s">
        <v>47</v>
      </c>
      <c r="B65" s="22">
        <v>0</v>
      </c>
      <c r="C65" s="22">
        <v>8.6780000000000008</v>
      </c>
      <c r="D65" s="22">
        <v>5</v>
      </c>
      <c r="E65" s="22">
        <v>217</v>
      </c>
      <c r="F65" s="22">
        <v>0</v>
      </c>
      <c r="G65" s="483">
        <v>230.678</v>
      </c>
      <c r="H65" s="22">
        <v>186</v>
      </c>
      <c r="I65" s="22">
        <v>0</v>
      </c>
      <c r="J65" s="22">
        <v>19</v>
      </c>
      <c r="K65" s="22">
        <v>0</v>
      </c>
      <c r="L65" s="483">
        <v>205</v>
      </c>
      <c r="M65" s="484">
        <v>435.678</v>
      </c>
      <c r="N65" s="22">
        <v>249.678</v>
      </c>
    </row>
    <row r="66" spans="1:15" ht="17.25" thickBot="1" x14ac:dyDescent="0.3">
      <c r="A66" s="472" t="s">
        <v>25</v>
      </c>
      <c r="B66" s="29">
        <v>7837.9458310000009</v>
      </c>
      <c r="C66" s="29">
        <v>4967.8455690000001</v>
      </c>
      <c r="D66" s="29">
        <v>2945.936052</v>
      </c>
      <c r="E66" s="29">
        <v>12845.220918000001</v>
      </c>
      <c r="F66" s="774">
        <v>672.46299999999997</v>
      </c>
      <c r="G66" s="485">
        <v>29269.411369999998</v>
      </c>
      <c r="H66" s="29">
        <v>17960.3332463238</v>
      </c>
      <c r="I66" s="29">
        <v>1971.3935549800001</v>
      </c>
      <c r="J66" s="29">
        <v>9043.6995221811994</v>
      </c>
      <c r="K66" s="774">
        <v>1073</v>
      </c>
      <c r="L66" s="485">
        <v>30048.426323485</v>
      </c>
      <c r="M66" s="486">
        <v>59317.837693484995</v>
      </c>
      <c r="N66" s="29">
        <v>33128.279786999999</v>
      </c>
    </row>
    <row r="67" spans="1:15" ht="17.25" thickBot="1" x14ac:dyDescent="0.3">
      <c r="A67" s="472" t="s">
        <v>26</v>
      </c>
      <c r="B67" s="29">
        <v>17430.149809000002</v>
      </c>
      <c r="C67" s="29">
        <v>10546.335877000001</v>
      </c>
      <c r="D67" s="29">
        <v>7937.830989</v>
      </c>
      <c r="E67" s="29">
        <v>22556.590918000002</v>
      </c>
      <c r="F67" s="29">
        <v>4568.9873379999999</v>
      </c>
      <c r="G67" s="485">
        <v>63039.894930999995</v>
      </c>
      <c r="H67" s="29">
        <v>21408.8332463238</v>
      </c>
      <c r="I67" s="29">
        <v>2250.3492384270003</v>
      </c>
      <c r="J67" s="29">
        <v>12051.699522181199</v>
      </c>
      <c r="K67" s="29">
        <v>1153</v>
      </c>
      <c r="L67" s="485">
        <v>36863.882006931999</v>
      </c>
      <c r="M67" s="486">
        <v>99903.776937932009</v>
      </c>
      <c r="N67" s="29">
        <v>62216.104302446998</v>
      </c>
    </row>
    <row r="68" spans="1:15" ht="17.25" thickBot="1" x14ac:dyDescent="0.3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>
        <f>K66+F66+F38</f>
        <v>1779.3039999999999</v>
      </c>
      <c r="L68" s="130"/>
      <c r="M68" s="130">
        <f>M66+M38</f>
        <v>59656.074191484993</v>
      </c>
      <c r="N68" s="633"/>
    </row>
    <row r="69" spans="1:15" ht="17.25" thickBot="1" x14ac:dyDescent="0.3">
      <c r="A69" s="2975" t="s">
        <v>48</v>
      </c>
      <c r="B69" s="2976"/>
      <c r="C69" s="2976"/>
      <c r="D69" s="2976"/>
      <c r="E69" s="2976"/>
      <c r="F69" s="2976"/>
      <c r="G69" s="2976"/>
      <c r="H69" s="2976"/>
      <c r="I69" s="2976"/>
      <c r="J69" s="2976"/>
      <c r="K69" s="2976"/>
      <c r="L69" s="2976"/>
      <c r="M69" s="2976"/>
      <c r="N69" s="2977"/>
    </row>
    <row r="70" spans="1:15" ht="17.25" customHeight="1" thickBot="1" x14ac:dyDescent="0.3">
      <c r="A70" s="2991" t="s">
        <v>0</v>
      </c>
      <c r="B70" s="2978" t="s">
        <v>1</v>
      </c>
      <c r="C70" s="2969"/>
      <c r="D70" s="2969"/>
      <c r="E70" s="2969"/>
      <c r="F70" s="2969"/>
      <c r="G70" s="2945"/>
      <c r="H70" s="2946" t="s">
        <v>2</v>
      </c>
      <c r="I70" s="2947"/>
      <c r="J70" s="2947"/>
      <c r="K70" s="2947"/>
      <c r="L70" s="2948"/>
      <c r="M70" s="2994" t="s">
        <v>3</v>
      </c>
      <c r="N70" s="3218" t="s">
        <v>31</v>
      </c>
    </row>
    <row r="71" spans="1:15" ht="16.5" customHeight="1" x14ac:dyDescent="0.25">
      <c r="A71" s="2992"/>
      <c r="B71" s="2956" t="s">
        <v>8</v>
      </c>
      <c r="C71" s="2957"/>
      <c r="D71" s="2972" t="s">
        <v>9</v>
      </c>
      <c r="E71" s="2957"/>
      <c r="F71" s="2973" t="s">
        <v>32</v>
      </c>
      <c r="G71" s="2962" t="s">
        <v>10</v>
      </c>
      <c r="H71" s="2989" t="s">
        <v>11</v>
      </c>
      <c r="I71" s="2957"/>
      <c r="J71" s="2958" t="s">
        <v>12</v>
      </c>
      <c r="K71" s="2960" t="s">
        <v>33</v>
      </c>
      <c r="L71" s="2962" t="s">
        <v>13</v>
      </c>
      <c r="M71" s="2995"/>
      <c r="N71" s="3219"/>
    </row>
    <row r="72" spans="1:15" ht="66.75" thickBot="1" x14ac:dyDescent="0.3">
      <c r="A72" s="2993"/>
      <c r="B72" s="594" t="s">
        <v>14</v>
      </c>
      <c r="C72" s="128" t="s">
        <v>15</v>
      </c>
      <c r="D72" s="128" t="s">
        <v>16</v>
      </c>
      <c r="E72" s="128" t="s">
        <v>34</v>
      </c>
      <c r="F72" s="2974"/>
      <c r="G72" s="2963"/>
      <c r="H72" s="131" t="s">
        <v>14</v>
      </c>
      <c r="I72" s="128" t="s">
        <v>15</v>
      </c>
      <c r="J72" s="2959"/>
      <c r="K72" s="2961"/>
      <c r="L72" s="2963"/>
      <c r="M72" s="2996"/>
      <c r="N72" s="3220"/>
    </row>
    <row r="73" spans="1:15" ht="17.25" thickBot="1" x14ac:dyDescent="0.3">
      <c r="A73" s="472" t="s">
        <v>24</v>
      </c>
      <c r="B73" s="29">
        <v>9592.2039780000014</v>
      </c>
      <c r="C73" s="29">
        <v>5578.4903080000004</v>
      </c>
      <c r="D73" s="29">
        <v>4991.894937</v>
      </c>
      <c r="E73" s="29">
        <v>9711.3700000000008</v>
      </c>
      <c r="F73" s="29">
        <v>3896.5243380000002</v>
      </c>
      <c r="G73" s="485">
        <v>33770.483561000001</v>
      </c>
      <c r="H73" s="29">
        <v>3448.5</v>
      </c>
      <c r="I73" s="29">
        <v>278.95568344699996</v>
      </c>
      <c r="J73" s="29">
        <v>3008</v>
      </c>
      <c r="K73" s="29">
        <v>80</v>
      </c>
      <c r="L73" s="485">
        <v>6815.4556834470004</v>
      </c>
      <c r="M73" s="486">
        <v>40585.939244446992</v>
      </c>
      <c r="N73" s="29">
        <v>29087.824515446999</v>
      </c>
    </row>
    <row r="74" spans="1:15" ht="16.5" x14ac:dyDescent="0.25">
      <c r="A74" s="583" t="s">
        <v>49</v>
      </c>
      <c r="B74" s="22">
        <v>6169.5699779999995</v>
      </c>
      <c r="C74" s="22">
        <v>3894.2603079999999</v>
      </c>
      <c r="D74" s="22">
        <v>2237.968961</v>
      </c>
      <c r="E74" s="22">
        <v>5859.37</v>
      </c>
      <c r="F74" s="22">
        <v>2482.5663380000001</v>
      </c>
      <c r="G74" s="483">
        <v>20643.735584999999</v>
      </c>
      <c r="H74" s="22">
        <v>1284.5</v>
      </c>
      <c r="I74" s="22">
        <v>138.65968344699999</v>
      </c>
      <c r="J74" s="22">
        <v>2578</v>
      </c>
      <c r="K74" s="22">
        <v>80</v>
      </c>
      <c r="L74" s="483">
        <v>4081.1596834470001</v>
      </c>
      <c r="M74" s="484">
        <v>24724.895268446999</v>
      </c>
      <c r="N74" s="22">
        <v>17185.834250447002</v>
      </c>
      <c r="O74" s="1">
        <f>SUM(M74:M78)</f>
        <v>40415.099244447003</v>
      </c>
    </row>
    <row r="75" spans="1:15" ht="16.5" x14ac:dyDescent="0.25">
      <c r="A75" s="584" t="s">
        <v>50</v>
      </c>
      <c r="B75" s="22">
        <v>0</v>
      </c>
      <c r="C75" s="22">
        <v>0</v>
      </c>
      <c r="D75" s="22">
        <v>155</v>
      </c>
      <c r="E75" s="22">
        <v>0</v>
      </c>
      <c r="F75" s="22">
        <v>0</v>
      </c>
      <c r="G75" s="483">
        <v>0</v>
      </c>
      <c r="H75" s="22">
        <v>0</v>
      </c>
      <c r="I75" s="22">
        <v>0</v>
      </c>
      <c r="J75" s="22">
        <v>0</v>
      </c>
      <c r="K75" s="22">
        <v>0</v>
      </c>
      <c r="L75" s="483">
        <v>0</v>
      </c>
      <c r="M75" s="484">
        <v>0</v>
      </c>
      <c r="N75" s="22">
        <v>0</v>
      </c>
      <c r="O75" s="1">
        <f>+M73-O74</f>
        <v>170.83999999998923</v>
      </c>
    </row>
    <row r="76" spans="1:15" ht="16.5" x14ac:dyDescent="0.25">
      <c r="A76" s="584" t="s">
        <v>51</v>
      </c>
      <c r="B76" s="22">
        <v>3027.8740000000003</v>
      </c>
      <c r="C76" s="22">
        <v>1431</v>
      </c>
      <c r="D76" s="22">
        <v>2305.738265</v>
      </c>
      <c r="E76" s="22">
        <v>3177</v>
      </c>
      <c r="F76" s="22">
        <v>587.45799999999997</v>
      </c>
      <c r="G76" s="483">
        <v>10529.070265</v>
      </c>
      <c r="H76" s="22">
        <v>2107</v>
      </c>
      <c r="I76" s="22">
        <v>51.295999999999999</v>
      </c>
      <c r="J76" s="22">
        <v>420</v>
      </c>
      <c r="K76" s="22">
        <v>0</v>
      </c>
      <c r="L76" s="483">
        <v>2578.2960000000003</v>
      </c>
      <c r="M76" s="484">
        <v>13107.366265000001</v>
      </c>
      <c r="N76" s="22">
        <v>10050.563265000001</v>
      </c>
    </row>
    <row r="77" spans="1:15" ht="16.5" x14ac:dyDescent="0.25">
      <c r="A77" s="132" t="s">
        <v>52</v>
      </c>
      <c r="B77" s="22">
        <v>96.72</v>
      </c>
      <c r="C77" s="22">
        <v>90.513000000000005</v>
      </c>
      <c r="D77" s="22">
        <v>88.187710999999993</v>
      </c>
      <c r="E77" s="22">
        <v>27</v>
      </c>
      <c r="F77" s="22">
        <v>602.5</v>
      </c>
      <c r="G77" s="483">
        <v>904.92071099999998</v>
      </c>
      <c r="H77" s="22">
        <v>49</v>
      </c>
      <c r="I77" s="22">
        <v>0</v>
      </c>
      <c r="J77" s="22">
        <v>0</v>
      </c>
      <c r="K77" s="22">
        <v>0</v>
      </c>
      <c r="L77" s="483">
        <v>49</v>
      </c>
      <c r="M77" s="484">
        <v>953.92071099999998</v>
      </c>
      <c r="N77" s="22">
        <v>749.62699999999995</v>
      </c>
    </row>
    <row r="78" spans="1:15" ht="17.25" thickBot="1" x14ac:dyDescent="0.3">
      <c r="A78" s="133" t="s">
        <v>53</v>
      </c>
      <c r="B78" s="22">
        <v>289.2</v>
      </c>
      <c r="C78" s="22">
        <v>162.71700000000001</v>
      </c>
      <c r="D78" s="22">
        <v>205</v>
      </c>
      <c r="E78" s="22">
        <v>648</v>
      </c>
      <c r="F78" s="22">
        <v>217</v>
      </c>
      <c r="G78" s="483">
        <v>1521.9169999999999</v>
      </c>
      <c r="H78" s="22">
        <v>8</v>
      </c>
      <c r="I78" s="22">
        <v>89</v>
      </c>
      <c r="J78" s="22">
        <v>10</v>
      </c>
      <c r="K78" s="22">
        <v>0</v>
      </c>
      <c r="L78" s="483">
        <v>107</v>
      </c>
      <c r="M78" s="484">
        <v>1628.9169999999999</v>
      </c>
      <c r="N78" s="22">
        <v>1096.8</v>
      </c>
    </row>
    <row r="79" spans="1:15" ht="17.25" thickBot="1" x14ac:dyDescent="0.3">
      <c r="A79" s="472" t="s">
        <v>25</v>
      </c>
      <c r="B79" s="29">
        <v>7837.9458310000009</v>
      </c>
      <c r="C79" s="29">
        <v>4967.8455690000001</v>
      </c>
      <c r="D79" s="29">
        <v>2945.936052</v>
      </c>
      <c r="E79" s="29">
        <v>12845.220918000001</v>
      </c>
      <c r="F79" s="29">
        <v>672.46299999999997</v>
      </c>
      <c r="G79" s="485">
        <v>29269.411369999998</v>
      </c>
      <c r="H79" s="29">
        <v>17960.3332463238</v>
      </c>
      <c r="I79" s="29">
        <v>1971.3935549800001</v>
      </c>
      <c r="J79" s="29">
        <v>9043.6995221811994</v>
      </c>
      <c r="K79" s="29">
        <v>1073</v>
      </c>
      <c r="L79" s="485">
        <v>30048.426323485</v>
      </c>
      <c r="M79" s="486">
        <v>59317.837693484995</v>
      </c>
      <c r="N79" s="29">
        <v>33128.279786999999</v>
      </c>
    </row>
    <row r="80" spans="1:15" ht="16.5" x14ac:dyDescent="0.25">
      <c r="A80" s="583" t="s">
        <v>49</v>
      </c>
      <c r="B80" s="22">
        <v>2073.9480000000003</v>
      </c>
      <c r="C80" s="22">
        <v>4203.0955690000001</v>
      </c>
      <c r="D80" s="22">
        <v>2516.936052</v>
      </c>
      <c r="E80" s="22">
        <v>9904.4559179999997</v>
      </c>
      <c r="F80" s="22">
        <v>221.87899999999999</v>
      </c>
      <c r="G80" s="483">
        <v>18920.314538999999</v>
      </c>
      <c r="H80" s="22">
        <v>13741.3332463238</v>
      </c>
      <c r="I80" s="22">
        <v>1424.3935549800001</v>
      </c>
      <c r="J80" s="22">
        <v>9026.6995221811994</v>
      </c>
      <c r="K80" s="22">
        <v>0</v>
      </c>
      <c r="L80" s="483">
        <v>24192.426323485</v>
      </c>
      <c r="M80" s="484">
        <v>43112.740862485</v>
      </c>
      <c r="N80" s="22">
        <v>23575.180787000001</v>
      </c>
      <c r="O80" s="1">
        <f>SUM(M80:M84)</f>
        <v>59276.837693485002</v>
      </c>
    </row>
    <row r="81" spans="1:15" ht="16.5" x14ac:dyDescent="0.25">
      <c r="A81" s="584" t="s">
        <v>50</v>
      </c>
      <c r="B81" s="22">
        <v>0</v>
      </c>
      <c r="C81" s="22">
        <v>0</v>
      </c>
      <c r="D81" s="22">
        <v>32</v>
      </c>
      <c r="E81" s="22">
        <v>0</v>
      </c>
      <c r="F81" s="22">
        <v>0</v>
      </c>
      <c r="G81" s="483">
        <v>0</v>
      </c>
      <c r="H81" s="22">
        <v>0</v>
      </c>
      <c r="I81" s="22">
        <v>0</v>
      </c>
      <c r="J81" s="22">
        <v>0</v>
      </c>
      <c r="K81" s="22">
        <v>0</v>
      </c>
      <c r="L81" s="483">
        <v>0</v>
      </c>
      <c r="M81" s="484">
        <v>0</v>
      </c>
      <c r="N81" s="22">
        <v>0</v>
      </c>
      <c r="O81" s="1">
        <f>+M79-O80</f>
        <v>40.999999999992724</v>
      </c>
    </row>
    <row r="82" spans="1:15" ht="16.5" x14ac:dyDescent="0.25">
      <c r="A82" s="584" t="s">
        <v>51</v>
      </c>
      <c r="B82" s="22">
        <v>5733.6218310000004</v>
      </c>
      <c r="C82" s="22">
        <v>750</v>
      </c>
      <c r="D82" s="22">
        <v>301</v>
      </c>
      <c r="E82" s="22">
        <v>2880</v>
      </c>
      <c r="F82" s="22">
        <v>450</v>
      </c>
      <c r="G82" s="483">
        <v>10114.621831</v>
      </c>
      <c r="H82" s="22">
        <v>4218</v>
      </c>
      <c r="I82" s="22">
        <v>547</v>
      </c>
      <c r="J82" s="22">
        <v>17</v>
      </c>
      <c r="K82" s="22">
        <v>1073</v>
      </c>
      <c r="L82" s="483">
        <v>5855</v>
      </c>
      <c r="M82" s="484">
        <v>15969.621831</v>
      </c>
      <c r="N82" s="22">
        <v>9395</v>
      </c>
    </row>
    <row r="83" spans="1:15" ht="16.5" x14ac:dyDescent="0.25">
      <c r="A83" s="132" t="s">
        <v>52</v>
      </c>
      <c r="B83" s="22">
        <v>30.376000000000001</v>
      </c>
      <c r="C83" s="22">
        <v>14.75</v>
      </c>
      <c r="D83" s="22">
        <v>48</v>
      </c>
      <c r="E83" s="22">
        <v>43</v>
      </c>
      <c r="F83" s="22">
        <v>0.58399999999999996</v>
      </c>
      <c r="G83" s="483">
        <v>136.71</v>
      </c>
      <c r="H83" s="22">
        <v>0</v>
      </c>
      <c r="I83" s="22">
        <v>0</v>
      </c>
      <c r="J83" s="22">
        <v>0</v>
      </c>
      <c r="K83" s="22">
        <v>0</v>
      </c>
      <c r="L83" s="483">
        <v>0</v>
      </c>
      <c r="M83" s="484">
        <v>136.71</v>
      </c>
      <c r="N83" s="22">
        <v>110.334</v>
      </c>
    </row>
    <row r="84" spans="1:15" ht="17.25" thickBot="1" x14ac:dyDescent="0.3">
      <c r="A84" s="133" t="s">
        <v>53</v>
      </c>
      <c r="B84" s="22">
        <v>0</v>
      </c>
      <c r="C84" s="22">
        <v>0</v>
      </c>
      <c r="D84" s="22">
        <v>48</v>
      </c>
      <c r="E84" s="22">
        <v>9.7650000000000006</v>
      </c>
      <c r="F84" s="22">
        <v>0</v>
      </c>
      <c r="G84" s="483">
        <v>57.765000000000001</v>
      </c>
      <c r="H84" s="22">
        <v>0</v>
      </c>
      <c r="I84" s="22">
        <v>0</v>
      </c>
      <c r="J84" s="22">
        <v>0</v>
      </c>
      <c r="K84" s="22">
        <v>0</v>
      </c>
      <c r="L84" s="483">
        <v>0</v>
      </c>
      <c r="M84" s="484">
        <v>57.765000000000001</v>
      </c>
      <c r="N84" s="22">
        <v>39.765000000000001</v>
      </c>
    </row>
    <row r="85" spans="1:15" ht="17.25" thickBot="1" x14ac:dyDescent="0.3">
      <c r="A85" s="472" t="s">
        <v>26</v>
      </c>
      <c r="B85" s="29">
        <v>17430.149809000002</v>
      </c>
      <c r="C85" s="29">
        <v>10546.335877000001</v>
      </c>
      <c r="D85" s="29">
        <v>7937.830989</v>
      </c>
      <c r="E85" s="29">
        <v>22556.590918000002</v>
      </c>
      <c r="F85" s="29">
        <v>4568.9873379999999</v>
      </c>
      <c r="G85" s="485">
        <v>63039.894930999995</v>
      </c>
      <c r="H85" s="29">
        <v>21408.8332463238</v>
      </c>
      <c r="I85" s="29">
        <v>2250.3492384270003</v>
      </c>
      <c r="J85" s="29">
        <v>12051.699522181199</v>
      </c>
      <c r="K85" s="29">
        <v>1153</v>
      </c>
      <c r="L85" s="485">
        <v>36863.882006931999</v>
      </c>
      <c r="M85" s="486">
        <v>99903.776937932009</v>
      </c>
      <c r="N85" s="29">
        <v>62216.104302446998</v>
      </c>
    </row>
    <row r="87" spans="1:15" s="2" customFormat="1" ht="18.75" x14ac:dyDescent="0.25">
      <c r="A87" s="2832" t="s">
        <v>334</v>
      </c>
      <c r="B87" s="2832"/>
      <c r="C87" s="2832"/>
      <c r="D87" s="2832"/>
      <c r="E87" s="2832"/>
      <c r="F87" s="2832"/>
      <c r="G87" s="2832"/>
    </row>
    <row r="88" spans="1:15" x14ac:dyDescent="0.25">
      <c r="B88" s="81"/>
      <c r="C88" s="81"/>
      <c r="D88" s="81"/>
      <c r="E88" s="81"/>
      <c r="F88" s="81"/>
      <c r="G88" s="81"/>
    </row>
    <row r="89" spans="1:15" ht="15.75" thickBot="1" x14ac:dyDescent="0.3">
      <c r="A89" s="52" t="s">
        <v>56</v>
      </c>
      <c r="B89" s="47"/>
    </row>
    <row r="90" spans="1:15" ht="15.75" thickBot="1" x14ac:dyDescent="0.3">
      <c r="A90" s="34" t="s">
        <v>57</v>
      </c>
      <c r="B90" s="54" t="s">
        <v>59</v>
      </c>
    </row>
    <row r="91" spans="1:15" x14ac:dyDescent="0.25">
      <c r="A91" s="37"/>
      <c r="B91" s="54" t="s">
        <v>124</v>
      </c>
    </row>
    <row r="92" spans="1:15" x14ac:dyDescent="0.25">
      <c r="A92" s="37"/>
      <c r="B92" s="54" t="s">
        <v>64</v>
      </c>
    </row>
    <row r="93" spans="1:15" x14ac:dyDescent="0.25">
      <c r="A93" s="37"/>
      <c r="B93" s="36" t="s">
        <v>66</v>
      </c>
    </row>
    <row r="94" spans="1:15" x14ac:dyDescent="0.25">
      <c r="A94" s="46"/>
      <c r="B94" s="54" t="s">
        <v>67</v>
      </c>
    </row>
    <row r="95" spans="1:15" x14ac:dyDescent="0.25">
      <c r="A95" s="47"/>
      <c r="B95" s="54" t="s">
        <v>127</v>
      </c>
    </row>
    <row r="96" spans="1:15" x14ac:dyDescent="0.25">
      <c r="A96" s="47"/>
      <c r="B96" s="53" t="s">
        <v>128</v>
      </c>
    </row>
    <row r="97" spans="1:2" x14ac:dyDescent="0.25">
      <c r="A97" s="47"/>
      <c r="B97" s="54" t="s">
        <v>129</v>
      </c>
    </row>
    <row r="98" spans="1:2" x14ac:dyDescent="0.25">
      <c r="A98" s="47"/>
      <c r="B98" s="54" t="s">
        <v>130</v>
      </c>
    </row>
    <row r="99" spans="1:2" x14ac:dyDescent="0.25">
      <c r="A99" s="47"/>
      <c r="B99" s="54" t="s">
        <v>131</v>
      </c>
    </row>
    <row r="100" spans="1:2" x14ac:dyDescent="0.25">
      <c r="A100" s="47"/>
      <c r="B100" s="54" t="s">
        <v>82</v>
      </c>
    </row>
    <row r="101" spans="1:2" x14ac:dyDescent="0.25">
      <c r="A101" s="47"/>
      <c r="B101" s="54" t="s">
        <v>122</v>
      </c>
    </row>
    <row r="102" spans="1:2" x14ac:dyDescent="0.25">
      <c r="A102" s="47"/>
      <c r="B102" s="54" t="s">
        <v>84</v>
      </c>
    </row>
    <row r="103" spans="1:2" x14ac:dyDescent="0.25">
      <c r="A103" s="47"/>
      <c r="B103" s="54" t="s">
        <v>85</v>
      </c>
    </row>
    <row r="104" spans="1:2" x14ac:dyDescent="0.25">
      <c r="A104" s="47"/>
      <c r="B104" s="54" t="s">
        <v>88</v>
      </c>
    </row>
    <row r="105" spans="1:2" x14ac:dyDescent="0.25">
      <c r="A105" s="47"/>
      <c r="B105" s="54" t="s">
        <v>139</v>
      </c>
    </row>
    <row r="106" spans="1:2" x14ac:dyDescent="0.25">
      <c r="A106" s="47"/>
      <c r="B106" s="54" t="s">
        <v>132</v>
      </c>
    </row>
    <row r="107" spans="1:2" x14ac:dyDescent="0.25">
      <c r="A107" s="47"/>
      <c r="B107" s="54" t="s">
        <v>133</v>
      </c>
    </row>
    <row r="108" spans="1:2" x14ac:dyDescent="0.25">
      <c r="A108" s="47"/>
      <c r="B108" s="54" t="s">
        <v>134</v>
      </c>
    </row>
    <row r="109" spans="1:2" x14ac:dyDescent="0.25">
      <c r="A109" s="47"/>
      <c r="B109" s="54" t="s">
        <v>135</v>
      </c>
    </row>
    <row r="110" spans="1:2" x14ac:dyDescent="0.25">
      <c r="A110" s="47"/>
      <c r="B110" s="54" t="s">
        <v>136</v>
      </c>
    </row>
    <row r="111" spans="1:2" ht="15.75" thickBot="1" x14ac:dyDescent="0.3">
      <c r="A111" s="47"/>
      <c r="B111" s="45"/>
    </row>
    <row r="112" spans="1:2" ht="15.75" thickBot="1" x14ac:dyDescent="0.3">
      <c r="A112" s="48" t="s">
        <v>101</v>
      </c>
      <c r="B112" s="54" t="s">
        <v>66</v>
      </c>
    </row>
    <row r="113" spans="1:2" x14ac:dyDescent="0.25">
      <c r="A113" s="47"/>
      <c r="B113" s="54" t="s">
        <v>125</v>
      </c>
    </row>
    <row r="114" spans="1:2" x14ac:dyDescent="0.25">
      <c r="A114" s="47"/>
      <c r="B114" s="54" t="s">
        <v>137</v>
      </c>
    </row>
    <row r="115" spans="1:2" x14ac:dyDescent="0.25">
      <c r="A115" s="47"/>
      <c r="B115" s="54" t="s">
        <v>138</v>
      </c>
    </row>
    <row r="116" spans="1:2" x14ac:dyDescent="0.25">
      <c r="A116" s="47"/>
      <c r="B116" s="36" t="s">
        <v>130</v>
      </c>
    </row>
    <row r="117" spans="1:2" x14ac:dyDescent="0.25">
      <c r="A117" s="47"/>
      <c r="B117" s="54" t="s">
        <v>131</v>
      </c>
    </row>
    <row r="118" spans="1:2" x14ac:dyDescent="0.25">
      <c r="A118" s="47"/>
      <c r="B118" s="36" t="s">
        <v>109</v>
      </c>
    </row>
    <row r="119" spans="1:2" x14ac:dyDescent="0.25">
      <c r="A119" s="47"/>
      <c r="B119" s="54" t="s">
        <v>83</v>
      </c>
    </row>
    <row r="120" spans="1:2" x14ac:dyDescent="0.25">
      <c r="A120" s="47"/>
      <c r="B120" s="36" t="s">
        <v>84</v>
      </c>
    </row>
    <row r="121" spans="1:2" x14ac:dyDescent="0.25">
      <c r="A121" s="47"/>
      <c r="B121" s="55" t="s">
        <v>139</v>
      </c>
    </row>
    <row r="122" spans="1:2" x14ac:dyDescent="0.25">
      <c r="A122" s="47"/>
      <c r="B122" s="55" t="s">
        <v>112</v>
      </c>
    </row>
    <row r="123" spans="1:2" x14ac:dyDescent="0.25">
      <c r="A123" s="47"/>
      <c r="B123" s="55" t="s">
        <v>140</v>
      </c>
    </row>
    <row r="124" spans="1:2" x14ac:dyDescent="0.25">
      <c r="A124" s="47"/>
      <c r="B124" s="55" t="s">
        <v>100</v>
      </c>
    </row>
    <row r="125" spans="1:2" ht="15.75" thickBot="1" x14ac:dyDescent="0.3">
      <c r="A125" s="47"/>
      <c r="B125" s="47"/>
    </row>
    <row r="126" spans="1:2" ht="15.75" thickBot="1" x14ac:dyDescent="0.3">
      <c r="A126" s="48" t="s">
        <v>118</v>
      </c>
      <c r="B126" s="36" t="s">
        <v>66</v>
      </c>
    </row>
    <row r="127" spans="1:2" x14ac:dyDescent="0.25">
      <c r="A127" s="46"/>
      <c r="B127" s="36" t="s">
        <v>77</v>
      </c>
    </row>
    <row r="128" spans="1:2" x14ac:dyDescent="0.25">
      <c r="A128" s="46"/>
      <c r="B128" s="54" t="s">
        <v>82</v>
      </c>
    </row>
    <row r="129" spans="1:2" x14ac:dyDescent="0.25">
      <c r="A129" s="46"/>
      <c r="B129" s="36" t="s">
        <v>84</v>
      </c>
    </row>
    <row r="130" spans="1:2" ht="15.75" thickBot="1" x14ac:dyDescent="0.3">
      <c r="A130" s="47"/>
      <c r="B130" s="47"/>
    </row>
    <row r="131" spans="1:2" ht="15.75" thickBot="1" x14ac:dyDescent="0.3">
      <c r="A131" s="48" t="s">
        <v>121</v>
      </c>
      <c r="B131" s="36" t="s">
        <v>66</v>
      </c>
    </row>
    <row r="132" spans="1:2" x14ac:dyDescent="0.25">
      <c r="A132" s="47"/>
      <c r="B132" s="36" t="s">
        <v>105</v>
      </c>
    </row>
    <row r="133" spans="1:2" x14ac:dyDescent="0.25">
      <c r="A133" s="47"/>
      <c r="B133" s="36" t="s">
        <v>71</v>
      </c>
    </row>
    <row r="134" spans="1:2" x14ac:dyDescent="0.25">
      <c r="A134" s="47"/>
      <c r="B134" s="36" t="s">
        <v>77</v>
      </c>
    </row>
    <row r="135" spans="1:2" x14ac:dyDescent="0.25">
      <c r="A135" s="47"/>
      <c r="B135" s="36" t="s">
        <v>84</v>
      </c>
    </row>
    <row r="136" spans="1:2" x14ac:dyDescent="0.25">
      <c r="A136" s="47"/>
      <c r="B136" s="36" t="s">
        <v>123</v>
      </c>
    </row>
  </sheetData>
  <mergeCells count="58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A31:N31"/>
    <mergeCell ref="A32:A34"/>
    <mergeCell ref="B32:G32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D43:E43"/>
    <mergeCell ref="B33:C33"/>
    <mergeCell ref="D33:E33"/>
    <mergeCell ref="F33:F34"/>
    <mergeCell ref="A69:N69"/>
    <mergeCell ref="M42:M44"/>
    <mergeCell ref="N42:N44"/>
    <mergeCell ref="B43:C43"/>
    <mergeCell ref="M32:M34"/>
    <mergeCell ref="N32:N34"/>
    <mergeCell ref="G33:G34"/>
    <mergeCell ref="H33:I33"/>
    <mergeCell ref="J33:J34"/>
    <mergeCell ref="A87:G87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  <mergeCell ref="H32:L3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212"/>
  <sheetViews>
    <sheetView topLeftCell="A28" zoomScale="75" zoomScaleNormal="75" workbookViewId="0">
      <selection activeCell="P7" sqref="P7:P28"/>
    </sheetView>
  </sheetViews>
  <sheetFormatPr defaultColWidth="9.140625" defaultRowHeight="15" customHeight="1" x14ac:dyDescent="0.25"/>
  <cols>
    <col min="1" max="1" width="34.7109375" style="67" customWidth="1"/>
    <col min="2" max="14" width="17" style="61" customWidth="1"/>
    <col min="15" max="15" width="10.7109375" style="61" bestFit="1" customWidth="1"/>
    <col min="16" max="16" width="15.7109375" style="61" bestFit="1" customWidth="1"/>
    <col min="17" max="20" width="14.5703125" style="61" bestFit="1" customWidth="1"/>
    <col min="21" max="16384" width="9.140625" style="61"/>
  </cols>
  <sheetData>
    <row r="1" spans="1:21" s="2" customFormat="1" ht="18.75" x14ac:dyDescent="0.3">
      <c r="A1" s="2850" t="s">
        <v>326</v>
      </c>
      <c r="B1" s="2850"/>
      <c r="C1" s="2850"/>
      <c r="D1" s="2850"/>
      <c r="E1" s="2850"/>
      <c r="F1" s="2850"/>
      <c r="G1" s="2850"/>
      <c r="H1" s="2850"/>
      <c r="I1" s="2850"/>
      <c r="J1" s="2850"/>
      <c r="K1" s="2850"/>
      <c r="L1" s="2850"/>
      <c r="M1" s="2850"/>
      <c r="N1" s="2850"/>
    </row>
    <row r="2" spans="1:21" ht="15" customHeight="1" thickBot="1" x14ac:dyDescent="0.3"/>
    <row r="3" spans="1:21" ht="15" customHeight="1" thickBot="1" x14ac:dyDescent="0.3">
      <c r="A3" s="3029" t="s">
        <v>30</v>
      </c>
      <c r="B3" s="3030"/>
      <c r="C3" s="3030"/>
      <c r="D3" s="3030"/>
      <c r="E3" s="3030"/>
      <c r="F3" s="3030"/>
      <c r="G3" s="3030"/>
      <c r="H3" s="3030"/>
      <c r="I3" s="3030"/>
      <c r="J3" s="3030"/>
      <c r="K3" s="3030"/>
      <c r="L3" s="3030"/>
      <c r="M3" s="3030"/>
      <c r="N3" s="3031"/>
    </row>
    <row r="4" spans="1:21" ht="15" customHeight="1" thickBot="1" x14ac:dyDescent="0.3">
      <c r="A4" s="3032" t="s">
        <v>0</v>
      </c>
      <c r="B4" s="3193" t="s">
        <v>1</v>
      </c>
      <c r="C4" s="3194"/>
      <c r="D4" s="3194"/>
      <c r="E4" s="3194"/>
      <c r="F4" s="3194"/>
      <c r="G4" s="3195"/>
      <c r="H4" s="3196" t="s">
        <v>2</v>
      </c>
      <c r="I4" s="3197"/>
      <c r="J4" s="3197"/>
      <c r="K4" s="3197"/>
      <c r="L4" s="3198"/>
      <c r="M4" s="2954" t="s">
        <v>3</v>
      </c>
      <c r="N4" s="3055" t="s">
        <v>31</v>
      </c>
    </row>
    <row r="5" spans="1:21" ht="15" customHeight="1" x14ac:dyDescent="0.25">
      <c r="A5" s="3033"/>
      <c r="B5" s="3199" t="s">
        <v>8</v>
      </c>
      <c r="C5" s="3200"/>
      <c r="D5" s="3201" t="s">
        <v>9</v>
      </c>
      <c r="E5" s="3202"/>
      <c r="F5" s="3203" t="s">
        <v>32</v>
      </c>
      <c r="G5" s="3065" t="s">
        <v>10</v>
      </c>
      <c r="H5" s="3044" t="s">
        <v>11</v>
      </c>
      <c r="I5" s="3045"/>
      <c r="J5" s="3052" t="s">
        <v>12</v>
      </c>
      <c r="K5" s="3048" t="s">
        <v>33</v>
      </c>
      <c r="L5" s="3050" t="s">
        <v>13</v>
      </c>
      <c r="M5" s="2964"/>
      <c r="N5" s="3056"/>
    </row>
    <row r="6" spans="1:21" ht="60" customHeight="1" thickBot="1" x14ac:dyDescent="0.3">
      <c r="A6" s="3034"/>
      <c r="B6" s="7" t="s">
        <v>14</v>
      </c>
      <c r="C6" s="8" t="s">
        <v>15</v>
      </c>
      <c r="D6" s="8" t="s">
        <v>16</v>
      </c>
      <c r="E6" s="8" t="s">
        <v>34</v>
      </c>
      <c r="F6" s="3204"/>
      <c r="G6" s="3066"/>
      <c r="H6" s="7" t="s">
        <v>14</v>
      </c>
      <c r="I6" s="8" t="s">
        <v>15</v>
      </c>
      <c r="J6" s="3053"/>
      <c r="K6" s="3049"/>
      <c r="L6" s="3051"/>
      <c r="M6" s="2955"/>
      <c r="N6" s="3057"/>
      <c r="P6" s="70"/>
      <c r="Q6" s="71"/>
      <c r="R6" s="72"/>
      <c r="S6" s="72"/>
      <c r="T6" s="72"/>
      <c r="U6" s="70"/>
    </row>
    <row r="7" spans="1:21" ht="15" customHeight="1" x14ac:dyDescent="0.25">
      <c r="A7" s="9" t="s">
        <v>17</v>
      </c>
      <c r="B7" s="10">
        <v>157551.86393300002</v>
      </c>
      <c r="C7" s="10">
        <v>26968.154736</v>
      </c>
      <c r="D7" s="10">
        <v>16015.649625</v>
      </c>
      <c r="E7" s="10">
        <v>7740.7097869999998</v>
      </c>
      <c r="F7" s="471">
        <v>16217</v>
      </c>
      <c r="G7" s="471">
        <v>224493.378081</v>
      </c>
      <c r="H7" s="10">
        <v>2118.953</v>
      </c>
      <c r="I7" s="10">
        <v>103.396</v>
      </c>
      <c r="J7" s="10">
        <v>34.728625260000001</v>
      </c>
      <c r="K7" s="10">
        <v>12.586995999999999</v>
      </c>
      <c r="L7" s="467">
        <v>2269.6646212599999</v>
      </c>
      <c r="M7" s="471">
        <v>226763.04270226002</v>
      </c>
      <c r="N7" s="625">
        <v>58495.9</v>
      </c>
      <c r="O7" s="69"/>
      <c r="P7" s="1638">
        <f>M7+M46</f>
        <v>360453.45311726001</v>
      </c>
      <c r="Q7" s="73"/>
      <c r="R7" s="73"/>
      <c r="S7" s="73"/>
      <c r="T7" s="73"/>
      <c r="U7" s="70"/>
    </row>
    <row r="8" spans="1:21" ht="15" customHeight="1" x14ac:dyDescent="0.25">
      <c r="A8" s="11" t="s">
        <v>18</v>
      </c>
      <c r="B8" s="10">
        <v>26547.842772</v>
      </c>
      <c r="C8" s="10">
        <v>9456.3470679999991</v>
      </c>
      <c r="D8" s="10">
        <v>4825.2359620000007</v>
      </c>
      <c r="E8" s="10">
        <v>1411.6011210000001</v>
      </c>
      <c r="F8" s="471">
        <v>4484</v>
      </c>
      <c r="G8" s="471">
        <v>46725.026922999998</v>
      </c>
      <c r="H8" s="10">
        <v>1427.3030000000001</v>
      </c>
      <c r="I8" s="10">
        <v>213.56399999999999</v>
      </c>
      <c r="J8" s="10">
        <v>6</v>
      </c>
      <c r="K8" s="10">
        <v>9.6231930000000006</v>
      </c>
      <c r="L8" s="467">
        <v>1656.4901930000001</v>
      </c>
      <c r="M8" s="471">
        <v>48381.517115999995</v>
      </c>
      <c r="N8" s="625">
        <v>13512</v>
      </c>
      <c r="O8" s="69"/>
      <c r="P8" s="1638">
        <f t="shared" ref="P8:P14" si="0">M8+M47</f>
        <v>167592.42580311091</v>
      </c>
      <c r="Q8" s="73"/>
      <c r="R8" s="73"/>
      <c r="S8" s="73"/>
      <c r="T8" s="73"/>
      <c r="U8" s="70"/>
    </row>
    <row r="9" spans="1:21" ht="15" customHeight="1" x14ac:dyDescent="0.25">
      <c r="A9" s="12" t="s">
        <v>19</v>
      </c>
      <c r="B9" s="10">
        <v>4099.2811339999998</v>
      </c>
      <c r="C9" s="10">
        <v>1745.710648</v>
      </c>
      <c r="D9" s="10">
        <v>1271.8418200000001</v>
      </c>
      <c r="E9" s="10">
        <v>274.56208200000003</v>
      </c>
      <c r="F9" s="10">
        <v>724</v>
      </c>
      <c r="G9" s="467">
        <v>8115.3956840000001</v>
      </c>
      <c r="H9" s="10">
        <v>30.998999999999999</v>
      </c>
      <c r="I9" s="10">
        <v>3.5489999999999999</v>
      </c>
      <c r="J9" s="10">
        <v>0</v>
      </c>
      <c r="K9" s="10">
        <v>1</v>
      </c>
      <c r="L9" s="467">
        <v>35.548000000000002</v>
      </c>
      <c r="M9" s="468">
        <v>8150.9436839999989</v>
      </c>
      <c r="N9" s="626">
        <v>3072</v>
      </c>
      <c r="O9" s="69"/>
      <c r="P9" s="1638">
        <f t="shared" si="0"/>
        <v>44590.029825999998</v>
      </c>
      <c r="Q9" s="73"/>
      <c r="R9" s="73"/>
      <c r="S9" s="73"/>
      <c r="T9" s="73"/>
      <c r="U9" s="70"/>
    </row>
    <row r="10" spans="1:21" ht="15" customHeight="1" x14ac:dyDescent="0.25">
      <c r="A10" s="13" t="s">
        <v>20</v>
      </c>
      <c r="B10" s="10">
        <v>5633.4401770000004</v>
      </c>
      <c r="C10" s="10">
        <v>1345.5372139999999</v>
      </c>
      <c r="D10" s="10">
        <v>866.96215800000004</v>
      </c>
      <c r="E10" s="10">
        <v>178.02538900000002</v>
      </c>
      <c r="F10" s="10">
        <v>606</v>
      </c>
      <c r="G10" s="467">
        <v>8629.9649379999992</v>
      </c>
      <c r="H10" s="10">
        <v>398</v>
      </c>
      <c r="I10" s="10">
        <v>51.015000000000001</v>
      </c>
      <c r="J10" s="10">
        <v>0</v>
      </c>
      <c r="K10" s="10">
        <v>2</v>
      </c>
      <c r="L10" s="467">
        <v>451.01499999999999</v>
      </c>
      <c r="M10" s="468">
        <v>9080.9799380000004</v>
      </c>
      <c r="N10" s="626">
        <v>2458</v>
      </c>
      <c r="O10" s="69"/>
      <c r="P10" s="1638">
        <f t="shared" si="0"/>
        <v>42111.973127000005</v>
      </c>
      <c r="Q10" s="74"/>
      <c r="R10" s="74"/>
      <c r="S10" s="74"/>
      <c r="T10" s="74"/>
      <c r="U10" s="70"/>
    </row>
    <row r="11" spans="1:21" ht="15" customHeight="1" x14ac:dyDescent="0.25">
      <c r="A11" s="13" t="s">
        <v>21</v>
      </c>
      <c r="B11" s="10">
        <v>9528.7689299999984</v>
      </c>
      <c r="C11" s="10">
        <v>4963.1253649999999</v>
      </c>
      <c r="D11" s="10">
        <v>1662.609827</v>
      </c>
      <c r="E11" s="10">
        <v>698.06965000000002</v>
      </c>
      <c r="F11" s="471">
        <v>1499</v>
      </c>
      <c r="G11" s="471">
        <v>18351.573772</v>
      </c>
      <c r="H11" s="10">
        <v>989.30399999999997</v>
      </c>
      <c r="I11" s="10">
        <v>159</v>
      </c>
      <c r="J11" s="10">
        <v>6</v>
      </c>
      <c r="K11" s="10">
        <v>3.6231930000000001</v>
      </c>
      <c r="L11" s="467">
        <v>1157.927193</v>
      </c>
      <c r="M11" s="471">
        <v>19509.500964999999</v>
      </c>
      <c r="N11" s="625">
        <v>4663</v>
      </c>
      <c r="O11" s="69"/>
      <c r="P11" s="1638">
        <f t="shared" si="0"/>
        <v>64204.754957110898</v>
      </c>
      <c r="Q11" s="74"/>
      <c r="R11" s="74"/>
      <c r="S11" s="74"/>
      <c r="T11" s="74"/>
      <c r="U11" s="70"/>
    </row>
    <row r="12" spans="1:21" ht="15" customHeight="1" x14ac:dyDescent="0.25">
      <c r="A12" s="11" t="s">
        <v>22</v>
      </c>
      <c r="B12" s="10">
        <v>15209.072349999999</v>
      </c>
      <c r="C12" s="10">
        <v>2624.4275090000001</v>
      </c>
      <c r="D12" s="10">
        <v>2321.0187110000002</v>
      </c>
      <c r="E12" s="10">
        <v>535.85269099999994</v>
      </c>
      <c r="F12" s="471">
        <v>3148</v>
      </c>
      <c r="G12" s="471">
        <v>23838.371261</v>
      </c>
      <c r="H12" s="10">
        <v>3.665</v>
      </c>
      <c r="I12" s="10">
        <v>20.518000000000001</v>
      </c>
      <c r="J12" s="10">
        <v>0</v>
      </c>
      <c r="K12" s="10">
        <v>3.8343539999999998</v>
      </c>
      <c r="L12" s="467">
        <v>28.017354000000001</v>
      </c>
      <c r="M12" s="471">
        <v>23866.388615</v>
      </c>
      <c r="N12" s="625">
        <v>5750</v>
      </c>
      <c r="O12" s="69"/>
      <c r="P12" s="1638">
        <f t="shared" si="0"/>
        <v>37779.119151999999</v>
      </c>
      <c r="Q12" s="75"/>
      <c r="R12" s="75"/>
      <c r="S12" s="75"/>
      <c r="T12" s="75"/>
      <c r="U12" s="70"/>
    </row>
    <row r="13" spans="1:21" ht="15" customHeight="1" thickBot="1" x14ac:dyDescent="0.3">
      <c r="A13" s="14" t="s">
        <v>23</v>
      </c>
      <c r="B13" s="668">
        <v>13907.794216</v>
      </c>
      <c r="C13" s="668">
        <v>3786.5793549999999</v>
      </c>
      <c r="D13" s="668">
        <v>3322.5802779999999</v>
      </c>
      <c r="E13" s="668">
        <v>2838.8533499999999</v>
      </c>
      <c r="F13" s="1354">
        <v>3322</v>
      </c>
      <c r="G13" s="1354">
        <v>27177.807198999999</v>
      </c>
      <c r="H13" s="668">
        <v>1855.941726</v>
      </c>
      <c r="I13" s="668">
        <v>12.763</v>
      </c>
      <c r="J13" s="668">
        <v>1183</v>
      </c>
      <c r="K13" s="668">
        <v>57</v>
      </c>
      <c r="L13" s="669">
        <v>3108.7047259999999</v>
      </c>
      <c r="M13" s="1354">
        <v>30286.511924999995</v>
      </c>
      <c r="N13" s="1355">
        <v>12190</v>
      </c>
      <c r="O13" s="69"/>
      <c r="P13" s="1638">
        <f t="shared" si="0"/>
        <v>78899.624016999995</v>
      </c>
      <c r="Q13" s="934"/>
      <c r="R13" s="75"/>
      <c r="S13" s="75"/>
      <c r="T13" s="75"/>
      <c r="U13" s="70"/>
    </row>
    <row r="14" spans="1:21" ht="15" customHeight="1" thickBot="1" x14ac:dyDescent="0.3">
      <c r="A14" s="472" t="s">
        <v>24</v>
      </c>
      <c r="B14" s="1356">
        <v>213216.573271</v>
      </c>
      <c r="C14" s="1356">
        <v>42835.508668000009</v>
      </c>
      <c r="D14" s="1356">
        <v>26484.484576000003</v>
      </c>
      <c r="E14" s="1356">
        <v>12527.016948999999</v>
      </c>
      <c r="F14" s="1357">
        <v>27171</v>
      </c>
      <c r="G14" s="1357">
        <v>322234.58346400002</v>
      </c>
      <c r="H14" s="1356">
        <v>5405.8627260000003</v>
      </c>
      <c r="I14" s="1356">
        <v>350.24099999999999</v>
      </c>
      <c r="J14" s="1356">
        <v>1223.7286252599999</v>
      </c>
      <c r="K14" s="1356">
        <v>83.044543000000004</v>
      </c>
      <c r="L14" s="1358">
        <v>7062.87689426</v>
      </c>
      <c r="M14" s="1357">
        <v>329297.46035826002</v>
      </c>
      <c r="N14" s="1359">
        <v>89947.9</v>
      </c>
      <c r="O14" s="64"/>
      <c r="P14" s="1639">
        <f t="shared" si="0"/>
        <v>644724.62208937097</v>
      </c>
      <c r="Q14" s="70"/>
      <c r="R14" s="70"/>
      <c r="S14" s="70"/>
      <c r="T14" s="70"/>
      <c r="U14" s="70"/>
    </row>
    <row r="15" spans="1:21" ht="15" customHeight="1" x14ac:dyDescent="0.25">
      <c r="A15" s="16" t="s">
        <v>35</v>
      </c>
      <c r="B15" s="10">
        <v>175.36</v>
      </c>
      <c r="C15" s="10">
        <v>149.91900000000001</v>
      </c>
      <c r="D15" s="10">
        <v>98.503411999999997</v>
      </c>
      <c r="E15" s="10">
        <v>26.032</v>
      </c>
      <c r="F15" s="10">
        <v>13.658689000000001</v>
      </c>
      <c r="G15" s="467">
        <v>463.47310100000004</v>
      </c>
      <c r="H15" s="10">
        <v>0</v>
      </c>
      <c r="I15" s="10">
        <v>0</v>
      </c>
      <c r="J15" s="10">
        <v>0</v>
      </c>
      <c r="K15" s="10">
        <v>0</v>
      </c>
      <c r="L15" s="467">
        <v>0</v>
      </c>
      <c r="M15" s="468">
        <v>463.47310100000004</v>
      </c>
      <c r="N15" s="626">
        <v>159</v>
      </c>
      <c r="P15" s="1638">
        <f>M15+M54</f>
        <v>50372.065144480002</v>
      </c>
      <c r="Q15" s="75"/>
      <c r="R15" s="70"/>
      <c r="S15" s="70"/>
      <c r="T15" s="70"/>
      <c r="U15" s="70"/>
    </row>
    <row r="16" spans="1:21" ht="15" customHeight="1" x14ac:dyDescent="0.25">
      <c r="A16" s="17" t="s">
        <v>36</v>
      </c>
      <c r="B16" s="10">
        <v>60</v>
      </c>
      <c r="C16" s="10">
        <v>44</v>
      </c>
      <c r="D16" s="10">
        <v>4.9429999999999996</v>
      </c>
      <c r="E16" s="10">
        <v>0</v>
      </c>
      <c r="F16" s="10">
        <v>0</v>
      </c>
      <c r="G16" s="467">
        <v>108.943</v>
      </c>
      <c r="H16" s="10">
        <v>0</v>
      </c>
      <c r="I16" s="10">
        <v>0</v>
      </c>
      <c r="J16" s="10">
        <v>0</v>
      </c>
      <c r="K16" s="10">
        <v>0</v>
      </c>
      <c r="L16" s="467">
        <v>0</v>
      </c>
      <c r="M16" s="468">
        <v>108.943</v>
      </c>
      <c r="N16" s="626">
        <v>6</v>
      </c>
      <c r="P16" s="1638">
        <f t="shared" ref="P16:P28" si="1">M16+M55</f>
        <v>31321.438039970002</v>
      </c>
      <c r="Q16" s="74"/>
      <c r="R16" s="70"/>
      <c r="S16" s="70"/>
      <c r="T16" s="70"/>
      <c r="U16" s="70"/>
    </row>
    <row r="17" spans="1:22" ht="15" customHeight="1" x14ac:dyDescent="0.25">
      <c r="A17" s="17" t="s">
        <v>37</v>
      </c>
      <c r="B17" s="10">
        <v>0</v>
      </c>
      <c r="C17" s="10">
        <v>2</v>
      </c>
      <c r="D17" s="10">
        <v>5.9349999999999996</v>
      </c>
      <c r="E17" s="10">
        <v>1</v>
      </c>
      <c r="F17" s="10">
        <v>21</v>
      </c>
      <c r="G17" s="467">
        <v>29.934999999999999</v>
      </c>
      <c r="H17" s="10">
        <v>0</v>
      </c>
      <c r="I17" s="10">
        <v>0</v>
      </c>
      <c r="J17" s="10">
        <v>0</v>
      </c>
      <c r="K17" s="10">
        <v>0</v>
      </c>
      <c r="L17" s="467">
        <v>0</v>
      </c>
      <c r="M17" s="468">
        <v>29.934999999999999</v>
      </c>
      <c r="N17" s="626">
        <v>24</v>
      </c>
      <c r="P17" s="1638">
        <f t="shared" si="1"/>
        <v>20885.684072</v>
      </c>
      <c r="Q17" s="70"/>
      <c r="R17" s="70"/>
      <c r="S17" s="70"/>
      <c r="T17" s="70"/>
      <c r="U17" s="70"/>
    </row>
    <row r="18" spans="1:22" ht="15" customHeight="1" x14ac:dyDescent="0.25">
      <c r="A18" s="17" t="s">
        <v>38</v>
      </c>
      <c r="B18" s="10">
        <v>36.563995999999996</v>
      </c>
      <c r="C18" s="10">
        <v>11.106</v>
      </c>
      <c r="D18" s="10">
        <v>16.083482</v>
      </c>
      <c r="E18" s="10">
        <v>0</v>
      </c>
      <c r="F18" s="10">
        <v>16</v>
      </c>
      <c r="G18" s="467">
        <v>79.753478000000001</v>
      </c>
      <c r="H18" s="10">
        <v>0</v>
      </c>
      <c r="I18" s="10">
        <v>0</v>
      </c>
      <c r="J18" s="10">
        <v>0</v>
      </c>
      <c r="K18" s="10">
        <v>0</v>
      </c>
      <c r="L18" s="467">
        <v>0</v>
      </c>
      <c r="M18" s="468">
        <v>79.753478000000001</v>
      </c>
      <c r="N18" s="626">
        <v>38</v>
      </c>
      <c r="P18" s="1638">
        <f t="shared" si="1"/>
        <v>4335.4334169999993</v>
      </c>
      <c r="Q18" s="74"/>
      <c r="R18" s="70"/>
      <c r="S18" s="70"/>
      <c r="T18" s="70"/>
      <c r="U18" s="70"/>
    </row>
    <row r="19" spans="1:22" ht="15" customHeight="1" x14ac:dyDescent="0.25">
      <c r="A19" s="18" t="s">
        <v>39</v>
      </c>
      <c r="B19" s="10">
        <v>44.513905000000001</v>
      </c>
      <c r="C19" s="10">
        <v>145.80000000000001</v>
      </c>
      <c r="D19" s="10">
        <v>124.407754</v>
      </c>
      <c r="E19" s="10">
        <v>44.332999999999998</v>
      </c>
      <c r="F19" s="10">
        <v>11.129</v>
      </c>
      <c r="G19" s="467">
        <v>370.18365900000003</v>
      </c>
      <c r="H19" s="10">
        <v>0</v>
      </c>
      <c r="I19" s="10">
        <v>3</v>
      </c>
      <c r="J19" s="10">
        <v>0</v>
      </c>
      <c r="K19" s="10">
        <v>0</v>
      </c>
      <c r="L19" s="467">
        <v>3</v>
      </c>
      <c r="M19" s="468">
        <v>373.18365900000003</v>
      </c>
      <c r="N19" s="626">
        <v>139</v>
      </c>
      <c r="P19" s="1638">
        <f t="shared" si="1"/>
        <v>72157.054459000006</v>
      </c>
      <c r="Q19" s="70"/>
      <c r="R19" s="70"/>
      <c r="S19" s="70"/>
      <c r="T19" s="70"/>
      <c r="U19" s="70"/>
    </row>
    <row r="20" spans="1:22" ht="15" customHeight="1" x14ac:dyDescent="0.25">
      <c r="A20" s="17" t="s">
        <v>40</v>
      </c>
      <c r="B20" s="10">
        <v>3.1070000000000002</v>
      </c>
      <c r="C20" s="10">
        <v>0</v>
      </c>
      <c r="D20" s="10">
        <v>81.483999999999995</v>
      </c>
      <c r="E20" s="10">
        <v>0</v>
      </c>
      <c r="F20" s="10">
        <v>9.44</v>
      </c>
      <c r="G20" s="467">
        <v>94.031000000000006</v>
      </c>
      <c r="H20" s="10">
        <v>0</v>
      </c>
      <c r="I20" s="10">
        <v>0</v>
      </c>
      <c r="J20" s="10">
        <v>0</v>
      </c>
      <c r="K20" s="10">
        <v>0</v>
      </c>
      <c r="L20" s="467">
        <v>0</v>
      </c>
      <c r="M20" s="468">
        <v>94.031000000000006</v>
      </c>
      <c r="N20" s="626">
        <v>17</v>
      </c>
      <c r="P20" s="1638">
        <f t="shared" si="1"/>
        <v>5360.075073</v>
      </c>
    </row>
    <row r="21" spans="1:22" ht="15" customHeight="1" x14ac:dyDescent="0.25">
      <c r="A21" s="17" t="s">
        <v>41</v>
      </c>
      <c r="B21" s="10">
        <v>181.81549699999999</v>
      </c>
      <c r="C21" s="10">
        <v>7.05</v>
      </c>
      <c r="D21" s="10">
        <v>1.991546</v>
      </c>
      <c r="E21" s="10">
        <v>18.5</v>
      </c>
      <c r="F21" s="10">
        <v>11.166510000000001</v>
      </c>
      <c r="G21" s="467">
        <v>220.52355299999999</v>
      </c>
      <c r="H21" s="10">
        <v>0</v>
      </c>
      <c r="I21" s="10">
        <v>0</v>
      </c>
      <c r="J21" s="10">
        <v>0</v>
      </c>
      <c r="K21" s="10">
        <v>0</v>
      </c>
      <c r="L21" s="467">
        <v>0</v>
      </c>
      <c r="M21" s="468">
        <v>220.52355299999999</v>
      </c>
      <c r="N21" s="626">
        <v>40</v>
      </c>
      <c r="P21" s="1638">
        <f t="shared" si="1"/>
        <v>12693.227386999999</v>
      </c>
    </row>
    <row r="22" spans="1:22" ht="15" customHeight="1" x14ac:dyDescent="0.25">
      <c r="A22" s="17" t="s">
        <v>42</v>
      </c>
      <c r="B22" s="10">
        <v>0</v>
      </c>
      <c r="C22" s="10">
        <v>102</v>
      </c>
      <c r="D22" s="10">
        <v>1</v>
      </c>
      <c r="E22" s="10">
        <v>525</v>
      </c>
      <c r="F22" s="10">
        <v>0</v>
      </c>
      <c r="G22" s="467">
        <v>628</v>
      </c>
      <c r="H22" s="10">
        <v>0</v>
      </c>
      <c r="I22" s="10">
        <v>0</v>
      </c>
      <c r="J22" s="10">
        <v>0</v>
      </c>
      <c r="K22" s="10">
        <v>0</v>
      </c>
      <c r="L22" s="467">
        <v>0</v>
      </c>
      <c r="M22" s="468">
        <v>628</v>
      </c>
      <c r="N22" s="626">
        <v>126</v>
      </c>
      <c r="P22" s="1638">
        <f t="shared" si="1"/>
        <v>34247.558621999997</v>
      </c>
    </row>
    <row r="23" spans="1:22" ht="15" customHeight="1" x14ac:dyDescent="0.25">
      <c r="A23" s="17" t="s">
        <v>43</v>
      </c>
      <c r="B23" s="10">
        <v>426.277581</v>
      </c>
      <c r="C23" s="10">
        <v>142.953701</v>
      </c>
      <c r="D23" s="10">
        <v>225.28929199999999</v>
      </c>
      <c r="E23" s="10">
        <v>35</v>
      </c>
      <c r="F23" s="10">
        <v>179.34800000000001</v>
      </c>
      <c r="G23" s="467">
        <v>1008.8685740000001</v>
      </c>
      <c r="H23" s="10">
        <v>0</v>
      </c>
      <c r="I23" s="10">
        <v>0</v>
      </c>
      <c r="J23" s="10">
        <v>18</v>
      </c>
      <c r="K23" s="10">
        <v>5</v>
      </c>
      <c r="L23" s="467">
        <v>23</v>
      </c>
      <c r="M23" s="468">
        <v>1031.8685740000001</v>
      </c>
      <c r="N23" s="626">
        <v>598</v>
      </c>
      <c r="P23" s="1638">
        <f t="shared" si="1"/>
        <v>14180.869292000001</v>
      </c>
    </row>
    <row r="24" spans="1:22" ht="15" customHeight="1" x14ac:dyDescent="0.25">
      <c r="A24" s="17" t="s">
        <v>44</v>
      </c>
      <c r="B24" s="10">
        <v>18.527999999999999</v>
      </c>
      <c r="C24" s="10">
        <v>12.94</v>
      </c>
      <c r="D24" s="10">
        <v>55.507380999999995</v>
      </c>
      <c r="E24" s="10">
        <v>0</v>
      </c>
      <c r="F24" s="10">
        <v>15.75949</v>
      </c>
      <c r="G24" s="467">
        <v>102.734871</v>
      </c>
      <c r="H24" s="10">
        <v>0</v>
      </c>
      <c r="I24" s="10">
        <v>0</v>
      </c>
      <c r="J24" s="10">
        <v>0</v>
      </c>
      <c r="K24" s="10">
        <v>0</v>
      </c>
      <c r="L24" s="467">
        <v>0</v>
      </c>
      <c r="M24" s="468">
        <v>102.734871</v>
      </c>
      <c r="N24" s="626">
        <v>58</v>
      </c>
      <c r="P24" s="1638">
        <f t="shared" si="1"/>
        <v>13507.361550000001</v>
      </c>
    </row>
    <row r="25" spans="1:22" ht="15" customHeight="1" x14ac:dyDescent="0.25">
      <c r="A25" s="17" t="s">
        <v>45</v>
      </c>
      <c r="B25" s="10">
        <v>0</v>
      </c>
      <c r="C25" s="10">
        <v>0</v>
      </c>
      <c r="D25" s="10">
        <v>41</v>
      </c>
      <c r="E25" s="10">
        <v>0</v>
      </c>
      <c r="F25" s="10">
        <v>0</v>
      </c>
      <c r="G25" s="467">
        <v>41</v>
      </c>
      <c r="H25" s="10">
        <v>0</v>
      </c>
      <c r="I25" s="10">
        <v>0</v>
      </c>
      <c r="J25" s="10">
        <v>0</v>
      </c>
      <c r="K25" s="10">
        <v>16</v>
      </c>
      <c r="L25" s="467">
        <v>16</v>
      </c>
      <c r="M25" s="468">
        <v>57</v>
      </c>
      <c r="N25" s="626">
        <v>56</v>
      </c>
      <c r="P25" s="1638">
        <f t="shared" si="1"/>
        <v>3087.9330980000004</v>
      </c>
    </row>
    <row r="26" spans="1:22" ht="15" customHeight="1" x14ac:dyDescent="0.25">
      <c r="A26" s="17" t="s">
        <v>46</v>
      </c>
      <c r="B26" s="10">
        <v>315</v>
      </c>
      <c r="C26" s="10">
        <v>171</v>
      </c>
      <c r="D26" s="10">
        <v>40</v>
      </c>
      <c r="E26" s="10">
        <v>13</v>
      </c>
      <c r="F26" s="10">
        <v>3.5790000000000002</v>
      </c>
      <c r="G26" s="467">
        <v>542.57899999999995</v>
      </c>
      <c r="H26" s="10">
        <v>0</v>
      </c>
      <c r="I26" s="10">
        <v>0</v>
      </c>
      <c r="J26" s="10">
        <v>0</v>
      </c>
      <c r="K26" s="10">
        <v>0</v>
      </c>
      <c r="L26" s="467">
        <v>0</v>
      </c>
      <c r="M26" s="468">
        <v>542.57899999999995</v>
      </c>
      <c r="N26" s="626">
        <v>209</v>
      </c>
      <c r="P26" s="1638">
        <f t="shared" si="1"/>
        <v>17621.767544000002</v>
      </c>
    </row>
    <row r="27" spans="1:22" ht="15" customHeight="1" thickBot="1" x14ac:dyDescent="0.3">
      <c r="A27" s="475" t="s">
        <v>47</v>
      </c>
      <c r="B27" s="10">
        <v>6</v>
      </c>
      <c r="C27" s="10">
        <v>20</v>
      </c>
      <c r="D27" s="10">
        <v>23</v>
      </c>
      <c r="E27" s="10">
        <v>0</v>
      </c>
      <c r="F27" s="10">
        <v>0</v>
      </c>
      <c r="G27" s="467">
        <v>49</v>
      </c>
      <c r="H27" s="10">
        <v>59</v>
      </c>
      <c r="I27" s="10">
        <v>0</v>
      </c>
      <c r="J27" s="10">
        <v>0</v>
      </c>
      <c r="K27" s="10">
        <v>0</v>
      </c>
      <c r="L27" s="467">
        <v>59</v>
      </c>
      <c r="M27" s="468">
        <v>108</v>
      </c>
      <c r="N27" s="626">
        <v>0</v>
      </c>
      <c r="P27" s="1638">
        <f t="shared" si="1"/>
        <v>6487.4870000000001</v>
      </c>
    </row>
    <row r="28" spans="1:22" ht="15" customHeight="1" thickBot="1" x14ac:dyDescent="0.3">
      <c r="A28" s="472" t="s">
        <v>25</v>
      </c>
      <c r="B28" s="10">
        <v>1891.432243</v>
      </c>
      <c r="C28" s="10">
        <v>2256</v>
      </c>
      <c r="D28" s="10">
        <v>950</v>
      </c>
      <c r="E28" s="10">
        <v>683</v>
      </c>
      <c r="F28" s="471">
        <v>609</v>
      </c>
      <c r="G28" s="471">
        <v>6389.4322430000002</v>
      </c>
      <c r="H28" s="10">
        <v>59</v>
      </c>
      <c r="I28" s="10">
        <v>5</v>
      </c>
      <c r="J28" s="10">
        <v>18</v>
      </c>
      <c r="K28" s="773">
        <v>21</v>
      </c>
      <c r="L28" s="467">
        <v>103</v>
      </c>
      <c r="M28" s="471">
        <v>6492.4322430000002</v>
      </c>
      <c r="N28" s="625">
        <v>2046</v>
      </c>
      <c r="P28" s="1639">
        <f t="shared" si="1"/>
        <v>428513.13104553096</v>
      </c>
    </row>
    <row r="29" spans="1:22" ht="15" customHeight="1" thickBot="1" x14ac:dyDescent="0.3">
      <c r="A29" s="472" t="s">
        <v>26</v>
      </c>
      <c r="B29" s="10">
        <v>215108.00551400002</v>
      </c>
      <c r="C29" s="10">
        <v>45091.508668000009</v>
      </c>
      <c r="D29" s="10">
        <v>27434.484576000003</v>
      </c>
      <c r="E29" s="10">
        <v>13210.016948999999</v>
      </c>
      <c r="F29" s="471">
        <v>27780</v>
      </c>
      <c r="G29" s="471">
        <v>328624.01570700004</v>
      </c>
      <c r="H29" s="10">
        <v>5464.8627260000003</v>
      </c>
      <c r="I29" s="10">
        <v>355.24099999999999</v>
      </c>
      <c r="J29" s="10">
        <v>1241.7286252599999</v>
      </c>
      <c r="K29" s="10">
        <v>104.044543</v>
      </c>
      <c r="L29" s="467">
        <v>7165.87689426</v>
      </c>
      <c r="M29" s="471">
        <v>335789.89260126004</v>
      </c>
      <c r="N29" s="625">
        <v>91993.9</v>
      </c>
    </row>
    <row r="30" spans="1:22" ht="15" customHeight="1" thickBot="1" x14ac:dyDescent="0.3">
      <c r="A30" s="19"/>
      <c r="B30" s="576"/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627"/>
    </row>
    <row r="31" spans="1:22" ht="15" customHeight="1" thickBot="1" x14ac:dyDescent="0.3">
      <c r="A31" s="3062" t="s">
        <v>30</v>
      </c>
      <c r="B31" s="3063"/>
      <c r="C31" s="3063"/>
      <c r="D31" s="3063"/>
      <c r="E31" s="3063"/>
      <c r="F31" s="3063"/>
      <c r="G31" s="3063"/>
      <c r="H31" s="3063"/>
      <c r="I31" s="3063"/>
      <c r="J31" s="3063"/>
      <c r="K31" s="3063"/>
      <c r="L31" s="3063"/>
      <c r="M31" s="3063"/>
      <c r="N31" s="3064"/>
    </row>
    <row r="32" spans="1:22" ht="15" customHeight="1" thickBot="1" x14ac:dyDescent="0.3">
      <c r="A32" s="3032" t="s">
        <v>0</v>
      </c>
      <c r="B32" s="3213" t="s">
        <v>1</v>
      </c>
      <c r="C32" s="3214"/>
      <c r="D32" s="3214"/>
      <c r="E32" s="3214"/>
      <c r="F32" s="3214"/>
      <c r="G32" s="3195"/>
      <c r="H32" s="3196" t="s">
        <v>2</v>
      </c>
      <c r="I32" s="3197"/>
      <c r="J32" s="3197"/>
      <c r="K32" s="3197"/>
      <c r="L32" s="3198"/>
      <c r="M32" s="2954" t="s">
        <v>3</v>
      </c>
      <c r="N32" s="3055" t="s">
        <v>31</v>
      </c>
      <c r="V32" s="63"/>
    </row>
    <row r="33" spans="1:22" ht="15" customHeight="1" x14ac:dyDescent="0.25">
      <c r="A33" s="3033"/>
      <c r="B33" s="3044" t="s">
        <v>8</v>
      </c>
      <c r="C33" s="3045"/>
      <c r="D33" s="3046" t="s">
        <v>9</v>
      </c>
      <c r="E33" s="3047"/>
      <c r="F33" s="3212" t="s">
        <v>32</v>
      </c>
      <c r="G33" s="3065" t="s">
        <v>10</v>
      </c>
      <c r="H33" s="3044" t="s">
        <v>11</v>
      </c>
      <c r="I33" s="3045"/>
      <c r="J33" s="3052" t="s">
        <v>12</v>
      </c>
      <c r="K33" s="3048" t="s">
        <v>33</v>
      </c>
      <c r="L33" s="3050" t="s">
        <v>13</v>
      </c>
      <c r="M33" s="2964"/>
      <c r="N33" s="3056"/>
    </row>
    <row r="34" spans="1:22" ht="66" customHeight="1" thickBot="1" x14ac:dyDescent="0.3">
      <c r="A34" s="3034"/>
      <c r="B34" s="7" t="s">
        <v>14</v>
      </c>
      <c r="C34" s="8" t="s">
        <v>15</v>
      </c>
      <c r="D34" s="8" t="s">
        <v>16</v>
      </c>
      <c r="E34" s="8" t="s">
        <v>34</v>
      </c>
      <c r="F34" s="3204"/>
      <c r="G34" s="3066"/>
      <c r="H34" s="7" t="s">
        <v>14</v>
      </c>
      <c r="I34" s="8" t="s">
        <v>15</v>
      </c>
      <c r="J34" s="3053"/>
      <c r="K34" s="3049"/>
      <c r="L34" s="3051"/>
      <c r="M34" s="2955"/>
      <c r="N34" s="3057"/>
    </row>
    <row r="35" spans="1:22" ht="15" customHeight="1" x14ac:dyDescent="0.25">
      <c r="A35" s="21" t="s">
        <v>27</v>
      </c>
      <c r="B35" s="10">
        <v>109291.932221</v>
      </c>
      <c r="C35" s="10">
        <v>15820.322629</v>
      </c>
      <c r="D35" s="10">
        <v>10736.848741</v>
      </c>
      <c r="E35" s="10">
        <v>7302.4209099999998</v>
      </c>
      <c r="F35" s="471">
        <v>15502</v>
      </c>
      <c r="G35" s="471">
        <v>158653.52450100001</v>
      </c>
      <c r="H35" s="10">
        <v>1364.0820000000001</v>
      </c>
      <c r="I35" s="10">
        <v>282.17399999999998</v>
      </c>
      <c r="J35" s="10">
        <v>807</v>
      </c>
      <c r="K35" s="10">
        <v>58.044543000000004</v>
      </c>
      <c r="L35" s="467">
        <v>2511.3005429999998</v>
      </c>
      <c r="M35" s="471">
        <v>161164.825044</v>
      </c>
      <c r="N35" s="625">
        <v>39452</v>
      </c>
    </row>
    <row r="36" spans="1:22" ht="15" customHeight="1" thickBot="1" x14ac:dyDescent="0.3">
      <c r="A36" s="577" t="s">
        <v>28</v>
      </c>
      <c r="B36" s="10">
        <v>103924.64105000001</v>
      </c>
      <c r="C36" s="10">
        <v>27015.186039</v>
      </c>
      <c r="D36" s="10">
        <v>15747.635834999999</v>
      </c>
      <c r="E36" s="10">
        <v>5224.596039</v>
      </c>
      <c r="F36" s="10">
        <v>11669</v>
      </c>
      <c r="G36" s="467">
        <v>163581.05896299996</v>
      </c>
      <c r="H36" s="10">
        <v>4041.780726</v>
      </c>
      <c r="I36" s="10">
        <v>68.067000000000007</v>
      </c>
      <c r="J36" s="10">
        <v>416.72862526</v>
      </c>
      <c r="K36" s="10">
        <v>25</v>
      </c>
      <c r="L36" s="467">
        <v>4551.5763512600006</v>
      </c>
      <c r="M36" s="468">
        <v>168132.63531425997</v>
      </c>
      <c r="N36" s="626">
        <v>50495.9</v>
      </c>
      <c r="V36" s="63"/>
    </row>
    <row r="37" spans="1:22" ht="15" customHeight="1" thickBot="1" x14ac:dyDescent="0.3">
      <c r="A37" s="472" t="s">
        <v>24</v>
      </c>
      <c r="B37" s="473">
        <v>213216.573271</v>
      </c>
      <c r="C37" s="473">
        <v>42835.508668000002</v>
      </c>
      <c r="D37" s="473">
        <v>26484.484575999999</v>
      </c>
      <c r="E37" s="473">
        <v>12527.016948999999</v>
      </c>
      <c r="F37" s="15">
        <v>27171</v>
      </c>
      <c r="G37" s="15">
        <v>322234.58346400002</v>
      </c>
      <c r="H37" s="473">
        <v>5405.8627260000003</v>
      </c>
      <c r="I37" s="473">
        <v>350.24099999999999</v>
      </c>
      <c r="J37" s="473">
        <v>1223.7286252599999</v>
      </c>
      <c r="K37" s="473">
        <v>83.044543000000004</v>
      </c>
      <c r="L37" s="474">
        <v>7062.87689426</v>
      </c>
      <c r="M37" s="15">
        <v>329297.46035826002</v>
      </c>
      <c r="N37" s="628">
        <v>89947.9</v>
      </c>
      <c r="P37" s="62">
        <f>E37+J37</f>
        <v>13750.74557426</v>
      </c>
      <c r="V37" s="63"/>
    </row>
    <row r="38" spans="1:22" ht="15" customHeight="1" thickBot="1" x14ac:dyDescent="0.3">
      <c r="A38" s="472" t="s">
        <v>25</v>
      </c>
      <c r="B38" s="473">
        <v>1891.432243</v>
      </c>
      <c r="C38" s="473">
        <v>2256</v>
      </c>
      <c r="D38" s="473">
        <v>950</v>
      </c>
      <c r="E38" s="473">
        <v>683</v>
      </c>
      <c r="F38" s="15">
        <v>609</v>
      </c>
      <c r="G38" s="15">
        <v>6389.4322430000002</v>
      </c>
      <c r="H38" s="473">
        <v>59</v>
      </c>
      <c r="I38" s="473">
        <v>5</v>
      </c>
      <c r="J38" s="473">
        <v>18</v>
      </c>
      <c r="K38" s="473">
        <v>21</v>
      </c>
      <c r="L38" s="474">
        <v>103</v>
      </c>
      <c r="M38" s="15">
        <v>6492.4322430000002</v>
      </c>
      <c r="N38" s="628">
        <v>2046</v>
      </c>
    </row>
    <row r="39" spans="1:22" ht="15" customHeight="1" thickBot="1" x14ac:dyDescent="0.3">
      <c r="A39" s="472" t="s">
        <v>26</v>
      </c>
      <c r="B39" s="473">
        <v>215108.00551400002</v>
      </c>
      <c r="C39" s="473">
        <v>45091.508668000002</v>
      </c>
      <c r="D39" s="473">
        <v>27434.484575999999</v>
      </c>
      <c r="E39" s="473">
        <v>13210.016948999999</v>
      </c>
      <c r="F39" s="15">
        <v>27780</v>
      </c>
      <c r="G39" s="15">
        <v>328624.01570700004</v>
      </c>
      <c r="H39" s="473">
        <v>5464.8627260000003</v>
      </c>
      <c r="I39" s="473">
        <v>355.24099999999999</v>
      </c>
      <c r="J39" s="473">
        <v>1241.7286252599999</v>
      </c>
      <c r="K39" s="473">
        <v>104.044543</v>
      </c>
      <c r="L39" s="474">
        <v>7165.87689426</v>
      </c>
      <c r="M39" s="15">
        <v>335789.89260126004</v>
      </c>
      <c r="N39" s="628">
        <v>91993.9</v>
      </c>
    </row>
    <row r="40" spans="1:22" ht="15" customHeight="1" x14ac:dyDescent="0.25">
      <c r="A40" s="578"/>
      <c r="B40" s="555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N40" s="629"/>
    </row>
    <row r="41" spans="1:22" ht="15" customHeight="1" thickBot="1" x14ac:dyDescent="0.3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11"/>
    </row>
    <row r="42" spans="1:22" ht="15" customHeight="1" thickBot="1" x14ac:dyDescent="0.3">
      <c r="A42" s="3029" t="s">
        <v>48</v>
      </c>
      <c r="B42" s="3030"/>
      <c r="C42" s="3030"/>
      <c r="D42" s="3030"/>
      <c r="E42" s="3030"/>
      <c r="F42" s="3030"/>
      <c r="G42" s="3030"/>
      <c r="H42" s="3030"/>
      <c r="I42" s="3030"/>
      <c r="J42" s="3030"/>
      <c r="K42" s="3030"/>
      <c r="L42" s="3030"/>
      <c r="M42" s="3030"/>
      <c r="N42" s="3031"/>
    </row>
    <row r="43" spans="1:22" ht="15" customHeight="1" thickBot="1" x14ac:dyDescent="0.3">
      <c r="A43" s="3032" t="s">
        <v>0</v>
      </c>
      <c r="B43" s="3213" t="s">
        <v>1</v>
      </c>
      <c r="C43" s="3214"/>
      <c r="D43" s="3214"/>
      <c r="E43" s="3214"/>
      <c r="F43" s="3214"/>
      <c r="G43" s="3195"/>
      <c r="H43" s="3196" t="s">
        <v>2</v>
      </c>
      <c r="I43" s="3197"/>
      <c r="J43" s="3197"/>
      <c r="K43" s="3197"/>
      <c r="L43" s="3198"/>
      <c r="M43" s="2994" t="s">
        <v>3</v>
      </c>
      <c r="N43" s="3224" t="s">
        <v>31</v>
      </c>
    </row>
    <row r="44" spans="1:22" ht="15" customHeight="1" x14ac:dyDescent="0.25">
      <c r="A44" s="3033"/>
      <c r="B44" s="3044" t="s">
        <v>8</v>
      </c>
      <c r="C44" s="3045"/>
      <c r="D44" s="3046" t="s">
        <v>9</v>
      </c>
      <c r="E44" s="3047"/>
      <c r="F44" s="3190" t="s">
        <v>32</v>
      </c>
      <c r="G44" s="3050" t="s">
        <v>10</v>
      </c>
      <c r="H44" s="3192" t="s">
        <v>11</v>
      </c>
      <c r="I44" s="3045"/>
      <c r="J44" s="3052" t="s">
        <v>12</v>
      </c>
      <c r="K44" s="3048" t="s">
        <v>33</v>
      </c>
      <c r="L44" s="3050" t="s">
        <v>13</v>
      </c>
      <c r="M44" s="2995"/>
      <c r="N44" s="3225"/>
      <c r="P44" s="66"/>
      <c r="Q44" s="66"/>
      <c r="R44" s="66"/>
      <c r="S44" s="66"/>
      <c r="T44" s="66"/>
    </row>
    <row r="45" spans="1:22" ht="63.75" customHeight="1" thickBot="1" x14ac:dyDescent="0.3">
      <c r="A45" s="3034"/>
      <c r="B45" s="7" t="s">
        <v>14</v>
      </c>
      <c r="C45" s="8" t="s">
        <v>15</v>
      </c>
      <c r="D45" s="8" t="s">
        <v>16</v>
      </c>
      <c r="E45" s="8" t="s">
        <v>34</v>
      </c>
      <c r="F45" s="3191"/>
      <c r="G45" s="3051"/>
      <c r="H45" s="580" t="s">
        <v>14</v>
      </c>
      <c r="I45" s="8" t="s">
        <v>15</v>
      </c>
      <c r="J45" s="3053"/>
      <c r="K45" s="3049"/>
      <c r="L45" s="3051"/>
      <c r="M45" s="2996"/>
      <c r="N45" s="3226"/>
    </row>
    <row r="46" spans="1:22" ht="15" customHeight="1" x14ac:dyDescent="0.25">
      <c r="A46" s="9" t="s">
        <v>17</v>
      </c>
      <c r="B46" s="22">
        <v>48098.441930999994</v>
      </c>
      <c r="C46" s="22">
        <v>34548.095356999998</v>
      </c>
      <c r="D46" s="22">
        <v>14879.031492</v>
      </c>
      <c r="E46" s="22">
        <v>17950.035383999999</v>
      </c>
      <c r="F46" s="22">
        <v>12097.806251</v>
      </c>
      <c r="G46" s="483">
        <v>127573.41041500002</v>
      </c>
      <c r="H46" s="22">
        <v>4327</v>
      </c>
      <c r="I46" s="22">
        <v>806</v>
      </c>
      <c r="J46" s="22">
        <v>308</v>
      </c>
      <c r="K46" s="22">
        <v>676</v>
      </c>
      <c r="L46" s="483">
        <v>6117</v>
      </c>
      <c r="M46" s="484">
        <v>133690.41041500002</v>
      </c>
      <c r="N46" s="22">
        <v>62183.453254000007</v>
      </c>
      <c r="P46" s="64"/>
    </row>
    <row r="47" spans="1:22" ht="15" customHeight="1" x14ac:dyDescent="0.25">
      <c r="A47" s="11" t="s">
        <v>18</v>
      </c>
      <c r="B47" s="22">
        <v>34533.568189999998</v>
      </c>
      <c r="C47" s="22">
        <v>29720.792741000001</v>
      </c>
      <c r="D47" s="22">
        <v>10336.58757</v>
      </c>
      <c r="E47" s="22">
        <v>9851.8622200000009</v>
      </c>
      <c r="F47" s="22">
        <v>6031.5211549999995</v>
      </c>
      <c r="G47" s="483">
        <v>90474.331875999997</v>
      </c>
      <c r="H47" s="22">
        <v>9354.5640000000003</v>
      </c>
      <c r="I47" s="22">
        <v>8992.0128111109007</v>
      </c>
      <c r="J47" s="22">
        <v>8579</v>
      </c>
      <c r="K47" s="22">
        <v>1811</v>
      </c>
      <c r="L47" s="483">
        <v>28736.576811110899</v>
      </c>
      <c r="M47" s="484">
        <v>119210.9086871109</v>
      </c>
      <c r="N47" s="22">
        <v>68908.2541911109</v>
      </c>
      <c r="P47" s="64"/>
    </row>
    <row r="48" spans="1:22" ht="15" customHeight="1" x14ac:dyDescent="0.25">
      <c r="A48" s="12" t="s">
        <v>19</v>
      </c>
      <c r="B48" s="22">
        <v>9612.8546969999989</v>
      </c>
      <c r="C48" s="22">
        <v>5792.7067049999996</v>
      </c>
      <c r="D48" s="22">
        <v>2409.5463749999999</v>
      </c>
      <c r="E48" s="22">
        <v>1656.8588400000001</v>
      </c>
      <c r="F48" s="22">
        <v>1583.1355250000001</v>
      </c>
      <c r="G48" s="483">
        <v>21055.102142</v>
      </c>
      <c r="H48" s="22">
        <v>7189</v>
      </c>
      <c r="I48" s="22">
        <v>4698.9840000000004</v>
      </c>
      <c r="J48" s="22">
        <v>2034</v>
      </c>
      <c r="K48" s="22">
        <v>1462</v>
      </c>
      <c r="L48" s="483">
        <v>15383.984</v>
      </c>
      <c r="M48" s="484">
        <v>36439.086142</v>
      </c>
      <c r="N48" s="22">
        <v>26105.317212000002</v>
      </c>
      <c r="P48" s="64"/>
    </row>
    <row r="49" spans="1:16" ht="15" customHeight="1" x14ac:dyDescent="0.25">
      <c r="A49" s="13" t="s">
        <v>20</v>
      </c>
      <c r="B49" s="22">
        <v>10732.110720999999</v>
      </c>
      <c r="C49" s="22">
        <v>11936.577748999998</v>
      </c>
      <c r="D49" s="22">
        <v>3545.3176130000002</v>
      </c>
      <c r="E49" s="22">
        <v>3153.5871549999997</v>
      </c>
      <c r="F49" s="22">
        <v>1955.835951</v>
      </c>
      <c r="G49" s="483">
        <v>31323.429188999995</v>
      </c>
      <c r="H49" s="22">
        <v>1336.5640000000001</v>
      </c>
      <c r="I49" s="22">
        <v>0</v>
      </c>
      <c r="J49" s="22">
        <v>358</v>
      </c>
      <c r="K49" s="22">
        <v>13</v>
      </c>
      <c r="L49" s="483">
        <v>1707.5640000000001</v>
      </c>
      <c r="M49" s="484">
        <v>33030.993189000001</v>
      </c>
      <c r="N49" s="22">
        <v>16648.753300999997</v>
      </c>
      <c r="P49" s="64"/>
    </row>
    <row r="50" spans="1:16" ht="15" customHeight="1" x14ac:dyDescent="0.25">
      <c r="A50" s="13" t="s">
        <v>21</v>
      </c>
      <c r="B50" s="22">
        <v>12026.470641</v>
      </c>
      <c r="C50" s="22">
        <v>10726.037112999998</v>
      </c>
      <c r="D50" s="22">
        <v>3944.036877</v>
      </c>
      <c r="E50" s="22">
        <v>4389.276871</v>
      </c>
      <c r="F50" s="22">
        <v>2345.9266790000001</v>
      </c>
      <c r="G50" s="483">
        <v>33431.748180999995</v>
      </c>
      <c r="H50" s="22">
        <v>797</v>
      </c>
      <c r="I50" s="22">
        <v>4126.5058111109001</v>
      </c>
      <c r="J50" s="22">
        <v>6187</v>
      </c>
      <c r="K50" s="22">
        <v>153</v>
      </c>
      <c r="L50" s="483">
        <v>11263.505811110899</v>
      </c>
      <c r="M50" s="484">
        <v>44695.253992110898</v>
      </c>
      <c r="N50" s="22">
        <v>23396.760150110898</v>
      </c>
      <c r="P50" s="64"/>
    </row>
    <row r="51" spans="1:16" ht="15" customHeight="1" x14ac:dyDescent="0.25">
      <c r="A51" s="11" t="s">
        <v>22</v>
      </c>
      <c r="B51" s="22">
        <v>2699.1339539999999</v>
      </c>
      <c r="C51" s="22">
        <v>1717.987431</v>
      </c>
      <c r="D51" s="22">
        <v>5075.2970770000002</v>
      </c>
      <c r="E51" s="22">
        <v>499.28602100000001</v>
      </c>
      <c r="F51" s="22">
        <v>1446.0260539999999</v>
      </c>
      <c r="G51" s="483">
        <v>11437.730537000001</v>
      </c>
      <c r="H51" s="22">
        <v>93</v>
      </c>
      <c r="I51" s="22">
        <v>32</v>
      </c>
      <c r="J51" s="22">
        <v>577</v>
      </c>
      <c r="K51" s="22">
        <v>1773</v>
      </c>
      <c r="L51" s="483">
        <v>2475</v>
      </c>
      <c r="M51" s="484">
        <v>13912.730537000001</v>
      </c>
      <c r="N51" s="22">
        <v>10141.166257000001</v>
      </c>
      <c r="P51" s="64"/>
    </row>
    <row r="52" spans="1:16" ht="15" customHeight="1" thickBot="1" x14ac:dyDescent="0.3">
      <c r="A52" s="14" t="s">
        <v>23</v>
      </c>
      <c r="B52" s="683">
        <v>18363.077252000003</v>
      </c>
      <c r="C52" s="683">
        <v>12111.838865</v>
      </c>
      <c r="D52" s="683">
        <v>5725.7708440000006</v>
      </c>
      <c r="E52" s="683">
        <v>7862.3201049999998</v>
      </c>
      <c r="F52" s="683">
        <v>2171.9350260000001</v>
      </c>
      <c r="G52" s="684">
        <v>46234.942091999998</v>
      </c>
      <c r="H52" s="683">
        <v>721.3</v>
      </c>
      <c r="I52" s="683">
        <v>691.87</v>
      </c>
      <c r="J52" s="683">
        <v>964</v>
      </c>
      <c r="K52" s="683">
        <v>1</v>
      </c>
      <c r="L52" s="684">
        <v>2378.17</v>
      </c>
      <c r="M52" s="685">
        <v>48613.112092000003</v>
      </c>
      <c r="N52" s="683">
        <v>23690.895027999999</v>
      </c>
      <c r="P52" s="64"/>
    </row>
    <row r="53" spans="1:16" ht="15" customHeight="1" thickBot="1" x14ac:dyDescent="0.3">
      <c r="A53" s="472" t="s">
        <v>24</v>
      </c>
      <c r="B53" s="520">
        <v>103694.22132700002</v>
      </c>
      <c r="C53" s="520">
        <v>78098.714393999995</v>
      </c>
      <c r="D53" s="520">
        <v>36016.686983</v>
      </c>
      <c r="E53" s="520">
        <v>36163.503729999997</v>
      </c>
      <c r="F53" s="520">
        <v>21747.288485999998</v>
      </c>
      <c r="G53" s="521">
        <v>275720.41492000001</v>
      </c>
      <c r="H53" s="520">
        <v>14495.864</v>
      </c>
      <c r="I53" s="520">
        <v>10521.8828111109</v>
      </c>
      <c r="J53" s="520">
        <v>10428</v>
      </c>
      <c r="K53" s="520">
        <v>4261</v>
      </c>
      <c r="L53" s="521">
        <v>39706.746811110897</v>
      </c>
      <c r="M53" s="522">
        <v>315427.16173111094</v>
      </c>
      <c r="N53" s="686">
        <v>164923.7687301109</v>
      </c>
      <c r="P53" s="985">
        <f>E53+J53</f>
        <v>46591.503729999997</v>
      </c>
    </row>
    <row r="54" spans="1:16" ht="15" customHeight="1" x14ac:dyDescent="0.25">
      <c r="A54" s="16" t="s">
        <v>35</v>
      </c>
      <c r="B54" s="22">
        <v>18964.634044999999</v>
      </c>
      <c r="C54" s="22">
        <v>5110.5750109999999</v>
      </c>
      <c r="D54" s="22">
        <v>4915.9149090000001</v>
      </c>
      <c r="E54" s="22">
        <v>4239.4467590000004</v>
      </c>
      <c r="F54" s="22">
        <v>4087.107</v>
      </c>
      <c r="G54" s="483">
        <v>37317.677724000001</v>
      </c>
      <c r="H54" s="22">
        <v>8967.3215479999999</v>
      </c>
      <c r="I54" s="22">
        <v>1956</v>
      </c>
      <c r="J54" s="22">
        <v>1525</v>
      </c>
      <c r="K54" s="22">
        <v>142.59277148000001</v>
      </c>
      <c r="L54" s="483">
        <v>12590.91431948</v>
      </c>
      <c r="M54" s="484">
        <v>49908.592043479999</v>
      </c>
      <c r="N54" s="22">
        <v>14117.569201480001</v>
      </c>
      <c r="P54" s="68"/>
    </row>
    <row r="55" spans="1:16" ht="15" customHeight="1" x14ac:dyDescent="0.25">
      <c r="A55" s="17" t="s">
        <v>36</v>
      </c>
      <c r="B55" s="22">
        <v>4941.2607840000001</v>
      </c>
      <c r="C55" s="22">
        <v>2677.3</v>
      </c>
      <c r="D55" s="22">
        <v>2815.3112500000002</v>
      </c>
      <c r="E55" s="22">
        <v>1148.5447530000001</v>
      </c>
      <c r="F55" s="22">
        <v>732.12300000000005</v>
      </c>
      <c r="G55" s="483">
        <v>12314.539787</v>
      </c>
      <c r="H55" s="22">
        <v>7411.7834750000002</v>
      </c>
      <c r="I55" s="22">
        <v>7923.843395320001</v>
      </c>
      <c r="J55" s="22">
        <v>1786.3283826500001</v>
      </c>
      <c r="K55" s="22">
        <v>1776</v>
      </c>
      <c r="L55" s="483">
        <v>18897.955252970001</v>
      </c>
      <c r="M55" s="484">
        <v>31212.495039970003</v>
      </c>
      <c r="N55" s="22">
        <v>16118.869784</v>
      </c>
      <c r="P55" s="68"/>
    </row>
    <row r="56" spans="1:16" ht="15" customHeight="1" x14ac:dyDescent="0.25">
      <c r="A56" s="17" t="s">
        <v>37</v>
      </c>
      <c r="B56" s="22">
        <v>339.57299999999998</v>
      </c>
      <c r="C56" s="22">
        <v>311</v>
      </c>
      <c r="D56" s="22">
        <v>1331.797611</v>
      </c>
      <c r="E56" s="22">
        <v>321.816461</v>
      </c>
      <c r="F56" s="22">
        <v>368.56200000000001</v>
      </c>
      <c r="G56" s="483">
        <v>2672.7490719999996</v>
      </c>
      <c r="H56" s="22">
        <v>17051</v>
      </c>
      <c r="I56" s="22">
        <v>227</v>
      </c>
      <c r="J56" s="22">
        <v>466</v>
      </c>
      <c r="K56" s="22">
        <v>439</v>
      </c>
      <c r="L56" s="483">
        <v>18183</v>
      </c>
      <c r="M56" s="484">
        <v>20855.749071999999</v>
      </c>
      <c r="N56" s="22">
        <v>14287.176072</v>
      </c>
      <c r="P56" s="68"/>
    </row>
    <row r="57" spans="1:16" ht="15" customHeight="1" x14ac:dyDescent="0.25">
      <c r="A57" s="17" t="s">
        <v>38</v>
      </c>
      <c r="B57" s="22">
        <v>1902.0930000000001</v>
      </c>
      <c r="C57" s="22">
        <v>253.64600000000002</v>
      </c>
      <c r="D57" s="22">
        <v>221.247365</v>
      </c>
      <c r="E57" s="22">
        <v>364.69357400000001</v>
      </c>
      <c r="F57" s="22">
        <v>1480</v>
      </c>
      <c r="G57" s="483">
        <v>4221.6799389999996</v>
      </c>
      <c r="H57" s="22">
        <v>0</v>
      </c>
      <c r="I57" s="22">
        <v>34</v>
      </c>
      <c r="J57" s="22">
        <v>0</v>
      </c>
      <c r="K57" s="22">
        <v>0</v>
      </c>
      <c r="L57" s="483">
        <v>34</v>
      </c>
      <c r="M57" s="484">
        <v>4255.6799389999996</v>
      </c>
      <c r="N57" s="22">
        <v>1241.7445740000001</v>
      </c>
      <c r="P57" s="68"/>
    </row>
    <row r="58" spans="1:16" ht="15" customHeight="1" x14ac:dyDescent="0.25">
      <c r="A58" s="17" t="s">
        <v>39</v>
      </c>
      <c r="B58" s="22">
        <v>4371.377015</v>
      </c>
      <c r="C58" s="22">
        <v>9534.9290000000001</v>
      </c>
      <c r="D58" s="22">
        <v>3717.686866</v>
      </c>
      <c r="E58" s="22">
        <v>4482.6120499999997</v>
      </c>
      <c r="F58" s="22">
        <v>813.11500000000001</v>
      </c>
      <c r="G58" s="483">
        <v>22919.719931</v>
      </c>
      <c r="H58" s="22">
        <v>8079.7828689999997</v>
      </c>
      <c r="I58" s="22">
        <v>4805.1819999999998</v>
      </c>
      <c r="J58" s="22">
        <v>28184.936000000002</v>
      </c>
      <c r="K58" s="22">
        <v>7794.25</v>
      </c>
      <c r="L58" s="483">
        <v>48864.150869000005</v>
      </c>
      <c r="M58" s="484">
        <v>71783.870800000004</v>
      </c>
      <c r="N58" s="22">
        <v>40613.849885000003</v>
      </c>
      <c r="P58" s="68"/>
    </row>
    <row r="59" spans="1:16" ht="15" customHeight="1" x14ac:dyDescent="0.25">
      <c r="A59" s="17" t="s">
        <v>40</v>
      </c>
      <c r="B59" s="22">
        <v>232.708</v>
      </c>
      <c r="C59" s="22">
        <v>27.805</v>
      </c>
      <c r="D59" s="22">
        <v>3881.2820729999999</v>
      </c>
      <c r="E59" s="22">
        <v>343</v>
      </c>
      <c r="F59" s="22">
        <v>3.2490000000000001</v>
      </c>
      <c r="G59" s="483">
        <v>4488.044073</v>
      </c>
      <c r="H59" s="22">
        <v>0</v>
      </c>
      <c r="I59" s="22">
        <v>0</v>
      </c>
      <c r="J59" s="22">
        <v>778</v>
      </c>
      <c r="K59" s="22">
        <v>0</v>
      </c>
      <c r="L59" s="483">
        <v>778</v>
      </c>
      <c r="M59" s="484">
        <v>5266.044073</v>
      </c>
      <c r="N59" s="22">
        <v>5187.2260729999998</v>
      </c>
      <c r="P59" s="68"/>
    </row>
    <row r="60" spans="1:16" ht="15" customHeight="1" x14ac:dyDescent="0.25">
      <c r="A60" s="17" t="s">
        <v>41</v>
      </c>
      <c r="B60" s="22">
        <v>923.51900000000001</v>
      </c>
      <c r="C60" s="22">
        <v>1911</v>
      </c>
      <c r="D60" s="22">
        <v>4721.6120000000001</v>
      </c>
      <c r="E60" s="22">
        <v>1218.996834</v>
      </c>
      <c r="F60" s="22">
        <v>429.57600000000002</v>
      </c>
      <c r="G60" s="483">
        <v>9204.7038339999999</v>
      </c>
      <c r="H60" s="22">
        <v>1663</v>
      </c>
      <c r="I60" s="22">
        <v>1051</v>
      </c>
      <c r="J60" s="22">
        <v>515</v>
      </c>
      <c r="K60" s="22">
        <v>39</v>
      </c>
      <c r="L60" s="483">
        <v>3268</v>
      </c>
      <c r="M60" s="484">
        <v>12472.703834</v>
      </c>
      <c r="N60" s="22">
        <v>10036.255792</v>
      </c>
      <c r="P60" s="68"/>
    </row>
    <row r="61" spans="1:16" ht="15" customHeight="1" x14ac:dyDescent="0.25">
      <c r="A61" s="17" t="s">
        <v>42</v>
      </c>
      <c r="B61" s="22">
        <v>3700.7719999999999</v>
      </c>
      <c r="C61" s="22">
        <v>5745.9712119999995</v>
      </c>
      <c r="D61" s="22">
        <v>11090.606662</v>
      </c>
      <c r="E61" s="22">
        <v>10261.458748000001</v>
      </c>
      <c r="F61" s="22">
        <v>1794.75</v>
      </c>
      <c r="G61" s="483">
        <v>32593.558622</v>
      </c>
      <c r="H61" s="22">
        <v>642</v>
      </c>
      <c r="I61" s="22">
        <v>341</v>
      </c>
      <c r="J61" s="22">
        <v>14</v>
      </c>
      <c r="K61" s="22">
        <v>29</v>
      </c>
      <c r="L61" s="483">
        <v>1026</v>
      </c>
      <c r="M61" s="484">
        <v>33619.558621999997</v>
      </c>
      <c r="N61" s="22">
        <v>17194.398874999999</v>
      </c>
      <c r="P61" s="68"/>
    </row>
    <row r="62" spans="1:16" ht="15" customHeight="1" x14ac:dyDescent="0.25">
      <c r="A62" s="17" t="s">
        <v>43</v>
      </c>
      <c r="B62" s="22">
        <v>3512.7839640000007</v>
      </c>
      <c r="C62" s="22">
        <v>2250.0001030000003</v>
      </c>
      <c r="D62" s="22">
        <v>2155.6920949999999</v>
      </c>
      <c r="E62" s="22">
        <v>567.01756499999999</v>
      </c>
      <c r="F62" s="22">
        <v>1514.506991</v>
      </c>
      <c r="G62" s="483">
        <v>10000.000718000001</v>
      </c>
      <c r="H62" s="22">
        <v>203</v>
      </c>
      <c r="I62" s="22">
        <v>23</v>
      </c>
      <c r="J62" s="22">
        <v>2909</v>
      </c>
      <c r="K62" s="22">
        <v>14</v>
      </c>
      <c r="L62" s="483">
        <v>3149</v>
      </c>
      <c r="M62" s="484">
        <v>13149.000718000001</v>
      </c>
      <c r="N62" s="22">
        <v>8319.0720500000007</v>
      </c>
      <c r="P62" s="68"/>
    </row>
    <row r="63" spans="1:16" ht="15" customHeight="1" x14ac:dyDescent="0.25">
      <c r="A63" s="17" t="s">
        <v>44</v>
      </c>
      <c r="B63" s="22">
        <v>3313.4089349999999</v>
      </c>
      <c r="C63" s="22">
        <v>437.221</v>
      </c>
      <c r="D63" s="22">
        <v>1217.996744</v>
      </c>
      <c r="E63" s="22">
        <v>1599</v>
      </c>
      <c r="F63" s="22">
        <v>3787</v>
      </c>
      <c r="G63" s="483">
        <v>10354.626679000001</v>
      </c>
      <c r="H63" s="22">
        <v>2251</v>
      </c>
      <c r="I63" s="22">
        <v>5</v>
      </c>
      <c r="J63" s="22">
        <v>3</v>
      </c>
      <c r="K63" s="22">
        <v>791</v>
      </c>
      <c r="L63" s="483">
        <v>3050</v>
      </c>
      <c r="M63" s="484">
        <v>13404.626679000001</v>
      </c>
      <c r="N63" s="22">
        <v>9547.7423669999989</v>
      </c>
      <c r="P63" s="68"/>
    </row>
    <row r="64" spans="1:16" ht="15" customHeight="1" x14ac:dyDescent="0.25">
      <c r="A64" s="17" t="s">
        <v>45</v>
      </c>
      <c r="B64" s="22">
        <v>1569.6290979999999</v>
      </c>
      <c r="C64" s="22">
        <v>767</v>
      </c>
      <c r="D64" s="22">
        <v>161.08600000000001</v>
      </c>
      <c r="E64" s="22">
        <v>14.733000000000001</v>
      </c>
      <c r="F64" s="22">
        <v>411.48500000000001</v>
      </c>
      <c r="G64" s="483">
        <v>2923.9330980000004</v>
      </c>
      <c r="H64" s="22">
        <v>53</v>
      </c>
      <c r="I64" s="22">
        <v>0</v>
      </c>
      <c r="J64" s="22">
        <v>0</v>
      </c>
      <c r="K64" s="22">
        <v>54</v>
      </c>
      <c r="L64" s="483">
        <v>107</v>
      </c>
      <c r="M64" s="484">
        <v>3030.9330980000004</v>
      </c>
      <c r="N64" s="22">
        <v>1039.047</v>
      </c>
      <c r="P64" s="68"/>
    </row>
    <row r="65" spans="1:17" ht="15" customHeight="1" x14ac:dyDescent="0.25">
      <c r="A65" s="17" t="s">
        <v>46</v>
      </c>
      <c r="B65" s="22">
        <v>2522.116</v>
      </c>
      <c r="C65" s="22">
        <v>3498.5</v>
      </c>
      <c r="D65" s="22">
        <v>1028.5244230000001</v>
      </c>
      <c r="E65" s="22">
        <v>6051.0481209999998</v>
      </c>
      <c r="F65" s="22">
        <v>884</v>
      </c>
      <c r="G65" s="483">
        <v>13984.188544000001</v>
      </c>
      <c r="H65" s="22">
        <v>3094</v>
      </c>
      <c r="I65" s="22">
        <v>0</v>
      </c>
      <c r="J65" s="22">
        <v>1</v>
      </c>
      <c r="K65" s="22">
        <v>0</v>
      </c>
      <c r="L65" s="483">
        <v>3095</v>
      </c>
      <c r="M65" s="484">
        <v>17079.188544000001</v>
      </c>
      <c r="N65" s="22">
        <v>12697.148121</v>
      </c>
      <c r="P65" s="68"/>
    </row>
    <row r="66" spans="1:17" ht="15" customHeight="1" thickBot="1" x14ac:dyDescent="0.3">
      <c r="A66" s="475" t="s">
        <v>47</v>
      </c>
      <c r="B66" s="22">
        <v>6</v>
      </c>
      <c r="C66" s="22">
        <v>19.487000000000002</v>
      </c>
      <c r="D66" s="22">
        <v>60</v>
      </c>
      <c r="E66" s="22">
        <v>242</v>
      </c>
      <c r="F66" s="22">
        <v>0</v>
      </c>
      <c r="G66" s="483">
        <v>327.48699999999997</v>
      </c>
      <c r="H66" s="22">
        <v>3250</v>
      </c>
      <c r="I66" s="22">
        <v>222</v>
      </c>
      <c r="J66" s="22">
        <v>12</v>
      </c>
      <c r="K66" s="22">
        <v>2568</v>
      </c>
      <c r="L66" s="483">
        <v>6052</v>
      </c>
      <c r="M66" s="484">
        <v>6379.4870000000001</v>
      </c>
      <c r="N66" s="22">
        <v>3882.4870000000001</v>
      </c>
      <c r="P66" s="68"/>
    </row>
    <row r="67" spans="1:17" ht="15" customHeight="1" thickBot="1" x14ac:dyDescent="0.3">
      <c r="A67" s="472" t="s">
        <v>25</v>
      </c>
      <c r="B67" s="29">
        <v>72931.693064000006</v>
      </c>
      <c r="C67" s="29">
        <v>44465.035984999995</v>
      </c>
      <c r="D67" s="29">
        <v>49446.373743999997</v>
      </c>
      <c r="E67" s="29">
        <v>47756.292944000008</v>
      </c>
      <c r="F67" s="774">
        <v>22413.960992</v>
      </c>
      <c r="G67" s="485">
        <v>237013.35672900002</v>
      </c>
      <c r="H67" s="29">
        <v>85312.182283679693</v>
      </c>
      <c r="I67" s="29">
        <v>28942.922367186402</v>
      </c>
      <c r="J67" s="29">
        <v>45804.741357184896</v>
      </c>
      <c r="K67" s="774">
        <v>24947.496065480002</v>
      </c>
      <c r="L67" s="485">
        <v>185007.34207353101</v>
      </c>
      <c r="M67" s="486">
        <v>422020.69880253094</v>
      </c>
      <c r="N67" s="29">
        <v>222782.2512314159</v>
      </c>
      <c r="P67" s="68"/>
    </row>
    <row r="68" spans="1:17" ht="15" customHeight="1" thickBot="1" x14ac:dyDescent="0.3">
      <c r="A68" s="472" t="s">
        <v>26</v>
      </c>
      <c r="B68" s="29">
        <v>176625.914391</v>
      </c>
      <c r="C68" s="29">
        <v>122563.750379</v>
      </c>
      <c r="D68" s="29">
        <v>85463.060727000004</v>
      </c>
      <c r="E68" s="29">
        <v>83919.796673999997</v>
      </c>
      <c r="F68" s="29">
        <v>44161.249477999998</v>
      </c>
      <c r="G68" s="485">
        <v>512733.77164899989</v>
      </c>
      <c r="H68" s="29">
        <v>99808.046283679694</v>
      </c>
      <c r="I68" s="29">
        <v>39464.805178297298</v>
      </c>
      <c r="J68" s="29">
        <v>56232.741357184896</v>
      </c>
      <c r="K68" s="29">
        <v>29208.496065480002</v>
      </c>
      <c r="L68" s="485">
        <v>224714.08888464188</v>
      </c>
      <c r="M68" s="486">
        <v>737447.86053364188</v>
      </c>
      <c r="N68" s="29">
        <v>387706.01996152685</v>
      </c>
    </row>
    <row r="69" spans="1:17" ht="15" customHeight="1" thickBot="1" x14ac:dyDescent="0.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>
        <f>K67+F67+K28+F28</f>
        <v>47991.457057480002</v>
      </c>
      <c r="L69" s="19"/>
      <c r="M69" s="19">
        <f>M67+M38</f>
        <v>428513.13104553096</v>
      </c>
      <c r="N69" s="31"/>
    </row>
    <row r="70" spans="1:17" ht="15" customHeight="1" thickBot="1" x14ac:dyDescent="0.3">
      <c r="A70" s="3062" t="s">
        <v>48</v>
      </c>
      <c r="B70" s="3063"/>
      <c r="C70" s="3063"/>
      <c r="D70" s="3063"/>
      <c r="E70" s="3063"/>
      <c r="F70" s="3063"/>
      <c r="G70" s="3063"/>
      <c r="H70" s="3063"/>
      <c r="I70" s="3063"/>
      <c r="J70" s="3063"/>
      <c r="K70" s="3063"/>
      <c r="L70" s="3063"/>
      <c r="M70" s="3063"/>
      <c r="N70" s="3064"/>
    </row>
    <row r="71" spans="1:17" ht="15" customHeight="1" thickBot="1" x14ac:dyDescent="0.3">
      <c r="A71" s="3205" t="s">
        <v>0</v>
      </c>
      <c r="B71" s="3277" t="s">
        <v>1</v>
      </c>
      <c r="C71" s="3214"/>
      <c r="D71" s="3214"/>
      <c r="E71" s="3214"/>
      <c r="F71" s="3214"/>
      <c r="G71" s="3278"/>
      <c r="H71" s="3279" t="s">
        <v>2</v>
      </c>
      <c r="I71" s="3197"/>
      <c r="J71" s="3197"/>
      <c r="K71" s="3197"/>
      <c r="L71" s="3280"/>
      <c r="M71" s="2983" t="s">
        <v>3</v>
      </c>
      <c r="N71" s="3224" t="s">
        <v>31</v>
      </c>
    </row>
    <row r="72" spans="1:17" ht="15" customHeight="1" x14ac:dyDescent="0.25">
      <c r="A72" s="3206"/>
      <c r="B72" s="3189" t="s">
        <v>8</v>
      </c>
      <c r="C72" s="3045"/>
      <c r="D72" s="3046" t="s">
        <v>9</v>
      </c>
      <c r="E72" s="3047"/>
      <c r="F72" s="3190" t="s">
        <v>32</v>
      </c>
      <c r="G72" s="3050" t="s">
        <v>10</v>
      </c>
      <c r="H72" s="3192" t="s">
        <v>11</v>
      </c>
      <c r="I72" s="3045"/>
      <c r="J72" s="3052" t="s">
        <v>12</v>
      </c>
      <c r="K72" s="3052" t="s">
        <v>33</v>
      </c>
      <c r="L72" s="3050" t="s">
        <v>13</v>
      </c>
      <c r="M72" s="2984"/>
      <c r="N72" s="3225"/>
    </row>
    <row r="73" spans="1:17" ht="53.25" customHeight="1" thickBot="1" x14ac:dyDescent="0.3">
      <c r="A73" s="3207"/>
      <c r="B73" s="581" t="s">
        <v>14</v>
      </c>
      <c r="C73" s="631" t="s">
        <v>15</v>
      </c>
      <c r="D73" s="631" t="s">
        <v>16</v>
      </c>
      <c r="E73" s="631" t="s">
        <v>55</v>
      </c>
      <c r="F73" s="3191"/>
      <c r="G73" s="3051"/>
      <c r="H73" s="582" t="s">
        <v>14</v>
      </c>
      <c r="I73" s="631" t="s">
        <v>15</v>
      </c>
      <c r="J73" s="3053"/>
      <c r="K73" s="3053"/>
      <c r="L73" s="3051"/>
      <c r="M73" s="3188"/>
      <c r="N73" s="3226"/>
    </row>
    <row r="74" spans="1:17" ht="15" customHeight="1" thickBot="1" x14ac:dyDescent="0.3">
      <c r="A74" s="472" t="s">
        <v>24</v>
      </c>
      <c r="B74" s="29">
        <v>103694.22132700002</v>
      </c>
      <c r="C74" s="29">
        <v>78098.714393999995</v>
      </c>
      <c r="D74" s="29">
        <v>36016.686983</v>
      </c>
      <c r="E74" s="29">
        <v>36163.503729999997</v>
      </c>
      <c r="F74" s="29">
        <v>21747.288486000001</v>
      </c>
      <c r="G74" s="485">
        <v>275720.41492000001</v>
      </c>
      <c r="H74" s="29">
        <v>14495.864</v>
      </c>
      <c r="I74" s="29">
        <v>10521.8828111109</v>
      </c>
      <c r="J74" s="29">
        <v>10428</v>
      </c>
      <c r="K74" s="29">
        <v>4261</v>
      </c>
      <c r="L74" s="485">
        <v>39706.746811110897</v>
      </c>
      <c r="M74" s="486">
        <v>315427.16173111094</v>
      </c>
      <c r="N74" s="29">
        <v>164923.7687301109</v>
      </c>
    </row>
    <row r="75" spans="1:17" ht="15" customHeight="1" x14ac:dyDescent="0.25">
      <c r="A75" s="24" t="s">
        <v>49</v>
      </c>
      <c r="B75" s="22">
        <v>65148.838804999999</v>
      </c>
      <c r="C75" s="22">
        <v>48861.840031</v>
      </c>
      <c r="D75" s="22">
        <v>21397.636331000002</v>
      </c>
      <c r="E75" s="22">
        <v>21316.613821999999</v>
      </c>
      <c r="F75" s="22">
        <v>16572.959272</v>
      </c>
      <c r="G75" s="483">
        <v>173297.88826099999</v>
      </c>
      <c r="H75" s="22">
        <v>11704.564</v>
      </c>
      <c r="I75" s="22">
        <v>8308.4898111108996</v>
      </c>
      <c r="J75" s="22">
        <v>9476</v>
      </c>
      <c r="K75" s="22">
        <v>4028</v>
      </c>
      <c r="L75" s="483">
        <v>33517.053811110898</v>
      </c>
      <c r="M75" s="484">
        <v>206814.94207211089</v>
      </c>
      <c r="N75" s="22">
        <v>113673.4288721109</v>
      </c>
      <c r="P75" s="59">
        <f>SUM(M75:M79)</f>
        <v>314408.91554611089</v>
      </c>
      <c r="Q75" s="66"/>
    </row>
    <row r="76" spans="1:17" ht="15" customHeight="1" x14ac:dyDescent="0.25">
      <c r="A76" s="25" t="s">
        <v>50</v>
      </c>
      <c r="B76" s="22">
        <v>5.25</v>
      </c>
      <c r="C76" s="22">
        <v>32.656999999999996</v>
      </c>
      <c r="D76" s="22">
        <v>3965.2510000000002</v>
      </c>
      <c r="E76" s="22">
        <v>75</v>
      </c>
      <c r="F76" s="22">
        <v>40.436999999999998</v>
      </c>
      <c r="G76" s="483">
        <v>4118.5950000000003</v>
      </c>
      <c r="H76" s="22">
        <v>0</v>
      </c>
      <c r="I76" s="22">
        <v>0</v>
      </c>
      <c r="J76" s="22">
        <v>0</v>
      </c>
      <c r="K76" s="22">
        <v>0</v>
      </c>
      <c r="L76" s="483">
        <v>0</v>
      </c>
      <c r="M76" s="484">
        <v>4118.5950000000003</v>
      </c>
      <c r="N76" s="22">
        <v>111.657</v>
      </c>
      <c r="P76" s="59">
        <f>+M74-P75</f>
        <v>1018.2461850000545</v>
      </c>
      <c r="Q76" s="66"/>
    </row>
    <row r="77" spans="1:17" ht="15" customHeight="1" x14ac:dyDescent="0.25">
      <c r="A77" s="25" t="s">
        <v>51</v>
      </c>
      <c r="B77" s="22">
        <v>32115.304748999999</v>
      </c>
      <c r="C77" s="22">
        <v>22698.52</v>
      </c>
      <c r="D77" s="22">
        <v>8214.123556999999</v>
      </c>
      <c r="E77" s="22">
        <v>11797.373000000001</v>
      </c>
      <c r="F77" s="22">
        <v>3568.0190000000002</v>
      </c>
      <c r="G77" s="483">
        <v>78393.340306000013</v>
      </c>
      <c r="H77" s="22">
        <v>2383.3000000000002</v>
      </c>
      <c r="I77" s="22">
        <v>2021.5230000000001</v>
      </c>
      <c r="J77" s="22">
        <v>952</v>
      </c>
      <c r="K77" s="22">
        <v>77</v>
      </c>
      <c r="L77" s="483">
        <v>5433.8230000000003</v>
      </c>
      <c r="M77" s="484">
        <v>83827.163306000002</v>
      </c>
      <c r="N77" s="22">
        <v>39588.574178000003</v>
      </c>
      <c r="P77" s="64"/>
    </row>
    <row r="78" spans="1:17" ht="15" customHeight="1" x14ac:dyDescent="0.25">
      <c r="A78" s="595" t="s">
        <v>52</v>
      </c>
      <c r="B78" s="22">
        <v>2420.802502</v>
      </c>
      <c r="C78" s="22">
        <v>1045.695113</v>
      </c>
      <c r="D78" s="22">
        <v>1199.705068</v>
      </c>
      <c r="E78" s="22">
        <v>812.5655549999999</v>
      </c>
      <c r="F78" s="22">
        <v>972.07419699999991</v>
      </c>
      <c r="G78" s="483">
        <v>6450.8424349999996</v>
      </c>
      <c r="H78" s="22">
        <v>401</v>
      </c>
      <c r="I78" s="22">
        <v>0</v>
      </c>
      <c r="J78" s="22">
        <v>0</v>
      </c>
      <c r="K78" s="22">
        <v>156</v>
      </c>
      <c r="L78" s="483">
        <v>557</v>
      </c>
      <c r="M78" s="484">
        <v>7007.8424350000014</v>
      </c>
      <c r="N78" s="22">
        <v>4632.7075800000002</v>
      </c>
      <c r="P78" s="64"/>
    </row>
    <row r="79" spans="1:17" ht="15" customHeight="1" thickBot="1" x14ac:dyDescent="0.3">
      <c r="A79" s="596" t="s">
        <v>53</v>
      </c>
      <c r="B79" s="22">
        <v>3049.7208000000001</v>
      </c>
      <c r="C79" s="22">
        <v>5442.1388889999998</v>
      </c>
      <c r="D79" s="22">
        <v>1226.971027</v>
      </c>
      <c r="E79" s="22">
        <v>2128.873</v>
      </c>
      <c r="F79" s="22">
        <v>593.79901700000005</v>
      </c>
      <c r="G79" s="483">
        <v>12441.502733000001</v>
      </c>
      <c r="H79" s="22">
        <v>7</v>
      </c>
      <c r="I79" s="22">
        <v>191.87</v>
      </c>
      <c r="J79" s="22">
        <v>0</v>
      </c>
      <c r="K79" s="22">
        <v>0</v>
      </c>
      <c r="L79" s="483">
        <v>198.87</v>
      </c>
      <c r="M79" s="484">
        <v>12640.372733</v>
      </c>
      <c r="N79" s="22">
        <v>6622.4010999999991</v>
      </c>
      <c r="P79" s="64"/>
    </row>
    <row r="80" spans="1:17" ht="15" customHeight="1" thickBot="1" x14ac:dyDescent="0.3">
      <c r="A80" s="472" t="s">
        <v>25</v>
      </c>
      <c r="B80" s="29">
        <v>72931.693064000006</v>
      </c>
      <c r="C80" s="29">
        <v>44465.035985000002</v>
      </c>
      <c r="D80" s="29">
        <v>49446.373743999997</v>
      </c>
      <c r="E80" s="29">
        <v>47756.292944000008</v>
      </c>
      <c r="F80" s="29">
        <v>22413.960992</v>
      </c>
      <c r="G80" s="485">
        <v>237013.35672900002</v>
      </c>
      <c r="H80" s="29">
        <v>85312.182283679693</v>
      </c>
      <c r="I80" s="29">
        <v>28942.922367186402</v>
      </c>
      <c r="J80" s="29">
        <v>45804.741357184896</v>
      </c>
      <c r="K80" s="29">
        <v>24947.496065480002</v>
      </c>
      <c r="L80" s="485">
        <v>185007.34207353101</v>
      </c>
      <c r="M80" s="486">
        <v>422020.69880253094</v>
      </c>
      <c r="N80" s="29">
        <v>222782.2512314159</v>
      </c>
      <c r="P80" s="64"/>
    </row>
    <row r="81" spans="1:17" ht="15" customHeight="1" x14ac:dyDescent="0.25">
      <c r="A81" s="24" t="s">
        <v>49</v>
      </c>
      <c r="B81" s="22">
        <v>44731.481602</v>
      </c>
      <c r="C81" s="22">
        <v>34841.424084000006</v>
      </c>
      <c r="D81" s="22">
        <v>30960.706441999999</v>
      </c>
      <c r="E81" s="22">
        <v>38951.398178000003</v>
      </c>
      <c r="F81" s="22">
        <v>11290.876313999999</v>
      </c>
      <c r="G81" s="483">
        <v>160775.88662</v>
      </c>
      <c r="H81" s="22">
        <v>76223.182283679693</v>
      </c>
      <c r="I81" s="22">
        <v>23922.121460250499</v>
      </c>
      <c r="J81" s="22">
        <v>37207.741357184896</v>
      </c>
      <c r="K81" s="22">
        <v>16485.592771479998</v>
      </c>
      <c r="L81" s="483">
        <v>153838.63787259511</v>
      </c>
      <c r="M81" s="484">
        <v>314614.52449259511</v>
      </c>
      <c r="N81" s="22">
        <v>163528.91680548</v>
      </c>
      <c r="P81" s="59">
        <f>+M38</f>
        <v>6492.4322430000002</v>
      </c>
      <c r="Q81" s="66"/>
    </row>
    <row r="82" spans="1:17" ht="15" customHeight="1" x14ac:dyDescent="0.25">
      <c r="A82" s="25" t="s">
        <v>50</v>
      </c>
      <c r="B82" s="22">
        <v>16</v>
      </c>
      <c r="C82" s="22">
        <v>45.569000000000003</v>
      </c>
      <c r="D82" s="22">
        <v>7676.1850000000004</v>
      </c>
      <c r="E82" s="22">
        <v>0</v>
      </c>
      <c r="F82" s="22">
        <v>3</v>
      </c>
      <c r="G82" s="483">
        <v>7740.7539999999999</v>
      </c>
      <c r="H82" s="22">
        <v>0</v>
      </c>
      <c r="I82" s="22">
        <v>0</v>
      </c>
      <c r="J82" s="22">
        <v>0</v>
      </c>
      <c r="K82" s="22">
        <v>1</v>
      </c>
      <c r="L82" s="483">
        <v>1</v>
      </c>
      <c r="M82" s="484">
        <v>7741.7539999999999</v>
      </c>
      <c r="N82" s="22">
        <v>42.013999999999996</v>
      </c>
      <c r="P82" s="59">
        <f>SUM(M81:M85)</f>
        <v>419533.31428853108</v>
      </c>
    </row>
    <row r="83" spans="1:17" ht="15" customHeight="1" x14ac:dyDescent="0.25">
      <c r="A83" s="25" t="s">
        <v>51</v>
      </c>
      <c r="B83" s="22">
        <v>27585.576831000002</v>
      </c>
      <c r="C83" s="22">
        <v>9359.0349009999991</v>
      </c>
      <c r="D83" s="22">
        <v>10291.449167000001</v>
      </c>
      <c r="E83" s="22">
        <v>8695.1570670000001</v>
      </c>
      <c r="F83" s="22">
        <v>10920.576000000001</v>
      </c>
      <c r="G83" s="483">
        <v>66851.793965999997</v>
      </c>
      <c r="H83" s="22">
        <v>9088</v>
      </c>
      <c r="I83" s="22">
        <v>5020.8009069358995</v>
      </c>
      <c r="J83" s="22">
        <v>8597</v>
      </c>
      <c r="K83" s="22">
        <v>6109.9032939999997</v>
      </c>
      <c r="L83" s="483">
        <v>28815.704200935899</v>
      </c>
      <c r="M83" s="484">
        <v>95667.498166935897</v>
      </c>
      <c r="N83" s="22">
        <v>55805.348633935901</v>
      </c>
      <c r="P83" s="59">
        <f>SUM(P81:P82)</f>
        <v>426025.7465315311</v>
      </c>
    </row>
    <row r="84" spans="1:17" ht="15" customHeight="1" x14ac:dyDescent="0.25">
      <c r="A84" s="595" t="s">
        <v>52</v>
      </c>
      <c r="B84" s="22">
        <v>403.00181599999996</v>
      </c>
      <c r="C84" s="22">
        <v>157.63299999999998</v>
      </c>
      <c r="D84" s="22">
        <v>394.39413500000001</v>
      </c>
      <c r="E84" s="22">
        <v>64.099000000000004</v>
      </c>
      <c r="F84" s="22">
        <v>184.008678</v>
      </c>
      <c r="G84" s="483">
        <v>1203.1366290000001</v>
      </c>
      <c r="H84" s="22">
        <v>0</v>
      </c>
      <c r="I84" s="22">
        <v>0</v>
      </c>
      <c r="J84" s="22">
        <v>1</v>
      </c>
      <c r="K84" s="22">
        <v>60</v>
      </c>
      <c r="L84" s="483">
        <v>61</v>
      </c>
      <c r="M84" s="484">
        <v>1264.1366290000001</v>
      </c>
      <c r="N84" s="22">
        <v>798.68579199999999</v>
      </c>
      <c r="P84" s="59">
        <f>+M80+M38</f>
        <v>428513.13104553096</v>
      </c>
    </row>
    <row r="85" spans="1:17" ht="15" customHeight="1" thickBot="1" x14ac:dyDescent="0.3">
      <c r="A85" s="597" t="s">
        <v>53</v>
      </c>
      <c r="B85" s="22">
        <v>14.451000000000001</v>
      </c>
      <c r="C85" s="22">
        <v>61.375</v>
      </c>
      <c r="D85" s="22">
        <v>121.639</v>
      </c>
      <c r="E85" s="22">
        <v>34.436</v>
      </c>
      <c r="F85" s="22">
        <v>13.5</v>
      </c>
      <c r="G85" s="483">
        <v>245.40100000000001</v>
      </c>
      <c r="H85" s="22">
        <v>0</v>
      </c>
      <c r="I85" s="22">
        <v>0</v>
      </c>
      <c r="J85" s="22">
        <v>0</v>
      </c>
      <c r="K85" s="22">
        <v>0</v>
      </c>
      <c r="L85" s="483">
        <v>0</v>
      </c>
      <c r="M85" s="484">
        <v>245.40100000000001</v>
      </c>
      <c r="N85" s="22">
        <v>141.286</v>
      </c>
      <c r="P85" s="59">
        <f>+P84-P83</f>
        <v>2487.3845139998593</v>
      </c>
    </row>
    <row r="86" spans="1:17" ht="15" customHeight="1" thickBot="1" x14ac:dyDescent="0.3">
      <c r="A86" s="472" t="s">
        <v>26</v>
      </c>
      <c r="B86" s="29">
        <v>176625.914391</v>
      </c>
      <c r="C86" s="29">
        <v>122563.750379</v>
      </c>
      <c r="D86" s="29">
        <v>85463.060727000004</v>
      </c>
      <c r="E86" s="29">
        <v>83919.796673999997</v>
      </c>
      <c r="F86" s="29">
        <v>44161.249477999998</v>
      </c>
      <c r="G86" s="485">
        <v>512733.77164899989</v>
      </c>
      <c r="H86" s="29">
        <v>99808.046283679694</v>
      </c>
      <c r="I86" s="29">
        <v>39464.805178297298</v>
      </c>
      <c r="J86" s="29">
        <v>56232.741357184896</v>
      </c>
      <c r="K86" s="29">
        <v>29208.496065480002</v>
      </c>
      <c r="L86" s="485">
        <v>224714.08888464188</v>
      </c>
      <c r="M86" s="486">
        <v>737447.86053364188</v>
      </c>
      <c r="N86" s="29">
        <v>387706.01996152685</v>
      </c>
    </row>
    <row r="88" spans="1:17" ht="15" customHeight="1" x14ac:dyDescent="0.25">
      <c r="A88" s="2832" t="s">
        <v>334</v>
      </c>
      <c r="B88" s="2832"/>
      <c r="C88" s="2832"/>
      <c r="D88" s="2832"/>
      <c r="E88" s="2832"/>
      <c r="F88" s="2832"/>
      <c r="G88" s="2832"/>
    </row>
    <row r="90" spans="1:17" ht="15" customHeight="1" thickBot="1" x14ac:dyDescent="0.3">
      <c r="A90" s="32" t="s">
        <v>56</v>
      </c>
      <c r="B90" s="33"/>
    </row>
    <row r="91" spans="1:17" ht="15" customHeight="1" thickBot="1" x14ac:dyDescent="0.3">
      <c r="A91" s="34" t="s">
        <v>57</v>
      </c>
      <c r="B91" s="88" t="s">
        <v>58</v>
      </c>
      <c r="C91" s="62"/>
    </row>
    <row r="92" spans="1:17" ht="15" customHeight="1" x14ac:dyDescent="0.25">
      <c r="A92" s="37"/>
      <c r="B92" s="88" t="s">
        <v>142</v>
      </c>
    </row>
    <row r="93" spans="1:17" ht="15" customHeight="1" x14ac:dyDescent="0.25">
      <c r="A93" s="37"/>
      <c r="B93" s="88" t="s">
        <v>59</v>
      </c>
      <c r="C93" s="62"/>
    </row>
    <row r="94" spans="1:17" ht="15" customHeight="1" x14ac:dyDescent="0.25">
      <c r="A94" s="37"/>
      <c r="B94" s="88" t="s">
        <v>61</v>
      </c>
    </row>
    <row r="95" spans="1:17" ht="15" customHeight="1" x14ac:dyDescent="0.25">
      <c r="A95" s="33"/>
      <c r="B95" s="89" t="s">
        <v>63</v>
      </c>
    </row>
    <row r="96" spans="1:17" ht="15" customHeight="1" x14ac:dyDescent="0.25">
      <c r="A96" s="33"/>
      <c r="B96" s="90" t="s">
        <v>64</v>
      </c>
    </row>
    <row r="97" spans="1:2" ht="15" customHeight="1" x14ac:dyDescent="0.25">
      <c r="A97" s="33"/>
      <c r="B97" s="90" t="s">
        <v>65</v>
      </c>
    </row>
    <row r="98" spans="1:2" ht="15" customHeight="1" x14ac:dyDescent="0.25">
      <c r="A98" s="33"/>
      <c r="B98" s="88" t="s">
        <v>66</v>
      </c>
    </row>
    <row r="99" spans="1:2" ht="15" customHeight="1" x14ac:dyDescent="0.25">
      <c r="A99" s="33"/>
      <c r="B99" s="89" t="s">
        <v>68</v>
      </c>
    </row>
    <row r="100" spans="1:2" ht="15" customHeight="1" x14ac:dyDescent="0.25">
      <c r="A100" s="33"/>
      <c r="B100" s="88" t="s">
        <v>69</v>
      </c>
    </row>
    <row r="101" spans="1:2" ht="15" customHeight="1" x14ac:dyDescent="0.25">
      <c r="A101" s="33"/>
      <c r="B101" s="88" t="s">
        <v>70</v>
      </c>
    </row>
    <row r="102" spans="1:2" ht="15" customHeight="1" x14ac:dyDescent="0.25">
      <c r="A102" s="33"/>
      <c r="B102" s="88" t="s">
        <v>71</v>
      </c>
    </row>
    <row r="103" spans="1:2" ht="15" customHeight="1" x14ac:dyDescent="0.25">
      <c r="A103" s="33"/>
      <c r="B103" s="88" t="s">
        <v>73</v>
      </c>
    </row>
    <row r="104" spans="1:2" ht="15" customHeight="1" x14ac:dyDescent="0.25">
      <c r="A104" s="33"/>
      <c r="B104" s="91" t="s">
        <v>155</v>
      </c>
    </row>
    <row r="105" spans="1:2" ht="15" customHeight="1" x14ac:dyDescent="0.25">
      <c r="A105" s="33"/>
      <c r="B105" s="90" t="s">
        <v>74</v>
      </c>
    </row>
    <row r="106" spans="1:2" ht="15" customHeight="1" x14ac:dyDescent="0.25">
      <c r="A106" s="33"/>
      <c r="B106" s="88" t="s">
        <v>75</v>
      </c>
    </row>
    <row r="107" spans="1:2" ht="15" customHeight="1" x14ac:dyDescent="0.25">
      <c r="A107" s="33"/>
      <c r="B107" s="88" t="s">
        <v>76</v>
      </c>
    </row>
    <row r="108" spans="1:2" ht="15" customHeight="1" x14ac:dyDescent="0.25">
      <c r="A108" s="33"/>
      <c r="B108" s="90" t="s">
        <v>77</v>
      </c>
    </row>
    <row r="109" spans="1:2" ht="15" customHeight="1" x14ac:dyDescent="0.25">
      <c r="A109" s="33"/>
      <c r="B109" s="89" t="s">
        <v>108</v>
      </c>
    </row>
    <row r="110" spans="1:2" ht="15" customHeight="1" x14ac:dyDescent="0.25">
      <c r="A110" s="33"/>
      <c r="B110" s="88" t="s">
        <v>78</v>
      </c>
    </row>
    <row r="111" spans="1:2" ht="15" customHeight="1" x14ac:dyDescent="0.25">
      <c r="A111" s="33"/>
      <c r="B111" s="89" t="s">
        <v>80</v>
      </c>
    </row>
    <row r="112" spans="1:2" ht="15" customHeight="1" x14ac:dyDescent="0.25">
      <c r="A112" s="33"/>
      <c r="B112" s="89" t="s">
        <v>81</v>
      </c>
    </row>
    <row r="113" spans="1:2" ht="15" customHeight="1" x14ac:dyDescent="0.25">
      <c r="A113" s="33"/>
      <c r="B113" s="90" t="s">
        <v>82</v>
      </c>
    </row>
    <row r="114" spans="1:2" ht="15" customHeight="1" x14ac:dyDescent="0.25">
      <c r="A114" s="33"/>
      <c r="B114" s="90" t="s">
        <v>83</v>
      </c>
    </row>
    <row r="115" spans="1:2" ht="15" customHeight="1" x14ac:dyDescent="0.25">
      <c r="A115" s="33"/>
      <c r="B115" s="90" t="s">
        <v>122</v>
      </c>
    </row>
    <row r="116" spans="1:2" ht="15" customHeight="1" x14ac:dyDescent="0.25">
      <c r="A116" s="33"/>
      <c r="B116" s="88" t="s">
        <v>84</v>
      </c>
    </row>
    <row r="117" spans="1:2" ht="15" customHeight="1" x14ac:dyDescent="0.25">
      <c r="A117" s="33"/>
      <c r="B117" s="88" t="s">
        <v>85</v>
      </c>
    </row>
    <row r="118" spans="1:2" ht="15" customHeight="1" x14ac:dyDescent="0.25">
      <c r="A118" s="33"/>
      <c r="B118" s="89" t="s">
        <v>86</v>
      </c>
    </row>
    <row r="119" spans="1:2" ht="15" customHeight="1" x14ac:dyDescent="0.25">
      <c r="A119" s="33"/>
      <c r="B119" s="92" t="s">
        <v>87</v>
      </c>
    </row>
    <row r="120" spans="1:2" ht="15" customHeight="1" x14ac:dyDescent="0.25">
      <c r="A120" s="33"/>
      <c r="B120" s="88" t="s">
        <v>88</v>
      </c>
    </row>
    <row r="121" spans="1:2" ht="15" customHeight="1" x14ac:dyDescent="0.25">
      <c r="A121" s="33"/>
      <c r="B121" s="89" t="s">
        <v>156</v>
      </c>
    </row>
    <row r="122" spans="1:2" ht="15" customHeight="1" x14ac:dyDescent="0.25">
      <c r="A122" s="33"/>
      <c r="B122" s="88" t="s">
        <v>89</v>
      </c>
    </row>
    <row r="123" spans="1:2" ht="15" customHeight="1" x14ac:dyDescent="0.25">
      <c r="A123" s="33"/>
      <c r="B123" s="88" t="s">
        <v>90</v>
      </c>
    </row>
    <row r="124" spans="1:2" ht="15" customHeight="1" x14ac:dyDescent="0.25">
      <c r="A124" s="33"/>
      <c r="B124" s="99" t="s">
        <v>163</v>
      </c>
    </row>
    <row r="125" spans="1:2" ht="15" customHeight="1" x14ac:dyDescent="0.25">
      <c r="A125" s="33"/>
      <c r="B125" s="89" t="s">
        <v>91</v>
      </c>
    </row>
    <row r="126" spans="1:2" ht="15" customHeight="1" x14ac:dyDescent="0.25">
      <c r="A126" s="33"/>
      <c r="B126" s="88" t="s">
        <v>141</v>
      </c>
    </row>
    <row r="127" spans="1:2" ht="15" customHeight="1" x14ac:dyDescent="0.25">
      <c r="A127" s="33"/>
      <c r="B127" s="88" t="s">
        <v>92</v>
      </c>
    </row>
    <row r="128" spans="1:2" ht="15" customHeight="1" x14ac:dyDescent="0.25">
      <c r="A128" s="33"/>
      <c r="B128" s="88" t="s">
        <v>93</v>
      </c>
    </row>
    <row r="129" spans="1:2" ht="15" customHeight="1" x14ac:dyDescent="0.25">
      <c r="A129" s="33"/>
      <c r="B129" s="88" t="s">
        <v>95</v>
      </c>
    </row>
    <row r="130" spans="1:2" ht="15" customHeight="1" x14ac:dyDescent="0.25">
      <c r="A130" s="33"/>
      <c r="B130" s="88" t="s">
        <v>96</v>
      </c>
    </row>
    <row r="131" spans="1:2" ht="15" customHeight="1" x14ac:dyDescent="0.25">
      <c r="A131" s="33"/>
      <c r="B131" s="88" t="s">
        <v>97</v>
      </c>
    </row>
    <row r="132" spans="1:2" ht="15" customHeight="1" x14ac:dyDescent="0.25">
      <c r="A132" s="33"/>
      <c r="B132" s="88" t="s">
        <v>143</v>
      </c>
    </row>
    <row r="133" spans="1:2" ht="15" customHeight="1" x14ac:dyDescent="0.25">
      <c r="A133" s="33"/>
      <c r="B133" s="88" t="s">
        <v>100</v>
      </c>
    </row>
    <row r="134" spans="1:2" ht="15" customHeight="1" x14ac:dyDescent="0.25">
      <c r="A134" s="33"/>
      <c r="B134" s="33"/>
    </row>
    <row r="135" spans="1:2" ht="15" customHeight="1" thickBot="1" x14ac:dyDescent="0.3">
      <c r="A135" s="33"/>
      <c r="B135" s="33"/>
    </row>
    <row r="136" spans="1:2" ht="15" customHeight="1" thickBot="1" x14ac:dyDescent="0.3">
      <c r="A136" s="34" t="s">
        <v>101</v>
      </c>
      <c r="B136" s="90" t="s">
        <v>59</v>
      </c>
    </row>
    <row r="137" spans="1:2" ht="15" customHeight="1" x14ac:dyDescent="0.25">
      <c r="A137" s="37"/>
      <c r="B137" s="89" t="s">
        <v>102</v>
      </c>
    </row>
    <row r="138" spans="1:2" ht="15" customHeight="1" x14ac:dyDescent="0.25">
      <c r="A138" s="33"/>
      <c r="B138" s="93" t="s">
        <v>151</v>
      </c>
    </row>
    <row r="139" spans="1:2" ht="15" customHeight="1" x14ac:dyDescent="0.25">
      <c r="A139" s="33"/>
      <c r="B139" s="89" t="s">
        <v>63</v>
      </c>
    </row>
    <row r="140" spans="1:2" ht="15" customHeight="1" x14ac:dyDescent="0.25">
      <c r="A140" s="33"/>
      <c r="B140" s="90" t="s">
        <v>64</v>
      </c>
    </row>
    <row r="141" spans="1:2" ht="15" customHeight="1" x14ac:dyDescent="0.25">
      <c r="A141" s="33"/>
      <c r="B141" s="88" t="s">
        <v>66</v>
      </c>
    </row>
    <row r="142" spans="1:2" ht="15" customHeight="1" x14ac:dyDescent="0.25">
      <c r="A142" s="33"/>
      <c r="B142" s="88" t="s">
        <v>104</v>
      </c>
    </row>
    <row r="143" spans="1:2" ht="15" customHeight="1" x14ac:dyDescent="0.25">
      <c r="A143" s="33"/>
      <c r="B143" s="88" t="s">
        <v>105</v>
      </c>
    </row>
    <row r="144" spans="1:2" ht="15" customHeight="1" x14ac:dyDescent="0.25">
      <c r="A144" s="33"/>
      <c r="B144" s="89" t="s">
        <v>68</v>
      </c>
    </row>
    <row r="145" spans="1:2" ht="15" customHeight="1" x14ac:dyDescent="0.25">
      <c r="A145" s="33"/>
      <c r="B145" s="88" t="s">
        <v>144</v>
      </c>
    </row>
    <row r="146" spans="1:2" ht="15" customHeight="1" x14ac:dyDescent="0.25">
      <c r="A146" s="33"/>
      <c r="B146" s="90" t="s">
        <v>106</v>
      </c>
    </row>
    <row r="147" spans="1:2" ht="15" customHeight="1" x14ac:dyDescent="0.25">
      <c r="A147" s="33"/>
      <c r="B147" s="90" t="s">
        <v>71</v>
      </c>
    </row>
    <row r="148" spans="1:2" ht="15" customHeight="1" x14ac:dyDescent="0.25">
      <c r="A148" s="33"/>
      <c r="B148" s="90" t="s">
        <v>74</v>
      </c>
    </row>
    <row r="149" spans="1:2" ht="15" customHeight="1" x14ac:dyDescent="0.25">
      <c r="A149" s="33"/>
      <c r="B149" s="90" t="s">
        <v>107</v>
      </c>
    </row>
    <row r="150" spans="1:2" ht="15" customHeight="1" x14ac:dyDescent="0.25">
      <c r="A150" s="33"/>
      <c r="B150" s="90" t="s">
        <v>77</v>
      </c>
    </row>
    <row r="151" spans="1:2" ht="15" customHeight="1" x14ac:dyDescent="0.25">
      <c r="A151" s="33"/>
      <c r="B151" s="89" t="s">
        <v>108</v>
      </c>
    </row>
    <row r="152" spans="1:2" ht="15" customHeight="1" x14ac:dyDescent="0.25">
      <c r="A152" s="33"/>
      <c r="B152" s="90" t="s">
        <v>109</v>
      </c>
    </row>
    <row r="153" spans="1:2" ht="15" customHeight="1" x14ac:dyDescent="0.25">
      <c r="A153" s="33"/>
      <c r="B153" s="90" t="s">
        <v>82</v>
      </c>
    </row>
    <row r="154" spans="1:2" ht="15" customHeight="1" x14ac:dyDescent="0.25">
      <c r="A154" s="33"/>
      <c r="B154" s="90" t="s">
        <v>83</v>
      </c>
    </row>
    <row r="155" spans="1:2" ht="15" customHeight="1" x14ac:dyDescent="0.25">
      <c r="A155" s="33"/>
      <c r="B155" s="90" t="s">
        <v>110</v>
      </c>
    </row>
    <row r="156" spans="1:2" ht="15" customHeight="1" x14ac:dyDescent="0.25">
      <c r="A156" s="33"/>
      <c r="B156" s="88" t="s">
        <v>84</v>
      </c>
    </row>
    <row r="157" spans="1:2" ht="15" customHeight="1" x14ac:dyDescent="0.25">
      <c r="A157" s="33"/>
      <c r="B157" s="90" t="s">
        <v>111</v>
      </c>
    </row>
    <row r="158" spans="1:2" ht="15" customHeight="1" x14ac:dyDescent="0.25">
      <c r="A158" s="33"/>
      <c r="B158" s="89" t="s">
        <v>86</v>
      </c>
    </row>
    <row r="159" spans="1:2" ht="15" customHeight="1" x14ac:dyDescent="0.25">
      <c r="A159" s="33"/>
      <c r="B159" s="92" t="s">
        <v>87</v>
      </c>
    </row>
    <row r="160" spans="1:2" ht="15" customHeight="1" x14ac:dyDescent="0.25">
      <c r="A160" s="33"/>
      <c r="B160" s="90" t="s">
        <v>89</v>
      </c>
    </row>
    <row r="161" spans="1:2" ht="15" customHeight="1" x14ac:dyDescent="0.25">
      <c r="A161" s="33"/>
      <c r="B161" s="90" t="s">
        <v>123</v>
      </c>
    </row>
    <row r="162" spans="1:2" ht="15" customHeight="1" x14ac:dyDescent="0.25">
      <c r="A162" s="33"/>
      <c r="B162" s="90" t="s">
        <v>139</v>
      </c>
    </row>
    <row r="163" spans="1:2" ht="15" customHeight="1" x14ac:dyDescent="0.25">
      <c r="A163" s="33"/>
      <c r="B163" s="88" t="s">
        <v>112</v>
      </c>
    </row>
    <row r="164" spans="1:2" ht="15" customHeight="1" x14ac:dyDescent="0.25">
      <c r="A164" s="33"/>
      <c r="B164" s="90" t="s">
        <v>114</v>
      </c>
    </row>
    <row r="165" spans="1:2" ht="15" customHeight="1" x14ac:dyDescent="0.25">
      <c r="A165" s="33"/>
      <c r="B165" s="90" t="s">
        <v>92</v>
      </c>
    </row>
    <row r="166" spans="1:2" ht="15" customHeight="1" x14ac:dyDescent="0.25">
      <c r="A166" s="33"/>
      <c r="B166" s="90" t="s">
        <v>115</v>
      </c>
    </row>
    <row r="167" spans="1:2" ht="15" customHeight="1" x14ac:dyDescent="0.25">
      <c r="A167" s="33"/>
      <c r="B167" s="90" t="s">
        <v>116</v>
      </c>
    </row>
    <row r="168" spans="1:2" ht="15" customHeight="1" x14ac:dyDescent="0.25">
      <c r="A168" s="33"/>
      <c r="B168" s="90" t="s">
        <v>117</v>
      </c>
    </row>
    <row r="169" spans="1:2" ht="15" customHeight="1" x14ac:dyDescent="0.25">
      <c r="A169" s="33"/>
      <c r="B169" s="91" t="s">
        <v>145</v>
      </c>
    </row>
    <row r="170" spans="1:2" ht="15" customHeight="1" thickBot="1" x14ac:dyDescent="0.3">
      <c r="A170" s="33"/>
      <c r="B170" s="33"/>
    </row>
    <row r="171" spans="1:2" ht="15" customHeight="1" thickBot="1" x14ac:dyDescent="0.3">
      <c r="A171" s="34" t="s">
        <v>118</v>
      </c>
      <c r="B171" s="94" t="s">
        <v>63</v>
      </c>
    </row>
    <row r="172" spans="1:2" ht="15" customHeight="1" x14ac:dyDescent="0.25">
      <c r="A172" s="33"/>
      <c r="B172" s="95" t="s">
        <v>64</v>
      </c>
    </row>
    <row r="173" spans="1:2" ht="15" customHeight="1" x14ac:dyDescent="0.25">
      <c r="A173" s="33"/>
      <c r="B173" s="95" t="s">
        <v>65</v>
      </c>
    </row>
    <row r="174" spans="1:2" ht="15" customHeight="1" x14ac:dyDescent="0.25">
      <c r="A174" s="33"/>
      <c r="B174" s="96" t="s">
        <v>66</v>
      </c>
    </row>
    <row r="175" spans="1:2" ht="15" customHeight="1" x14ac:dyDescent="0.25">
      <c r="A175" s="33"/>
      <c r="B175" s="96" t="s">
        <v>119</v>
      </c>
    </row>
    <row r="176" spans="1:2" ht="15" customHeight="1" x14ac:dyDescent="0.25">
      <c r="A176" s="33"/>
      <c r="B176" s="94" t="s">
        <v>68</v>
      </c>
    </row>
    <row r="177" spans="1:2" ht="15" customHeight="1" x14ac:dyDescent="0.25">
      <c r="A177" s="33"/>
      <c r="B177" s="95" t="s">
        <v>146</v>
      </c>
    </row>
    <row r="178" spans="1:2" ht="15" customHeight="1" x14ac:dyDescent="0.25">
      <c r="A178" s="33"/>
      <c r="B178" s="95" t="s">
        <v>74</v>
      </c>
    </row>
    <row r="179" spans="1:2" ht="15" customHeight="1" x14ac:dyDescent="0.25">
      <c r="A179" s="33"/>
      <c r="B179" s="96" t="s">
        <v>77</v>
      </c>
    </row>
    <row r="180" spans="1:2" ht="15" customHeight="1" x14ac:dyDescent="0.25">
      <c r="A180" s="33"/>
      <c r="B180" s="94" t="s">
        <v>108</v>
      </c>
    </row>
    <row r="181" spans="1:2" ht="15" customHeight="1" x14ac:dyDescent="0.25">
      <c r="A181" s="33"/>
      <c r="B181" s="94" t="s">
        <v>80</v>
      </c>
    </row>
    <row r="182" spans="1:2" ht="15" customHeight="1" x14ac:dyDescent="0.25">
      <c r="A182" s="33"/>
      <c r="B182" s="94" t="s">
        <v>81</v>
      </c>
    </row>
    <row r="183" spans="1:2" ht="15" customHeight="1" x14ac:dyDescent="0.25">
      <c r="A183" s="33"/>
      <c r="B183" s="95" t="s">
        <v>147</v>
      </c>
    </row>
    <row r="184" spans="1:2" ht="15" customHeight="1" x14ac:dyDescent="0.25">
      <c r="A184" s="33"/>
      <c r="B184" s="95" t="s">
        <v>83</v>
      </c>
    </row>
    <row r="185" spans="1:2" ht="15" customHeight="1" x14ac:dyDescent="0.25">
      <c r="A185" s="33"/>
      <c r="B185" s="95" t="s">
        <v>84</v>
      </c>
    </row>
    <row r="186" spans="1:2" ht="15" customHeight="1" x14ac:dyDescent="0.25">
      <c r="A186" s="33"/>
      <c r="B186" s="94" t="s">
        <v>86</v>
      </c>
    </row>
    <row r="187" spans="1:2" ht="15" customHeight="1" x14ac:dyDescent="0.25">
      <c r="A187" s="33"/>
      <c r="B187" s="97" t="s">
        <v>87</v>
      </c>
    </row>
    <row r="188" spans="1:2" ht="15" customHeight="1" x14ac:dyDescent="0.25">
      <c r="A188" s="33"/>
      <c r="B188" s="94" t="s">
        <v>156</v>
      </c>
    </row>
    <row r="189" spans="1:2" ht="15" customHeight="1" x14ac:dyDescent="0.25">
      <c r="A189" s="33"/>
      <c r="B189" s="95" t="s">
        <v>89</v>
      </c>
    </row>
    <row r="190" spans="1:2" ht="15" customHeight="1" x14ac:dyDescent="0.25">
      <c r="A190" s="33"/>
      <c r="B190" s="94" t="s">
        <v>91</v>
      </c>
    </row>
    <row r="191" spans="1:2" ht="15" customHeight="1" x14ac:dyDescent="0.25">
      <c r="A191" s="33"/>
      <c r="B191" s="94" t="s">
        <v>115</v>
      </c>
    </row>
    <row r="192" spans="1:2" ht="15" customHeight="1" x14ac:dyDescent="0.25">
      <c r="A192" s="33"/>
      <c r="B192" s="94" t="s">
        <v>99</v>
      </c>
    </row>
    <row r="193" spans="1:2" ht="15" customHeight="1" thickBot="1" x14ac:dyDescent="0.3">
      <c r="A193" s="33"/>
      <c r="B193" s="33"/>
    </row>
    <row r="194" spans="1:2" ht="15" customHeight="1" thickBot="1" x14ac:dyDescent="0.3">
      <c r="A194" s="34" t="s">
        <v>121</v>
      </c>
      <c r="B194" s="96" t="s">
        <v>64</v>
      </c>
    </row>
    <row r="195" spans="1:2" ht="15" customHeight="1" x14ac:dyDescent="0.25">
      <c r="A195" s="33"/>
      <c r="B195" s="96" t="s">
        <v>65</v>
      </c>
    </row>
    <row r="196" spans="1:2" ht="15" customHeight="1" x14ac:dyDescent="0.25">
      <c r="A196" s="33"/>
      <c r="B196" s="96" t="s">
        <v>66</v>
      </c>
    </row>
    <row r="197" spans="1:2" ht="15" customHeight="1" x14ac:dyDescent="0.25">
      <c r="A197" s="33"/>
      <c r="B197" s="96" t="s">
        <v>104</v>
      </c>
    </row>
    <row r="198" spans="1:2" ht="15" customHeight="1" x14ac:dyDescent="0.25">
      <c r="A198" s="33"/>
      <c r="B198" s="96" t="s">
        <v>105</v>
      </c>
    </row>
    <row r="199" spans="1:2" ht="15" customHeight="1" x14ac:dyDescent="0.25">
      <c r="A199" s="33"/>
      <c r="B199" s="94" t="s">
        <v>68</v>
      </c>
    </row>
    <row r="200" spans="1:2" ht="15" customHeight="1" x14ac:dyDescent="0.25">
      <c r="A200" s="33"/>
      <c r="B200" s="96" t="s">
        <v>71</v>
      </c>
    </row>
    <row r="201" spans="1:2" ht="15" customHeight="1" x14ac:dyDescent="0.25">
      <c r="A201" s="33"/>
      <c r="B201" s="96" t="s">
        <v>74</v>
      </c>
    </row>
    <row r="202" spans="1:2" ht="15" customHeight="1" x14ac:dyDescent="0.25">
      <c r="A202" s="33"/>
      <c r="B202" s="96" t="s">
        <v>131</v>
      </c>
    </row>
    <row r="203" spans="1:2" ht="15" customHeight="1" x14ac:dyDescent="0.25">
      <c r="A203" s="33"/>
      <c r="B203" s="94" t="s">
        <v>108</v>
      </c>
    </row>
    <row r="204" spans="1:2" ht="15" customHeight="1" x14ac:dyDescent="0.25">
      <c r="A204" s="33"/>
      <c r="B204" s="96" t="s">
        <v>83</v>
      </c>
    </row>
    <row r="205" spans="1:2" ht="15" customHeight="1" x14ac:dyDescent="0.25">
      <c r="A205" s="33"/>
      <c r="B205" s="96" t="s">
        <v>122</v>
      </c>
    </row>
    <row r="206" spans="1:2" ht="15" customHeight="1" x14ac:dyDescent="0.25">
      <c r="A206" s="33"/>
      <c r="B206" s="96" t="s">
        <v>84</v>
      </c>
    </row>
    <row r="207" spans="1:2" ht="15" customHeight="1" x14ac:dyDescent="0.25">
      <c r="A207" s="33"/>
      <c r="B207" s="94" t="s">
        <v>86</v>
      </c>
    </row>
    <row r="208" spans="1:2" ht="15" customHeight="1" x14ac:dyDescent="0.25">
      <c r="A208" s="33"/>
      <c r="B208" s="97" t="s">
        <v>87</v>
      </c>
    </row>
    <row r="209" spans="1:2" ht="15" customHeight="1" x14ac:dyDescent="0.25">
      <c r="A209" s="33"/>
      <c r="B209" s="94" t="s">
        <v>164</v>
      </c>
    </row>
    <row r="210" spans="1:2" ht="15" customHeight="1" x14ac:dyDescent="0.25">
      <c r="A210" s="33"/>
      <c r="B210" s="96" t="s">
        <v>123</v>
      </c>
    </row>
    <row r="211" spans="1:2" ht="15" customHeight="1" x14ac:dyDescent="0.25">
      <c r="A211" s="33"/>
      <c r="B211" s="94" t="s">
        <v>115</v>
      </c>
    </row>
    <row r="212" spans="1:2" ht="15" customHeight="1" x14ac:dyDescent="0.25">
      <c r="A212" s="33"/>
      <c r="B212" s="33" t="s">
        <v>161</v>
      </c>
    </row>
  </sheetData>
  <mergeCells count="58"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H72:I72"/>
    <mergeCell ref="J72:J73"/>
    <mergeCell ref="K72:K73"/>
    <mergeCell ref="L72:L73"/>
    <mergeCell ref="A42:N42"/>
    <mergeCell ref="A43:A45"/>
    <mergeCell ref="B43:G43"/>
    <mergeCell ref="H43:L43"/>
    <mergeCell ref="M43:M45"/>
    <mergeCell ref="N43:N45"/>
    <mergeCell ref="B44:C44"/>
    <mergeCell ref="D44:E44"/>
    <mergeCell ref="F44:F45"/>
    <mergeCell ref="G44:G45"/>
    <mergeCell ref="H44:I44"/>
    <mergeCell ref="J44:J45"/>
    <mergeCell ref="K44:K45"/>
    <mergeCell ref="L44:L45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J33:J34"/>
    <mergeCell ref="K33:K34"/>
    <mergeCell ref="L33:L34"/>
    <mergeCell ref="A88:G88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39"/>
  <sheetViews>
    <sheetView topLeftCell="A43" zoomScale="85" zoomScaleNormal="85" workbookViewId="0">
      <selection activeCell="N66" sqref="N66"/>
    </sheetView>
  </sheetViews>
  <sheetFormatPr defaultColWidth="9.140625" defaultRowHeight="15" x14ac:dyDescent="0.25"/>
  <cols>
    <col min="1" max="1" width="36.7109375" style="659" customWidth="1"/>
    <col min="2" max="14" width="16.7109375" style="197" customWidth="1"/>
    <col min="15" max="15" width="13.42578125" style="197" bestFit="1" customWidth="1"/>
    <col min="16" max="16" width="13.5703125" style="197" bestFit="1" customWidth="1"/>
    <col min="17" max="16384" width="9.140625" style="197"/>
  </cols>
  <sheetData>
    <row r="1" spans="1:14" ht="18.75" x14ac:dyDescent="0.25">
      <c r="A1" s="3292" t="s">
        <v>327</v>
      </c>
      <c r="B1" s="3292"/>
      <c r="C1" s="3292"/>
      <c r="D1" s="3292"/>
      <c r="E1" s="3292"/>
      <c r="F1" s="3292"/>
      <c r="G1" s="3292"/>
      <c r="H1" s="3292"/>
      <c r="I1" s="3292"/>
      <c r="J1" s="3292"/>
      <c r="K1" s="3292"/>
      <c r="L1" s="3292"/>
      <c r="M1" s="3292"/>
      <c r="N1" s="3292"/>
    </row>
    <row r="2" spans="1:14" ht="15.75" thickBot="1" x14ac:dyDescent="0.3">
      <c r="A2" s="643"/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</row>
    <row r="3" spans="1:14" ht="17.25" thickBot="1" x14ac:dyDescent="0.3">
      <c r="A3" s="3029" t="s">
        <v>30</v>
      </c>
      <c r="B3" s="3030"/>
      <c r="C3" s="3030"/>
      <c r="D3" s="3030"/>
      <c r="E3" s="3030"/>
      <c r="F3" s="3030"/>
      <c r="G3" s="3030"/>
      <c r="H3" s="3030"/>
      <c r="I3" s="3030"/>
      <c r="J3" s="3030"/>
      <c r="K3" s="3030"/>
      <c r="L3" s="3030"/>
      <c r="M3" s="3030"/>
      <c r="N3" s="3031"/>
    </row>
    <row r="4" spans="1:14" ht="15" customHeight="1" x14ac:dyDescent="0.25">
      <c r="A4" s="3281" t="s">
        <v>0</v>
      </c>
      <c r="B4" s="2978" t="s">
        <v>1</v>
      </c>
      <c r="C4" s="2969"/>
      <c r="D4" s="2969"/>
      <c r="E4" s="2969"/>
      <c r="F4" s="2969"/>
      <c r="G4" s="3227"/>
      <c r="H4" s="2978" t="s">
        <v>2</v>
      </c>
      <c r="I4" s="2969"/>
      <c r="J4" s="2969"/>
      <c r="K4" s="2969"/>
      <c r="L4" s="3227"/>
      <c r="M4" s="2954" t="s">
        <v>3</v>
      </c>
      <c r="N4" s="2965" t="s">
        <v>31</v>
      </c>
    </row>
    <row r="5" spans="1:14" ht="15" customHeight="1" x14ac:dyDescent="0.25">
      <c r="A5" s="3282"/>
      <c r="B5" s="2956" t="s">
        <v>8</v>
      </c>
      <c r="C5" s="2957"/>
      <c r="D5" s="2972" t="s">
        <v>9</v>
      </c>
      <c r="E5" s="2957"/>
      <c r="F5" s="3216" t="s">
        <v>32</v>
      </c>
      <c r="G5" s="3284" t="s">
        <v>10</v>
      </c>
      <c r="H5" s="2956" t="s">
        <v>11</v>
      </c>
      <c r="I5" s="2957"/>
      <c r="J5" s="2958" t="s">
        <v>12</v>
      </c>
      <c r="K5" s="2960" t="s">
        <v>33</v>
      </c>
      <c r="L5" s="3285" t="s">
        <v>13</v>
      </c>
      <c r="M5" s="2964"/>
      <c r="N5" s="2966"/>
    </row>
    <row r="6" spans="1:14" ht="66.75" thickBot="1" x14ac:dyDescent="0.3">
      <c r="A6" s="3283"/>
      <c r="B6" s="105" t="s">
        <v>14</v>
      </c>
      <c r="C6" s="128" t="s">
        <v>15</v>
      </c>
      <c r="D6" s="128" t="s">
        <v>16</v>
      </c>
      <c r="E6" s="128" t="s">
        <v>34</v>
      </c>
      <c r="F6" s="3217"/>
      <c r="G6" s="2955"/>
      <c r="H6" s="105" t="s">
        <v>14</v>
      </c>
      <c r="I6" s="128" t="s">
        <v>15</v>
      </c>
      <c r="J6" s="2959"/>
      <c r="K6" s="2961"/>
      <c r="L6" s="2963"/>
      <c r="M6" s="2955"/>
      <c r="N6" s="2967"/>
    </row>
    <row r="7" spans="1:14" ht="16.5" x14ac:dyDescent="0.25">
      <c r="A7" s="644" t="s">
        <v>17</v>
      </c>
      <c r="B7" s="22">
        <v>4438.3538499999995</v>
      </c>
      <c r="C7" s="22">
        <v>2555.4933849999998</v>
      </c>
      <c r="D7" s="22">
        <v>1434.127266</v>
      </c>
      <c r="E7" s="22">
        <v>1357.3969999999999</v>
      </c>
      <c r="F7" s="22">
        <v>1378.5900000000001</v>
      </c>
      <c r="G7" s="483">
        <v>11163.961501</v>
      </c>
      <c r="H7" s="22">
        <v>0</v>
      </c>
      <c r="I7" s="22">
        <v>0</v>
      </c>
      <c r="J7" s="22">
        <v>0</v>
      </c>
      <c r="K7" s="22">
        <v>0</v>
      </c>
      <c r="L7" s="483">
        <v>0</v>
      </c>
      <c r="M7" s="484">
        <v>11163.961501</v>
      </c>
      <c r="N7" s="22">
        <v>8289.9578999999994</v>
      </c>
    </row>
    <row r="8" spans="1:14" ht="16.5" x14ac:dyDescent="0.25">
      <c r="A8" s="645" t="s">
        <v>18</v>
      </c>
      <c r="B8" s="22">
        <v>296.95699999999999</v>
      </c>
      <c r="C8" s="22">
        <v>952.44299999999998</v>
      </c>
      <c r="D8" s="22">
        <v>631.52755999999999</v>
      </c>
      <c r="E8" s="22">
        <v>522.96100000000001</v>
      </c>
      <c r="F8" s="22">
        <v>441.92899999999997</v>
      </c>
      <c r="G8" s="483">
        <v>2845.81756</v>
      </c>
      <c r="H8" s="22">
        <v>176</v>
      </c>
      <c r="I8" s="22">
        <v>0</v>
      </c>
      <c r="J8" s="22">
        <v>0</v>
      </c>
      <c r="K8" s="22">
        <v>0</v>
      </c>
      <c r="L8" s="483">
        <v>176</v>
      </c>
      <c r="M8" s="484">
        <v>3021.81756</v>
      </c>
      <c r="N8" s="22">
        <v>1862.1875599999998</v>
      </c>
    </row>
    <row r="9" spans="1:14" ht="16.5" x14ac:dyDescent="0.25">
      <c r="A9" s="645" t="s">
        <v>19</v>
      </c>
      <c r="B9" s="22">
        <v>71.302999999999997</v>
      </c>
      <c r="C9" s="22">
        <v>53.204999999999998</v>
      </c>
      <c r="D9" s="22">
        <v>151.483</v>
      </c>
      <c r="E9" s="22">
        <v>70.569999999999993</v>
      </c>
      <c r="F9" s="22">
        <v>90.456999999999994</v>
      </c>
      <c r="G9" s="483">
        <v>437.01799999999997</v>
      </c>
      <c r="H9" s="22">
        <v>0</v>
      </c>
      <c r="I9" s="22">
        <v>0</v>
      </c>
      <c r="J9" s="22">
        <v>0</v>
      </c>
      <c r="K9" s="22">
        <v>0</v>
      </c>
      <c r="L9" s="483">
        <v>0</v>
      </c>
      <c r="M9" s="484">
        <v>437.01799999999997</v>
      </c>
      <c r="N9" s="22">
        <v>287.69100000000003</v>
      </c>
    </row>
    <row r="10" spans="1:14" ht="16.5" x14ac:dyDescent="0.25">
      <c r="A10" s="645" t="s">
        <v>20</v>
      </c>
      <c r="B10" s="22">
        <v>69</v>
      </c>
      <c r="C10" s="22">
        <v>482.9</v>
      </c>
      <c r="D10" s="22">
        <v>168.66399999999999</v>
      </c>
      <c r="E10" s="22">
        <v>35.332000000000001</v>
      </c>
      <c r="F10" s="22">
        <v>80.173000000000002</v>
      </c>
      <c r="G10" s="483">
        <v>836.06899999999996</v>
      </c>
      <c r="H10" s="22">
        <v>0</v>
      </c>
      <c r="I10" s="22">
        <v>0</v>
      </c>
      <c r="J10" s="22">
        <v>0</v>
      </c>
      <c r="K10" s="22">
        <v>0</v>
      </c>
      <c r="L10" s="483">
        <v>0</v>
      </c>
      <c r="M10" s="484">
        <v>836.06899999999996</v>
      </c>
      <c r="N10" s="22">
        <v>374.01900000000001</v>
      </c>
    </row>
    <row r="11" spans="1:14" ht="16.5" x14ac:dyDescent="0.25">
      <c r="A11" s="645" t="s">
        <v>21</v>
      </c>
      <c r="B11" s="22">
        <v>117.46899999999999</v>
      </c>
      <c r="C11" s="22">
        <v>267.59800000000001</v>
      </c>
      <c r="D11" s="22">
        <v>206.554</v>
      </c>
      <c r="E11" s="22">
        <v>324.49099999999999</v>
      </c>
      <c r="F11" s="22">
        <v>96.668999999999997</v>
      </c>
      <c r="G11" s="483">
        <v>1012.7809999999999</v>
      </c>
      <c r="H11" s="22">
        <v>176</v>
      </c>
      <c r="I11" s="22">
        <v>0</v>
      </c>
      <c r="J11" s="22">
        <v>0</v>
      </c>
      <c r="K11" s="22">
        <v>0</v>
      </c>
      <c r="L11" s="483">
        <v>176</v>
      </c>
      <c r="M11" s="484">
        <v>1188.7809999999999</v>
      </c>
      <c r="N11" s="22">
        <v>720.44799999999998</v>
      </c>
    </row>
    <row r="12" spans="1:14" ht="16.5" x14ac:dyDescent="0.25">
      <c r="A12" s="645" t="s">
        <v>22</v>
      </c>
      <c r="B12" s="22">
        <v>219.36500000000001</v>
      </c>
      <c r="C12" s="22">
        <v>201.01499999999999</v>
      </c>
      <c r="D12" s="22">
        <v>131.78806500000002</v>
      </c>
      <c r="E12" s="22">
        <v>80.923000000000002</v>
      </c>
      <c r="F12" s="22">
        <v>253.25799999999998</v>
      </c>
      <c r="G12" s="483">
        <v>886.34906499999988</v>
      </c>
      <c r="H12" s="22">
        <v>0</v>
      </c>
      <c r="I12" s="22">
        <v>0</v>
      </c>
      <c r="J12" s="22">
        <v>0</v>
      </c>
      <c r="K12" s="22">
        <v>0</v>
      </c>
      <c r="L12" s="483">
        <v>0</v>
      </c>
      <c r="M12" s="484">
        <v>886.34906499999988</v>
      </c>
      <c r="N12" s="22">
        <v>703.72306500000002</v>
      </c>
    </row>
    <row r="13" spans="1:14" ht="17.25" thickBot="1" x14ac:dyDescent="0.3">
      <c r="A13" s="646" t="s">
        <v>23</v>
      </c>
      <c r="B13" s="22">
        <v>462.23</v>
      </c>
      <c r="C13" s="22">
        <v>359.02100000000002</v>
      </c>
      <c r="D13" s="22">
        <v>351.586522</v>
      </c>
      <c r="E13" s="22">
        <v>218.05799999999999</v>
      </c>
      <c r="F13" s="501">
        <v>405.15999999999997</v>
      </c>
      <c r="G13" s="501">
        <v>1796.0555220000001</v>
      </c>
      <c r="H13" s="22">
        <v>193</v>
      </c>
      <c r="I13" s="22">
        <v>0</v>
      </c>
      <c r="J13" s="22">
        <v>778</v>
      </c>
      <c r="K13" s="22">
        <v>0</v>
      </c>
      <c r="L13" s="483">
        <v>971</v>
      </c>
      <c r="M13" s="501">
        <v>2767.0555220000001</v>
      </c>
      <c r="N13" s="501">
        <v>1272.3884909999999</v>
      </c>
    </row>
    <row r="14" spans="1:14" ht="17.25" thickBot="1" x14ac:dyDescent="0.3">
      <c r="A14" s="647" t="s">
        <v>24</v>
      </c>
      <c r="B14" s="29">
        <v>5416.9058500000001</v>
      </c>
      <c r="C14" s="29">
        <v>4067.972385</v>
      </c>
      <c r="D14" s="29">
        <v>2549.0294130000002</v>
      </c>
      <c r="E14" s="29">
        <v>2179.3389999999999</v>
      </c>
      <c r="F14" s="23">
        <v>2478.9369999999999</v>
      </c>
      <c r="G14" s="23">
        <v>16692.183648000002</v>
      </c>
      <c r="H14" s="29">
        <v>369</v>
      </c>
      <c r="I14" s="29">
        <v>0</v>
      </c>
      <c r="J14" s="29">
        <v>778</v>
      </c>
      <c r="K14" s="29">
        <v>0</v>
      </c>
      <c r="L14" s="485">
        <v>1147</v>
      </c>
      <c r="M14" s="23">
        <v>17839.183648000002</v>
      </c>
      <c r="N14" s="23">
        <v>12128.257016</v>
      </c>
    </row>
    <row r="15" spans="1:14" ht="16.5" x14ac:dyDescent="0.25">
      <c r="A15" s="648" t="s">
        <v>35</v>
      </c>
      <c r="B15" s="22">
        <v>0</v>
      </c>
      <c r="C15" s="22">
        <v>0</v>
      </c>
      <c r="D15" s="22">
        <v>74</v>
      </c>
      <c r="E15" s="22">
        <v>0</v>
      </c>
      <c r="F15" s="22">
        <v>8.1329999999999991</v>
      </c>
      <c r="G15" s="483">
        <v>82.132999999999996</v>
      </c>
      <c r="H15" s="22">
        <v>0</v>
      </c>
      <c r="I15" s="22">
        <v>0</v>
      </c>
      <c r="J15" s="22">
        <v>0</v>
      </c>
      <c r="K15" s="22">
        <v>0</v>
      </c>
      <c r="L15" s="483">
        <v>0</v>
      </c>
      <c r="M15" s="484">
        <v>82.132999999999996</v>
      </c>
      <c r="N15" s="22">
        <v>70</v>
      </c>
    </row>
    <row r="16" spans="1:14" ht="16.5" x14ac:dyDescent="0.25">
      <c r="A16" s="649" t="s">
        <v>36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483">
        <v>0</v>
      </c>
      <c r="H16" s="22">
        <v>0</v>
      </c>
      <c r="I16" s="22">
        <v>0</v>
      </c>
      <c r="J16" s="22">
        <v>0</v>
      </c>
      <c r="K16" s="22">
        <v>0</v>
      </c>
      <c r="L16" s="483">
        <v>0</v>
      </c>
      <c r="M16" s="484">
        <v>0</v>
      </c>
      <c r="N16" s="22">
        <v>0</v>
      </c>
    </row>
    <row r="17" spans="1:18" ht="16.5" x14ac:dyDescent="0.25">
      <c r="A17" s="649" t="s">
        <v>37</v>
      </c>
      <c r="B17" s="22">
        <v>0</v>
      </c>
      <c r="C17" s="22">
        <v>0</v>
      </c>
      <c r="D17" s="22">
        <v>0</v>
      </c>
      <c r="E17" s="22">
        <v>0</v>
      </c>
      <c r="F17" s="22">
        <v>13</v>
      </c>
      <c r="G17" s="483">
        <v>13</v>
      </c>
      <c r="H17" s="22">
        <v>0</v>
      </c>
      <c r="I17" s="22">
        <v>0</v>
      </c>
      <c r="J17" s="22">
        <v>0</v>
      </c>
      <c r="K17" s="22">
        <v>0</v>
      </c>
      <c r="L17" s="483">
        <v>0</v>
      </c>
      <c r="M17" s="484">
        <v>13</v>
      </c>
      <c r="N17" s="22">
        <v>13</v>
      </c>
    </row>
    <row r="18" spans="1:18" ht="16.5" x14ac:dyDescent="0.25">
      <c r="A18" s="649" t="s">
        <v>38</v>
      </c>
      <c r="B18" s="22">
        <v>0</v>
      </c>
      <c r="C18" s="22">
        <v>3</v>
      </c>
      <c r="D18" s="22">
        <v>0</v>
      </c>
      <c r="E18" s="22">
        <v>0</v>
      </c>
      <c r="F18" s="22">
        <v>0</v>
      </c>
      <c r="G18" s="483">
        <v>3</v>
      </c>
      <c r="H18" s="22">
        <v>0</v>
      </c>
      <c r="I18" s="22">
        <v>0</v>
      </c>
      <c r="J18" s="22">
        <v>0</v>
      </c>
      <c r="K18" s="22">
        <v>0</v>
      </c>
      <c r="L18" s="483">
        <v>0</v>
      </c>
      <c r="M18" s="484">
        <v>3</v>
      </c>
      <c r="N18" s="22">
        <v>3</v>
      </c>
    </row>
    <row r="19" spans="1:18" ht="25.5" x14ac:dyDescent="0.25">
      <c r="A19" s="649" t="s">
        <v>39</v>
      </c>
      <c r="B19" s="22">
        <v>0</v>
      </c>
      <c r="C19" s="22">
        <v>0</v>
      </c>
      <c r="D19" s="22">
        <v>0</v>
      </c>
      <c r="E19" s="22">
        <v>10</v>
      </c>
      <c r="F19" s="22">
        <v>0</v>
      </c>
      <c r="G19" s="483">
        <v>10</v>
      </c>
      <c r="H19" s="22">
        <v>0</v>
      </c>
      <c r="I19" s="22">
        <v>0</v>
      </c>
      <c r="J19" s="22">
        <v>0</v>
      </c>
      <c r="K19" s="22">
        <v>0</v>
      </c>
      <c r="L19" s="483">
        <v>0</v>
      </c>
      <c r="M19" s="484">
        <v>10</v>
      </c>
      <c r="N19" s="22">
        <v>0</v>
      </c>
    </row>
    <row r="20" spans="1:18" ht="16.5" x14ac:dyDescent="0.25">
      <c r="A20" s="649" t="s">
        <v>40</v>
      </c>
      <c r="B20" s="22">
        <v>0</v>
      </c>
      <c r="C20" s="22">
        <v>0</v>
      </c>
      <c r="D20" s="22">
        <v>79.483999999999995</v>
      </c>
      <c r="E20" s="22">
        <v>0</v>
      </c>
      <c r="F20" s="22">
        <v>0</v>
      </c>
      <c r="G20" s="483">
        <v>79.483999999999995</v>
      </c>
      <c r="H20" s="22">
        <v>0</v>
      </c>
      <c r="I20" s="22">
        <v>0</v>
      </c>
      <c r="J20" s="22">
        <v>0</v>
      </c>
      <c r="K20" s="22">
        <v>0</v>
      </c>
      <c r="L20" s="483">
        <v>0</v>
      </c>
      <c r="M20" s="484">
        <v>79.483999999999995</v>
      </c>
      <c r="N20" s="22">
        <v>79.483999999999995</v>
      </c>
    </row>
    <row r="21" spans="1:18" ht="16.5" x14ac:dyDescent="0.25">
      <c r="A21" s="649" t="s">
        <v>41</v>
      </c>
      <c r="B21" s="22">
        <v>11</v>
      </c>
      <c r="C21" s="22">
        <v>0</v>
      </c>
      <c r="D21" s="22">
        <v>0</v>
      </c>
      <c r="E21" s="22">
        <v>13.5</v>
      </c>
      <c r="F21" s="22">
        <v>0</v>
      </c>
      <c r="G21" s="483">
        <v>24.5</v>
      </c>
      <c r="H21" s="22">
        <v>0</v>
      </c>
      <c r="I21" s="22">
        <v>0</v>
      </c>
      <c r="J21" s="22">
        <v>0</v>
      </c>
      <c r="K21" s="22">
        <v>0</v>
      </c>
      <c r="L21" s="483">
        <v>0</v>
      </c>
      <c r="M21" s="484">
        <v>24.5</v>
      </c>
      <c r="N21" s="22">
        <v>13.5</v>
      </c>
    </row>
    <row r="22" spans="1:18" ht="16.5" x14ac:dyDescent="0.25">
      <c r="A22" s="649" t="s">
        <v>42</v>
      </c>
      <c r="B22" s="22">
        <v>0</v>
      </c>
      <c r="C22" s="22">
        <v>0</v>
      </c>
      <c r="D22" s="22">
        <v>0</v>
      </c>
      <c r="E22" s="22">
        <v>300</v>
      </c>
      <c r="F22" s="22">
        <v>0</v>
      </c>
      <c r="G22" s="483">
        <v>300</v>
      </c>
      <c r="H22" s="22">
        <v>0</v>
      </c>
      <c r="I22" s="22">
        <v>0</v>
      </c>
      <c r="J22" s="22">
        <v>0</v>
      </c>
      <c r="K22" s="22">
        <v>0</v>
      </c>
      <c r="L22" s="483">
        <v>0</v>
      </c>
      <c r="M22" s="484">
        <v>300</v>
      </c>
      <c r="N22" s="22">
        <v>0</v>
      </c>
    </row>
    <row r="23" spans="1:18" ht="16.5" x14ac:dyDescent="0.25">
      <c r="A23" s="649" t="s">
        <v>43</v>
      </c>
      <c r="B23" s="22">
        <v>22</v>
      </c>
      <c r="C23" s="22">
        <v>25</v>
      </c>
      <c r="D23" s="22">
        <v>43.061</v>
      </c>
      <c r="E23" s="22">
        <v>0</v>
      </c>
      <c r="F23" s="22">
        <v>10</v>
      </c>
      <c r="G23" s="483">
        <v>100.06100000000001</v>
      </c>
      <c r="H23" s="22">
        <v>0</v>
      </c>
      <c r="I23" s="22">
        <v>0</v>
      </c>
      <c r="J23" s="22">
        <v>0</v>
      </c>
      <c r="K23" s="22">
        <v>0</v>
      </c>
      <c r="L23" s="483">
        <v>0</v>
      </c>
      <c r="M23" s="484">
        <v>100.06100000000001</v>
      </c>
      <c r="N23" s="22">
        <v>50.061</v>
      </c>
    </row>
    <row r="24" spans="1:18" ht="16.5" x14ac:dyDescent="0.25">
      <c r="A24" s="649" t="s">
        <v>44</v>
      </c>
      <c r="B24" s="22">
        <v>0</v>
      </c>
      <c r="C24" s="22">
        <v>6.5279999999999996</v>
      </c>
      <c r="D24" s="22">
        <v>5</v>
      </c>
      <c r="E24" s="22">
        <v>0</v>
      </c>
      <c r="F24" s="22">
        <v>0</v>
      </c>
      <c r="G24" s="483">
        <v>11.527999999999999</v>
      </c>
      <c r="H24" s="22">
        <v>0</v>
      </c>
      <c r="I24" s="22">
        <v>0</v>
      </c>
      <c r="J24" s="22">
        <v>0</v>
      </c>
      <c r="K24" s="22">
        <v>0</v>
      </c>
      <c r="L24" s="483">
        <v>0</v>
      </c>
      <c r="M24" s="484">
        <v>11.527999999999999</v>
      </c>
      <c r="N24" s="22">
        <v>5</v>
      </c>
    </row>
    <row r="25" spans="1:18" ht="16.5" x14ac:dyDescent="0.25">
      <c r="A25" s="649" t="s">
        <v>45</v>
      </c>
      <c r="B25" s="22">
        <v>0</v>
      </c>
      <c r="C25" s="22">
        <v>0</v>
      </c>
      <c r="D25" s="22">
        <v>7</v>
      </c>
      <c r="E25" s="22">
        <v>0</v>
      </c>
      <c r="F25" s="22">
        <v>0</v>
      </c>
      <c r="G25" s="483">
        <v>7</v>
      </c>
      <c r="H25" s="22">
        <v>0</v>
      </c>
      <c r="I25" s="22">
        <v>0</v>
      </c>
      <c r="J25" s="22">
        <v>0</v>
      </c>
      <c r="K25" s="22">
        <v>0</v>
      </c>
      <c r="L25" s="483">
        <v>0</v>
      </c>
      <c r="M25" s="484">
        <v>7</v>
      </c>
      <c r="N25" s="22">
        <v>7</v>
      </c>
    </row>
    <row r="26" spans="1:18" ht="16.5" x14ac:dyDescent="0.25">
      <c r="A26" s="649" t="s">
        <v>46</v>
      </c>
      <c r="B26" s="22">
        <v>0</v>
      </c>
      <c r="C26" s="22">
        <v>0</v>
      </c>
      <c r="D26" s="22">
        <v>0</v>
      </c>
      <c r="E26" s="22">
        <v>0</v>
      </c>
      <c r="F26" s="22">
        <v>3.5790000000000002</v>
      </c>
      <c r="G26" s="483">
        <v>3.5790000000000002</v>
      </c>
      <c r="H26" s="22">
        <v>0</v>
      </c>
      <c r="I26" s="22">
        <v>0</v>
      </c>
      <c r="J26" s="22">
        <v>0</v>
      </c>
      <c r="K26" s="22">
        <v>0</v>
      </c>
      <c r="L26" s="483">
        <v>0</v>
      </c>
      <c r="M26" s="484">
        <v>3.5790000000000002</v>
      </c>
      <c r="N26" s="22">
        <v>3.5790000000000002</v>
      </c>
    </row>
    <row r="27" spans="1:18" ht="17.25" thickBot="1" x14ac:dyDescent="0.3">
      <c r="A27" s="649" t="s">
        <v>47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483">
        <v>0</v>
      </c>
      <c r="H27" s="22">
        <v>0</v>
      </c>
      <c r="I27" s="22">
        <v>0</v>
      </c>
      <c r="J27" s="22">
        <v>0</v>
      </c>
      <c r="K27" s="22">
        <v>0</v>
      </c>
      <c r="L27" s="483">
        <v>0</v>
      </c>
      <c r="M27" s="484">
        <v>0</v>
      </c>
      <c r="N27" s="22">
        <v>0</v>
      </c>
    </row>
    <row r="28" spans="1:18" ht="17.25" thickBot="1" x14ac:dyDescent="0.3">
      <c r="A28" s="647" t="s">
        <v>25</v>
      </c>
      <c r="B28" s="29">
        <v>33</v>
      </c>
      <c r="C28" s="29">
        <v>39.527999999999999</v>
      </c>
      <c r="D28" s="29">
        <v>225.79300000000001</v>
      </c>
      <c r="E28" s="29">
        <v>333.608</v>
      </c>
      <c r="F28" s="29">
        <v>42.855000000000004</v>
      </c>
      <c r="G28" s="485">
        <v>674.78399999999999</v>
      </c>
      <c r="H28" s="29">
        <v>0</v>
      </c>
      <c r="I28" s="29">
        <v>0</v>
      </c>
      <c r="J28" s="29">
        <v>0</v>
      </c>
      <c r="K28" s="29">
        <v>0</v>
      </c>
      <c r="L28" s="485">
        <v>0</v>
      </c>
      <c r="M28" s="486">
        <v>674.78399999999999</v>
      </c>
      <c r="N28" s="29">
        <v>275.37200000000001</v>
      </c>
      <c r="P28" s="197">
        <f>+B28+C28+H28+I28+B66+C66+H66+I66</f>
        <v>16468.931541347898</v>
      </c>
    </row>
    <row r="29" spans="1:18" ht="17.25" thickBot="1" x14ac:dyDescent="0.3">
      <c r="A29" s="647" t="s">
        <v>26</v>
      </c>
      <c r="B29" s="29">
        <v>5449.9058500000001</v>
      </c>
      <c r="C29" s="29">
        <v>4107.5003850000003</v>
      </c>
      <c r="D29" s="29">
        <v>2774.8224129999999</v>
      </c>
      <c r="E29" s="29">
        <v>2512.9470000000001</v>
      </c>
      <c r="F29" s="23">
        <v>2521.7920000000004</v>
      </c>
      <c r="G29" s="23">
        <v>17366.967648000002</v>
      </c>
      <c r="H29" s="29">
        <v>369</v>
      </c>
      <c r="I29" s="29">
        <v>0</v>
      </c>
      <c r="J29" s="29">
        <v>778</v>
      </c>
      <c r="K29" s="29">
        <v>0</v>
      </c>
      <c r="L29" s="485">
        <v>1147</v>
      </c>
      <c r="M29" s="23">
        <v>18513.967648000002</v>
      </c>
      <c r="N29" s="23">
        <v>12403.629015999999</v>
      </c>
      <c r="P29" s="197">
        <f>+D28+E28+J28+D66+E66+J66</f>
        <v>48075.726233000001</v>
      </c>
      <c r="R29" s="197" t="b">
        <f>P39=M39+P39=P42</f>
        <v>1</v>
      </c>
    </row>
    <row r="30" spans="1:18" ht="17.25" thickBot="1" x14ac:dyDescent="0.3">
      <c r="A30" s="650"/>
      <c r="B30" s="638"/>
      <c r="C30" s="638"/>
      <c r="D30" s="638"/>
      <c r="E30" s="638"/>
      <c r="F30" s="638"/>
      <c r="G30" s="638"/>
      <c r="H30" s="638"/>
      <c r="I30" s="638"/>
      <c r="J30" s="638"/>
      <c r="K30" s="638"/>
      <c r="L30" s="638"/>
      <c r="M30" s="638"/>
      <c r="N30" s="639"/>
      <c r="P30" s="197">
        <f>+F28+K28+F66+K66</f>
        <v>6392.8449999999993</v>
      </c>
    </row>
    <row r="31" spans="1:18" ht="17.25" thickBot="1" x14ac:dyDescent="0.3">
      <c r="A31" s="3286" t="s">
        <v>30</v>
      </c>
      <c r="B31" s="3287"/>
      <c r="C31" s="3287"/>
      <c r="D31" s="3287"/>
      <c r="E31" s="3287"/>
      <c r="F31" s="3287"/>
      <c r="G31" s="3287"/>
      <c r="H31" s="3287"/>
      <c r="I31" s="3287"/>
      <c r="J31" s="3287"/>
      <c r="K31" s="3287"/>
      <c r="L31" s="3287"/>
      <c r="M31" s="3287"/>
      <c r="N31" s="3288"/>
    </row>
    <row r="32" spans="1:18" ht="15.75" customHeight="1" thickBot="1" x14ac:dyDescent="0.3">
      <c r="A32" s="3281" t="s">
        <v>0</v>
      </c>
      <c r="B32" s="2943" t="s">
        <v>1</v>
      </c>
      <c r="C32" s="2944"/>
      <c r="D32" s="2944"/>
      <c r="E32" s="2944"/>
      <c r="F32" s="2944"/>
      <c r="G32" s="2945"/>
      <c r="H32" s="2943" t="s">
        <v>2</v>
      </c>
      <c r="I32" s="2944"/>
      <c r="J32" s="2944"/>
      <c r="K32" s="2944"/>
      <c r="L32" s="2945"/>
      <c r="M32" s="2954" t="s">
        <v>3</v>
      </c>
      <c r="N32" s="2965" t="s">
        <v>31</v>
      </c>
    </row>
    <row r="33" spans="1:16" ht="15" customHeight="1" x14ac:dyDescent="0.25">
      <c r="A33" s="3282"/>
      <c r="B33" s="2956" t="s">
        <v>8</v>
      </c>
      <c r="C33" s="2957"/>
      <c r="D33" s="2972" t="s">
        <v>9</v>
      </c>
      <c r="E33" s="2957"/>
      <c r="F33" s="3216" t="s">
        <v>32</v>
      </c>
      <c r="G33" s="2954" t="s">
        <v>10</v>
      </c>
      <c r="H33" s="2956" t="s">
        <v>11</v>
      </c>
      <c r="I33" s="2957"/>
      <c r="J33" s="2958" t="s">
        <v>12</v>
      </c>
      <c r="K33" s="2960" t="s">
        <v>33</v>
      </c>
      <c r="L33" s="2962" t="s">
        <v>13</v>
      </c>
      <c r="M33" s="2964"/>
      <c r="N33" s="2966"/>
    </row>
    <row r="34" spans="1:16" ht="66.75" thickBot="1" x14ac:dyDescent="0.3">
      <c r="A34" s="3283"/>
      <c r="B34" s="105" t="s">
        <v>14</v>
      </c>
      <c r="C34" s="128" t="s">
        <v>15</v>
      </c>
      <c r="D34" s="128" t="s">
        <v>16</v>
      </c>
      <c r="E34" s="128" t="s">
        <v>34</v>
      </c>
      <c r="F34" s="3217"/>
      <c r="G34" s="2955"/>
      <c r="H34" s="105" t="s">
        <v>14</v>
      </c>
      <c r="I34" s="128" t="s">
        <v>15</v>
      </c>
      <c r="J34" s="2959"/>
      <c r="K34" s="2961"/>
      <c r="L34" s="2963"/>
      <c r="M34" s="2955"/>
      <c r="N34" s="2967"/>
    </row>
    <row r="35" spans="1:16" ht="16.5" x14ac:dyDescent="0.25">
      <c r="A35" s="644" t="s">
        <v>27</v>
      </c>
      <c r="B35" s="22">
        <v>2561.1648500000001</v>
      </c>
      <c r="C35" s="22">
        <v>1899.3710000000001</v>
      </c>
      <c r="D35" s="22">
        <v>1095.918408</v>
      </c>
      <c r="E35" s="22">
        <v>1137.154</v>
      </c>
      <c r="F35" s="501">
        <v>1058.4589999999998</v>
      </c>
      <c r="G35" s="501">
        <v>7752.067258</v>
      </c>
      <c r="H35" s="22">
        <v>176</v>
      </c>
      <c r="I35" s="22">
        <v>0</v>
      </c>
      <c r="J35" s="22">
        <v>429</v>
      </c>
      <c r="K35" s="22">
        <v>0</v>
      </c>
      <c r="L35" s="483">
        <v>605</v>
      </c>
      <c r="M35" s="501">
        <v>8357.0672580000009</v>
      </c>
      <c r="N35" s="501">
        <v>4838.3284079999994</v>
      </c>
    </row>
    <row r="36" spans="1:16" ht="17.25" thickBot="1" x14ac:dyDescent="0.3">
      <c r="A36" s="645" t="s">
        <v>28</v>
      </c>
      <c r="B36" s="22">
        <v>2855.741</v>
      </c>
      <c r="C36" s="22">
        <v>2168.6013849999999</v>
      </c>
      <c r="D36" s="22">
        <v>1453.111005</v>
      </c>
      <c r="E36" s="22">
        <v>1042.1849999999999</v>
      </c>
      <c r="F36" s="22">
        <v>1420.4780000000001</v>
      </c>
      <c r="G36" s="483">
        <v>8940.116390000001</v>
      </c>
      <c r="H36" s="22">
        <v>193</v>
      </c>
      <c r="I36" s="22">
        <v>0</v>
      </c>
      <c r="J36" s="22">
        <v>349</v>
      </c>
      <c r="K36" s="22">
        <v>0</v>
      </c>
      <c r="L36" s="483">
        <v>542</v>
      </c>
      <c r="M36" s="484">
        <v>9482.116390000001</v>
      </c>
      <c r="N36" s="22">
        <v>7289.9286080000002</v>
      </c>
    </row>
    <row r="37" spans="1:16" ht="17.25" thickBot="1" x14ac:dyDescent="0.3">
      <c r="A37" s="647" t="s">
        <v>24</v>
      </c>
      <c r="B37" s="29">
        <v>5416.9058500000001</v>
      </c>
      <c r="C37" s="29">
        <v>4067.972385</v>
      </c>
      <c r="D37" s="29">
        <v>2549.0294130000002</v>
      </c>
      <c r="E37" s="29">
        <v>2179.3389999999999</v>
      </c>
      <c r="F37" s="23">
        <v>2478.9369999999999</v>
      </c>
      <c r="G37" s="23">
        <v>16692.183648000002</v>
      </c>
      <c r="H37" s="29">
        <v>369</v>
      </c>
      <c r="I37" s="29">
        <v>0</v>
      </c>
      <c r="J37" s="29">
        <v>778</v>
      </c>
      <c r="K37" s="29">
        <v>0</v>
      </c>
      <c r="L37" s="485">
        <v>1147</v>
      </c>
      <c r="M37" s="23">
        <v>17839.183648000002</v>
      </c>
      <c r="N37" s="23">
        <v>12128.257016</v>
      </c>
    </row>
    <row r="38" spans="1:16" ht="17.25" thickBot="1" x14ac:dyDescent="0.3">
      <c r="A38" s="647" t="s">
        <v>25</v>
      </c>
      <c r="B38" s="29">
        <v>33</v>
      </c>
      <c r="C38" s="29">
        <v>39.527999999999999</v>
      </c>
      <c r="D38" s="29">
        <v>225.79300000000001</v>
      </c>
      <c r="E38" s="29">
        <v>333.608</v>
      </c>
      <c r="F38" s="29">
        <v>42.855000000000004</v>
      </c>
      <c r="G38" s="485">
        <v>674.78399999999999</v>
      </c>
      <c r="H38" s="29">
        <v>0</v>
      </c>
      <c r="I38" s="29">
        <v>0</v>
      </c>
      <c r="J38" s="29">
        <v>0</v>
      </c>
      <c r="K38" s="29">
        <v>0</v>
      </c>
      <c r="L38" s="485">
        <v>0</v>
      </c>
      <c r="M38" s="486">
        <v>674.78399999999999</v>
      </c>
      <c r="N38" s="29">
        <v>275.37200000000001</v>
      </c>
    </row>
    <row r="39" spans="1:16" ht="17.25" thickBot="1" x14ac:dyDescent="0.3">
      <c r="A39" s="647" t="s">
        <v>26</v>
      </c>
      <c r="B39" s="29">
        <v>5449.9058500000001</v>
      </c>
      <c r="C39" s="29">
        <v>4107.5003850000003</v>
      </c>
      <c r="D39" s="29">
        <v>2774.8224129999999</v>
      </c>
      <c r="E39" s="29">
        <v>2512.9470000000001</v>
      </c>
      <c r="F39" s="23">
        <v>2521.7919999999999</v>
      </c>
      <c r="G39" s="23">
        <v>17366.967648000002</v>
      </c>
      <c r="H39" s="29">
        <v>369</v>
      </c>
      <c r="I39" s="29">
        <v>0</v>
      </c>
      <c r="J39" s="29">
        <v>778</v>
      </c>
      <c r="K39" s="29">
        <v>0</v>
      </c>
      <c r="L39" s="485">
        <v>1147</v>
      </c>
      <c r="M39" s="23">
        <v>18513.967648000002</v>
      </c>
      <c r="N39" s="23">
        <v>12403.629015999999</v>
      </c>
      <c r="P39" s="197">
        <f>M39+M67</f>
        <v>124995.44976423301</v>
      </c>
    </row>
    <row r="40" spans="1:16" ht="17.25" thickBot="1" x14ac:dyDescent="0.3">
      <c r="A40" s="650"/>
      <c r="B40" s="637"/>
      <c r="C40" s="637"/>
      <c r="D40" s="637"/>
      <c r="E40" s="637"/>
      <c r="F40" s="637"/>
      <c r="G40" s="637"/>
      <c r="H40" s="637"/>
      <c r="I40" s="637"/>
      <c r="J40" s="637"/>
      <c r="K40" s="637"/>
      <c r="L40" s="637"/>
      <c r="M40" s="637"/>
      <c r="N40" s="640"/>
    </row>
    <row r="41" spans="1:16" ht="17.25" thickBot="1" x14ac:dyDescent="0.3">
      <c r="A41" s="3286" t="s">
        <v>48</v>
      </c>
      <c r="B41" s="3287"/>
      <c r="C41" s="3287"/>
      <c r="D41" s="3287"/>
      <c r="E41" s="3287"/>
      <c r="F41" s="3287"/>
      <c r="G41" s="3287"/>
      <c r="H41" s="3287"/>
      <c r="I41" s="3287"/>
      <c r="J41" s="3287"/>
      <c r="K41" s="3287"/>
      <c r="L41" s="3287"/>
      <c r="M41" s="3287"/>
      <c r="N41" s="3288"/>
    </row>
    <row r="42" spans="1:16" ht="15.75" customHeight="1" thickBot="1" x14ac:dyDescent="0.3">
      <c r="A42" s="3281" t="s">
        <v>0</v>
      </c>
      <c r="B42" s="2943" t="s">
        <v>1</v>
      </c>
      <c r="C42" s="2944"/>
      <c r="D42" s="2944"/>
      <c r="E42" s="2944"/>
      <c r="F42" s="2944"/>
      <c r="G42" s="2945"/>
      <c r="H42" s="2943" t="s">
        <v>2</v>
      </c>
      <c r="I42" s="2944"/>
      <c r="J42" s="2944"/>
      <c r="K42" s="2944"/>
      <c r="L42" s="2945"/>
      <c r="M42" s="2994" t="s">
        <v>3</v>
      </c>
      <c r="N42" s="3218" t="s">
        <v>31</v>
      </c>
    </row>
    <row r="43" spans="1:16" ht="15" customHeight="1" x14ac:dyDescent="0.25">
      <c r="A43" s="3282"/>
      <c r="B43" s="2956" t="s">
        <v>8</v>
      </c>
      <c r="C43" s="2957"/>
      <c r="D43" s="2972" t="s">
        <v>9</v>
      </c>
      <c r="E43" s="2957"/>
      <c r="F43" s="2960" t="s">
        <v>32</v>
      </c>
      <c r="G43" s="2962" t="s">
        <v>10</v>
      </c>
      <c r="H43" s="2956" t="s">
        <v>11</v>
      </c>
      <c r="I43" s="2957"/>
      <c r="J43" s="2958" t="s">
        <v>12</v>
      </c>
      <c r="K43" s="2960" t="s">
        <v>33</v>
      </c>
      <c r="L43" s="2962" t="s">
        <v>13</v>
      </c>
      <c r="M43" s="2995"/>
      <c r="N43" s="3219"/>
    </row>
    <row r="44" spans="1:16" ht="60.75" customHeight="1" thickBot="1" x14ac:dyDescent="0.3">
      <c r="A44" s="3283"/>
      <c r="B44" s="105" t="s">
        <v>14</v>
      </c>
      <c r="C44" s="128" t="s">
        <v>15</v>
      </c>
      <c r="D44" s="128" t="s">
        <v>16</v>
      </c>
      <c r="E44" s="128" t="s">
        <v>34</v>
      </c>
      <c r="F44" s="2961"/>
      <c r="G44" s="2963"/>
      <c r="H44" s="105" t="s">
        <v>14</v>
      </c>
      <c r="I44" s="128" t="s">
        <v>15</v>
      </c>
      <c r="J44" s="2959"/>
      <c r="K44" s="2961"/>
      <c r="L44" s="2963"/>
      <c r="M44" s="2996"/>
      <c r="N44" s="3220"/>
    </row>
    <row r="45" spans="1:16" ht="16.5" x14ac:dyDescent="0.25">
      <c r="A45" s="644" t="s">
        <v>17</v>
      </c>
      <c r="B45" s="22">
        <v>2010.431104</v>
      </c>
      <c r="C45" s="22">
        <v>1876.0550000000001</v>
      </c>
      <c r="D45" s="22">
        <v>2975.033864</v>
      </c>
      <c r="E45" s="22">
        <v>5229.8090000000002</v>
      </c>
      <c r="F45" s="22">
        <v>939.65300000000002</v>
      </c>
      <c r="G45" s="483">
        <v>13030.981968</v>
      </c>
      <c r="H45" s="22">
        <v>252.3</v>
      </c>
      <c r="I45" s="22">
        <v>0</v>
      </c>
      <c r="J45" s="22">
        <v>12</v>
      </c>
      <c r="K45" s="22">
        <v>0</v>
      </c>
      <c r="L45" s="483">
        <v>264.3</v>
      </c>
      <c r="M45" s="484">
        <v>13295.281968000001</v>
      </c>
      <c r="N45" s="22">
        <v>9486.9299680000004</v>
      </c>
    </row>
    <row r="46" spans="1:16" ht="16.5" x14ac:dyDescent="0.25">
      <c r="A46" s="644" t="s">
        <v>18</v>
      </c>
      <c r="B46" s="22">
        <v>815.61145699999997</v>
      </c>
      <c r="C46" s="22">
        <v>3403.8</v>
      </c>
      <c r="D46" s="22">
        <v>1656.826</v>
      </c>
      <c r="E46" s="22">
        <v>5879.5</v>
      </c>
      <c r="F46" s="22">
        <v>1079.1479999999999</v>
      </c>
      <c r="G46" s="483">
        <v>12834.835456999999</v>
      </c>
      <c r="H46" s="22">
        <v>255</v>
      </c>
      <c r="I46" s="22">
        <v>647.40551088510006</v>
      </c>
      <c r="J46" s="22">
        <v>2067</v>
      </c>
      <c r="K46" s="22">
        <v>0</v>
      </c>
      <c r="L46" s="483">
        <v>2969.4055108850998</v>
      </c>
      <c r="M46" s="484">
        <v>15804.2409678851</v>
      </c>
      <c r="N46" s="22">
        <v>12554.485045885101</v>
      </c>
    </row>
    <row r="47" spans="1:16" ht="16.5" x14ac:dyDescent="0.25">
      <c r="A47" s="645" t="s">
        <v>19</v>
      </c>
      <c r="B47" s="22">
        <v>283.55</v>
      </c>
      <c r="C47" s="22">
        <v>150</v>
      </c>
      <c r="D47" s="22">
        <v>53.102000000000004</v>
      </c>
      <c r="E47" s="22">
        <v>1250</v>
      </c>
      <c r="F47" s="22">
        <v>391.57</v>
      </c>
      <c r="G47" s="483">
        <v>2128.2220000000002</v>
      </c>
      <c r="H47" s="22">
        <v>0</v>
      </c>
      <c r="I47" s="22">
        <v>0</v>
      </c>
      <c r="J47" s="22">
        <v>853</v>
      </c>
      <c r="K47" s="22">
        <v>0</v>
      </c>
      <c r="L47" s="483">
        <v>853</v>
      </c>
      <c r="M47" s="484">
        <v>2981.2220000000002</v>
      </c>
      <c r="N47" s="22">
        <v>2511.6741950000001</v>
      </c>
    </row>
    <row r="48" spans="1:16" ht="16.5" x14ac:dyDescent="0.25">
      <c r="A48" s="645" t="s">
        <v>20</v>
      </c>
      <c r="B48" s="22">
        <v>276.06145700000002</v>
      </c>
      <c r="C48" s="22">
        <v>1777</v>
      </c>
      <c r="D48" s="22">
        <v>641.48400000000004</v>
      </c>
      <c r="E48" s="22">
        <v>2093.5</v>
      </c>
      <c r="F48" s="22">
        <v>139.03800000000001</v>
      </c>
      <c r="G48" s="483">
        <v>4927.0834569999997</v>
      </c>
      <c r="H48" s="22">
        <v>251</v>
      </c>
      <c r="I48" s="22">
        <v>0</v>
      </c>
      <c r="J48" s="22">
        <v>86</v>
      </c>
      <c r="K48" s="22">
        <v>0</v>
      </c>
      <c r="L48" s="483">
        <v>337</v>
      </c>
      <c r="M48" s="484">
        <v>5264.0834569999997</v>
      </c>
      <c r="N48" s="22">
        <v>4491.0653400000001</v>
      </c>
    </row>
    <row r="49" spans="1:15" ht="16.5" x14ac:dyDescent="0.25">
      <c r="A49" s="645" t="s">
        <v>21</v>
      </c>
      <c r="B49" s="22">
        <v>131</v>
      </c>
      <c r="C49" s="22">
        <v>1453</v>
      </c>
      <c r="D49" s="22">
        <v>861.24</v>
      </c>
      <c r="E49" s="22">
        <v>2041</v>
      </c>
      <c r="F49" s="22">
        <v>517.20000000000005</v>
      </c>
      <c r="G49" s="483">
        <v>5003.3900000000003</v>
      </c>
      <c r="H49" s="22">
        <v>4</v>
      </c>
      <c r="I49" s="22">
        <v>647.40551088510006</v>
      </c>
      <c r="J49" s="22">
        <v>1128</v>
      </c>
      <c r="K49" s="22">
        <v>0</v>
      </c>
      <c r="L49" s="483">
        <v>1779.4055108851001</v>
      </c>
      <c r="M49" s="484">
        <v>6782.7955108851002</v>
      </c>
      <c r="N49" s="22">
        <v>5030.9455108850998</v>
      </c>
    </row>
    <row r="50" spans="1:15" ht="16.5" x14ac:dyDescent="0.25">
      <c r="A50" s="644" t="s">
        <v>22</v>
      </c>
      <c r="B50" s="22">
        <v>89.65</v>
      </c>
      <c r="C50" s="22">
        <v>81</v>
      </c>
      <c r="D50" s="22">
        <v>154.834406</v>
      </c>
      <c r="E50" s="22">
        <v>172.3</v>
      </c>
      <c r="F50" s="22">
        <v>6</v>
      </c>
      <c r="G50" s="483">
        <v>503.78440599999999</v>
      </c>
      <c r="H50" s="22">
        <v>0</v>
      </c>
      <c r="I50" s="22">
        <v>0</v>
      </c>
      <c r="J50" s="22">
        <v>1618</v>
      </c>
      <c r="K50" s="22">
        <v>154</v>
      </c>
      <c r="L50" s="483">
        <v>1772</v>
      </c>
      <c r="M50" s="484">
        <v>2275.7844060000002</v>
      </c>
      <c r="N50" s="22">
        <v>2122.5844059999999</v>
      </c>
    </row>
    <row r="51" spans="1:15" ht="17.25" thickBot="1" x14ac:dyDescent="0.3">
      <c r="A51" s="644" t="s">
        <v>23</v>
      </c>
      <c r="B51" s="22">
        <v>649.96100000000001</v>
      </c>
      <c r="C51" s="22">
        <v>259.3</v>
      </c>
      <c r="D51" s="22">
        <v>421.28800000000001</v>
      </c>
      <c r="E51" s="22">
        <v>3339.9</v>
      </c>
      <c r="F51" s="22">
        <v>173.00700000000001</v>
      </c>
      <c r="G51" s="483">
        <v>4843.4560000000001</v>
      </c>
      <c r="H51" s="22">
        <v>0</v>
      </c>
      <c r="I51" s="22">
        <v>0</v>
      </c>
      <c r="J51" s="22">
        <v>0</v>
      </c>
      <c r="K51" s="22">
        <v>0</v>
      </c>
      <c r="L51" s="483">
        <v>0</v>
      </c>
      <c r="M51" s="484">
        <v>4843.4560000000001</v>
      </c>
      <c r="N51" s="22">
        <v>3617.8874470000001</v>
      </c>
    </row>
    <row r="52" spans="1:15" ht="17.25" thickBot="1" x14ac:dyDescent="0.3">
      <c r="A52" s="647" t="s">
        <v>24</v>
      </c>
      <c r="B52" s="29">
        <v>3565.6535609999996</v>
      </c>
      <c r="C52" s="29">
        <v>5620.1549999999997</v>
      </c>
      <c r="D52" s="29">
        <v>5207.9822700000004</v>
      </c>
      <c r="E52" s="29">
        <v>14621.509</v>
      </c>
      <c r="F52" s="29">
        <v>2197.7579999999998</v>
      </c>
      <c r="G52" s="485">
        <v>31213.057830999998</v>
      </c>
      <c r="H52" s="29">
        <v>507.3</v>
      </c>
      <c r="I52" s="29">
        <v>647.40551088510006</v>
      </c>
      <c r="J52" s="29">
        <v>3697</v>
      </c>
      <c r="K52" s="29">
        <v>154</v>
      </c>
      <c r="L52" s="485">
        <v>5005.7055108851</v>
      </c>
      <c r="M52" s="486">
        <v>36218.763341885096</v>
      </c>
      <c r="N52" s="29">
        <v>27781.756341885099</v>
      </c>
    </row>
    <row r="53" spans="1:15" ht="16.5" x14ac:dyDescent="0.25">
      <c r="A53" s="651" t="s">
        <v>35</v>
      </c>
      <c r="B53" s="22">
        <v>44</v>
      </c>
      <c r="C53" s="22">
        <v>23</v>
      </c>
      <c r="D53" s="22">
        <v>242.14952600000001</v>
      </c>
      <c r="E53" s="22">
        <v>1214</v>
      </c>
      <c r="F53" s="22">
        <v>18</v>
      </c>
      <c r="G53" s="483">
        <v>1541.1495259999999</v>
      </c>
      <c r="H53" s="22">
        <v>40</v>
      </c>
      <c r="I53" s="22">
        <v>1</v>
      </c>
      <c r="J53" s="22">
        <v>36</v>
      </c>
      <c r="K53" s="22">
        <v>0</v>
      </c>
      <c r="L53" s="483">
        <v>77</v>
      </c>
      <c r="M53" s="484">
        <v>1618.1495259999999</v>
      </c>
      <c r="N53" s="22">
        <v>1299.1495259999999</v>
      </c>
      <c r="O53" s="197">
        <f>SUM(M15:M27)</f>
        <v>634.28499999999997</v>
      </c>
    </row>
    <row r="54" spans="1:15" ht="16.5" x14ac:dyDescent="0.25">
      <c r="A54" s="649" t="s">
        <v>36</v>
      </c>
      <c r="B54" s="22">
        <v>390</v>
      </c>
      <c r="C54" s="22">
        <v>300</v>
      </c>
      <c r="D54" s="22">
        <v>7</v>
      </c>
      <c r="E54" s="22">
        <v>164</v>
      </c>
      <c r="F54" s="22">
        <v>464</v>
      </c>
      <c r="G54" s="483">
        <v>1325</v>
      </c>
      <c r="H54" s="22">
        <v>2973</v>
      </c>
      <c r="I54" s="22">
        <v>933</v>
      </c>
      <c r="J54" s="22">
        <v>0</v>
      </c>
      <c r="K54" s="22">
        <v>0</v>
      </c>
      <c r="L54" s="483">
        <v>3906</v>
      </c>
      <c r="M54" s="484">
        <v>5231</v>
      </c>
      <c r="N54" s="22">
        <v>3188</v>
      </c>
      <c r="O54" s="197">
        <f>SUM(M53:M65)</f>
        <v>55890.426007999995</v>
      </c>
    </row>
    <row r="55" spans="1:15" ht="16.5" x14ac:dyDescent="0.25">
      <c r="A55" s="649" t="s">
        <v>37</v>
      </c>
      <c r="B55" s="22">
        <v>26</v>
      </c>
      <c r="C55" s="22">
        <v>0</v>
      </c>
      <c r="D55" s="22">
        <v>186.94</v>
      </c>
      <c r="E55" s="22">
        <v>195</v>
      </c>
      <c r="F55" s="22">
        <v>0</v>
      </c>
      <c r="G55" s="483">
        <v>407.94</v>
      </c>
      <c r="H55" s="22">
        <v>1252</v>
      </c>
      <c r="I55" s="22">
        <v>0</v>
      </c>
      <c r="J55" s="22">
        <v>0</v>
      </c>
      <c r="K55" s="22">
        <v>0</v>
      </c>
      <c r="L55" s="483">
        <v>1252</v>
      </c>
      <c r="M55" s="484">
        <v>1659.94</v>
      </c>
      <c r="N55" s="22">
        <v>1296.94</v>
      </c>
      <c r="O55" s="197">
        <f>SUM(O53:O54)</f>
        <v>56524.711007999998</v>
      </c>
    </row>
    <row r="56" spans="1:15" ht="16.5" x14ac:dyDescent="0.25">
      <c r="A56" s="649" t="s">
        <v>38</v>
      </c>
      <c r="B56" s="22">
        <v>0</v>
      </c>
      <c r="C56" s="22">
        <v>0</v>
      </c>
      <c r="D56" s="22">
        <v>0</v>
      </c>
      <c r="E56" s="22">
        <v>308</v>
      </c>
      <c r="F56" s="22">
        <v>0</v>
      </c>
      <c r="G56" s="483">
        <v>308</v>
      </c>
      <c r="H56" s="22">
        <v>0</v>
      </c>
      <c r="I56" s="22">
        <v>0</v>
      </c>
      <c r="J56" s="22">
        <v>0</v>
      </c>
      <c r="K56" s="22">
        <v>0</v>
      </c>
      <c r="L56" s="483">
        <v>0</v>
      </c>
      <c r="M56" s="484">
        <v>308</v>
      </c>
      <c r="N56" s="22">
        <v>308</v>
      </c>
      <c r="O56" s="197">
        <f>+M28+M66</f>
        <v>70937.5027743479</v>
      </c>
    </row>
    <row r="57" spans="1:15" ht="25.5" x14ac:dyDescent="0.25">
      <c r="A57" s="649" t="s">
        <v>39</v>
      </c>
      <c r="B57" s="22">
        <v>93</v>
      </c>
      <c r="C57" s="22">
        <v>373</v>
      </c>
      <c r="D57" s="22">
        <v>717.99599999999998</v>
      </c>
      <c r="E57" s="22">
        <v>2958</v>
      </c>
      <c r="F57" s="22">
        <v>84</v>
      </c>
      <c r="G57" s="483">
        <v>4225.9960000000001</v>
      </c>
      <c r="H57" s="22">
        <v>681</v>
      </c>
      <c r="I57" s="22">
        <v>0</v>
      </c>
      <c r="J57" s="22">
        <v>20598.936000000002</v>
      </c>
      <c r="K57" s="22">
        <v>0</v>
      </c>
      <c r="L57" s="483">
        <v>21279.936000000002</v>
      </c>
      <c r="M57" s="484">
        <v>25505.932000000001</v>
      </c>
      <c r="N57" s="22">
        <v>21047.995999999999</v>
      </c>
      <c r="O57" s="197">
        <f>+O56-O55</f>
        <v>14412.791766347902</v>
      </c>
    </row>
    <row r="58" spans="1:15" ht="16.5" x14ac:dyDescent="0.25">
      <c r="A58" s="649" t="s">
        <v>40</v>
      </c>
      <c r="B58" s="22">
        <v>0</v>
      </c>
      <c r="C58" s="22">
        <v>0</v>
      </c>
      <c r="D58" s="22">
        <v>1.5</v>
      </c>
      <c r="E58" s="22">
        <v>111</v>
      </c>
      <c r="F58" s="22">
        <v>0</v>
      </c>
      <c r="G58" s="483">
        <v>112.5</v>
      </c>
      <c r="H58" s="22">
        <v>0</v>
      </c>
      <c r="I58" s="22">
        <v>0</v>
      </c>
      <c r="J58" s="22">
        <v>0</v>
      </c>
      <c r="K58" s="22">
        <v>0</v>
      </c>
      <c r="L58" s="483">
        <v>0</v>
      </c>
      <c r="M58" s="484">
        <v>112.5</v>
      </c>
      <c r="N58" s="22">
        <v>112.5</v>
      </c>
    </row>
    <row r="59" spans="1:15" ht="16.5" x14ac:dyDescent="0.25">
      <c r="A59" s="649" t="s">
        <v>41</v>
      </c>
      <c r="B59" s="22">
        <v>205</v>
      </c>
      <c r="C59" s="22">
        <v>0</v>
      </c>
      <c r="D59" s="22">
        <v>300</v>
      </c>
      <c r="E59" s="22">
        <v>69</v>
      </c>
      <c r="F59" s="22">
        <v>39</v>
      </c>
      <c r="G59" s="483">
        <v>613</v>
      </c>
      <c r="H59" s="22">
        <v>0</v>
      </c>
      <c r="I59" s="22">
        <v>0</v>
      </c>
      <c r="J59" s="22">
        <v>34</v>
      </c>
      <c r="K59" s="22">
        <v>0</v>
      </c>
      <c r="L59" s="483">
        <v>34</v>
      </c>
      <c r="M59" s="484">
        <v>647</v>
      </c>
      <c r="N59" s="22">
        <v>640</v>
      </c>
    </row>
    <row r="60" spans="1:15" ht="16.5" x14ac:dyDescent="0.25">
      <c r="A60" s="649" t="s">
        <v>42</v>
      </c>
      <c r="B60" s="22">
        <v>213</v>
      </c>
      <c r="C60" s="22">
        <v>315</v>
      </c>
      <c r="D60" s="22">
        <v>1740.2914820000001</v>
      </c>
      <c r="E60" s="22">
        <v>7575</v>
      </c>
      <c r="F60" s="22">
        <v>301</v>
      </c>
      <c r="G60" s="483">
        <v>10144.291482000001</v>
      </c>
      <c r="H60" s="22">
        <v>0</v>
      </c>
      <c r="I60" s="22">
        <v>0</v>
      </c>
      <c r="J60" s="22">
        <v>0</v>
      </c>
      <c r="K60" s="22">
        <v>0</v>
      </c>
      <c r="L60" s="483">
        <v>0</v>
      </c>
      <c r="M60" s="484">
        <v>10144.291482000001</v>
      </c>
      <c r="N60" s="22">
        <v>7607.2914819999996</v>
      </c>
    </row>
    <row r="61" spans="1:15" ht="16.5" x14ac:dyDescent="0.25">
      <c r="A61" s="649" t="s">
        <v>43</v>
      </c>
      <c r="B61" s="22">
        <v>234.4</v>
      </c>
      <c r="C61" s="22">
        <v>53</v>
      </c>
      <c r="D61" s="22">
        <v>182.613</v>
      </c>
      <c r="E61" s="22">
        <v>105</v>
      </c>
      <c r="F61" s="22">
        <v>76.599999999999994</v>
      </c>
      <c r="G61" s="483">
        <v>651.61300000000006</v>
      </c>
      <c r="H61" s="22">
        <v>0</v>
      </c>
      <c r="I61" s="22">
        <v>0</v>
      </c>
      <c r="J61" s="22">
        <v>0</v>
      </c>
      <c r="K61" s="22">
        <v>0</v>
      </c>
      <c r="L61" s="483">
        <v>0</v>
      </c>
      <c r="M61" s="484">
        <v>651.61300000000006</v>
      </c>
      <c r="N61" s="22">
        <v>500.36699999999996</v>
      </c>
    </row>
    <row r="62" spans="1:15" ht="16.5" x14ac:dyDescent="0.25">
      <c r="A62" s="649" t="s">
        <v>44</v>
      </c>
      <c r="B62" s="22">
        <v>22</v>
      </c>
      <c r="C62" s="22">
        <v>0</v>
      </c>
      <c r="D62" s="22">
        <v>989</v>
      </c>
      <c r="E62" s="22">
        <v>1063</v>
      </c>
      <c r="F62" s="22">
        <v>2848</v>
      </c>
      <c r="G62" s="483">
        <v>4922</v>
      </c>
      <c r="H62" s="22">
        <v>4</v>
      </c>
      <c r="I62" s="22">
        <v>0</v>
      </c>
      <c r="J62" s="22">
        <v>0</v>
      </c>
      <c r="K62" s="22">
        <v>791</v>
      </c>
      <c r="L62" s="483">
        <v>795</v>
      </c>
      <c r="M62" s="484">
        <v>5717</v>
      </c>
      <c r="N62" s="22">
        <v>4926</v>
      </c>
    </row>
    <row r="63" spans="1:15" ht="16.5" x14ac:dyDescent="0.25">
      <c r="A63" s="649" t="s">
        <v>45</v>
      </c>
      <c r="B63" s="22">
        <v>80</v>
      </c>
      <c r="C63" s="22">
        <v>5</v>
      </c>
      <c r="D63" s="22">
        <v>20</v>
      </c>
      <c r="E63" s="22">
        <v>4</v>
      </c>
      <c r="F63" s="22">
        <v>0</v>
      </c>
      <c r="G63" s="483">
        <v>109</v>
      </c>
      <c r="H63" s="22">
        <v>0</v>
      </c>
      <c r="I63" s="22">
        <v>0</v>
      </c>
      <c r="J63" s="22">
        <v>0</v>
      </c>
      <c r="K63" s="22">
        <v>0</v>
      </c>
      <c r="L63" s="483">
        <v>0</v>
      </c>
      <c r="M63" s="484">
        <v>109</v>
      </c>
      <c r="N63" s="22">
        <v>110</v>
      </c>
    </row>
    <row r="64" spans="1:15" ht="16.5" x14ac:dyDescent="0.25">
      <c r="A64" s="649" t="s">
        <v>46</v>
      </c>
      <c r="B64" s="22">
        <v>140</v>
      </c>
      <c r="C64" s="22">
        <v>0</v>
      </c>
      <c r="D64" s="22">
        <v>273</v>
      </c>
      <c r="E64" s="22">
        <v>2032</v>
      </c>
      <c r="F64" s="22">
        <v>10</v>
      </c>
      <c r="G64" s="483">
        <v>2455</v>
      </c>
      <c r="H64" s="22">
        <v>0</v>
      </c>
      <c r="I64" s="22">
        <v>0</v>
      </c>
      <c r="J64" s="22">
        <v>0</v>
      </c>
      <c r="K64" s="22">
        <v>1557</v>
      </c>
      <c r="L64" s="483">
        <v>1557</v>
      </c>
      <c r="M64" s="484">
        <v>4012</v>
      </c>
      <c r="N64" s="22">
        <v>3794</v>
      </c>
    </row>
    <row r="65" spans="1:15" ht="17.25" thickBot="1" x14ac:dyDescent="0.3">
      <c r="A65" s="649" t="s">
        <v>47</v>
      </c>
      <c r="B65" s="22">
        <v>0</v>
      </c>
      <c r="C65" s="22">
        <v>0</v>
      </c>
      <c r="D65" s="22">
        <v>10</v>
      </c>
      <c r="E65" s="22">
        <v>152</v>
      </c>
      <c r="F65" s="22">
        <v>0</v>
      </c>
      <c r="G65" s="483">
        <v>162</v>
      </c>
      <c r="H65" s="22">
        <v>0</v>
      </c>
      <c r="I65" s="22">
        <v>0</v>
      </c>
      <c r="J65" s="22">
        <v>12</v>
      </c>
      <c r="K65" s="22">
        <v>0</v>
      </c>
      <c r="L65" s="483">
        <v>12</v>
      </c>
      <c r="M65" s="484">
        <v>174</v>
      </c>
      <c r="N65" s="22">
        <v>174</v>
      </c>
    </row>
    <row r="66" spans="1:15" ht="17.25" thickBot="1" x14ac:dyDescent="0.3">
      <c r="A66" s="647" t="s">
        <v>25</v>
      </c>
      <c r="B66" s="29">
        <v>3311.1803330000002</v>
      </c>
      <c r="C66" s="29">
        <v>2827.659013</v>
      </c>
      <c r="D66" s="29">
        <v>6226.3892329999999</v>
      </c>
      <c r="E66" s="29">
        <v>18235</v>
      </c>
      <c r="F66" s="29">
        <v>4001.99</v>
      </c>
      <c r="G66" s="485">
        <v>34602.218578999993</v>
      </c>
      <c r="H66" s="29">
        <v>8156.5641953478998</v>
      </c>
      <c r="I66" s="29">
        <v>2101</v>
      </c>
      <c r="J66" s="29">
        <v>23054.936000000002</v>
      </c>
      <c r="K66" s="29">
        <v>2348</v>
      </c>
      <c r="L66" s="485">
        <v>35660.5001953479</v>
      </c>
      <c r="M66" s="486">
        <v>70262.718774347901</v>
      </c>
      <c r="N66" s="29">
        <v>53158.686008000004</v>
      </c>
    </row>
    <row r="67" spans="1:15" ht="17.25" thickBot="1" x14ac:dyDescent="0.3">
      <c r="A67" s="647" t="s">
        <v>26</v>
      </c>
      <c r="B67" s="29">
        <v>6876.8338940000003</v>
      </c>
      <c r="C67" s="29">
        <v>8447.8140129999992</v>
      </c>
      <c r="D67" s="29">
        <v>11434.371503</v>
      </c>
      <c r="E67" s="29">
        <v>32856.508999999998</v>
      </c>
      <c r="F67" s="29">
        <v>6199.7479999999996</v>
      </c>
      <c r="G67" s="485">
        <v>65815.276409999991</v>
      </c>
      <c r="H67" s="29">
        <v>8663.8641953479</v>
      </c>
      <c r="I67" s="29">
        <v>2748.4055108850998</v>
      </c>
      <c r="J67" s="29">
        <v>26751.936000000002</v>
      </c>
      <c r="K67" s="29">
        <v>2502</v>
      </c>
      <c r="L67" s="485">
        <v>40666.205706232999</v>
      </c>
      <c r="M67" s="486">
        <v>106481.482116233</v>
      </c>
      <c r="N67" s="29">
        <v>80940.44234988511</v>
      </c>
    </row>
    <row r="68" spans="1:15" ht="17.25" thickBot="1" x14ac:dyDescent="0.3">
      <c r="A68" s="650"/>
      <c r="B68" s="637"/>
      <c r="C68" s="637"/>
      <c r="D68" s="637"/>
      <c r="E68" s="637"/>
      <c r="F68" s="637"/>
      <c r="G68" s="637"/>
      <c r="H68" s="637"/>
      <c r="I68" s="637"/>
      <c r="J68" s="637"/>
      <c r="K68" s="637"/>
      <c r="L68" s="637"/>
      <c r="M68" s="637"/>
      <c r="N68" s="640"/>
    </row>
    <row r="69" spans="1:15" ht="17.25" thickBot="1" x14ac:dyDescent="0.3">
      <c r="A69" s="3286" t="s">
        <v>48</v>
      </c>
      <c r="B69" s="3287"/>
      <c r="C69" s="3287"/>
      <c r="D69" s="3287"/>
      <c r="E69" s="3287"/>
      <c r="F69" s="3287"/>
      <c r="G69" s="3287"/>
      <c r="H69" s="3287"/>
      <c r="I69" s="3287"/>
      <c r="J69" s="3287"/>
      <c r="K69" s="3287"/>
      <c r="L69" s="3287"/>
      <c r="M69" s="3287"/>
      <c r="N69" s="3288"/>
    </row>
    <row r="70" spans="1:15" ht="15.75" customHeight="1" thickBot="1" x14ac:dyDescent="0.3">
      <c r="A70" s="3289" t="s">
        <v>0</v>
      </c>
      <c r="B70" s="2943" t="s">
        <v>1</v>
      </c>
      <c r="C70" s="2944"/>
      <c r="D70" s="2944"/>
      <c r="E70" s="2944"/>
      <c r="F70" s="2944"/>
      <c r="G70" s="2945"/>
      <c r="H70" s="2943" t="s">
        <v>2</v>
      </c>
      <c r="I70" s="2944"/>
      <c r="J70" s="2944"/>
      <c r="K70" s="2944"/>
      <c r="L70" s="2945"/>
      <c r="M70" s="2994" t="s">
        <v>3</v>
      </c>
      <c r="N70" s="3218" t="s">
        <v>31</v>
      </c>
    </row>
    <row r="71" spans="1:15" ht="15" customHeight="1" x14ac:dyDescent="0.25">
      <c r="A71" s="3290"/>
      <c r="B71" s="2956" t="s">
        <v>8</v>
      </c>
      <c r="C71" s="2957"/>
      <c r="D71" s="2972" t="s">
        <v>9</v>
      </c>
      <c r="E71" s="2957"/>
      <c r="F71" s="2960" t="s">
        <v>32</v>
      </c>
      <c r="G71" s="2962" t="s">
        <v>10</v>
      </c>
      <c r="H71" s="2956" t="s">
        <v>11</v>
      </c>
      <c r="I71" s="2957"/>
      <c r="J71" s="2958" t="s">
        <v>12</v>
      </c>
      <c r="K71" s="2960" t="s">
        <v>33</v>
      </c>
      <c r="L71" s="2962" t="s">
        <v>13</v>
      </c>
      <c r="M71" s="2995"/>
      <c r="N71" s="3219"/>
    </row>
    <row r="72" spans="1:15" ht="66.75" thickBot="1" x14ac:dyDescent="0.3">
      <c r="A72" s="3291"/>
      <c r="B72" s="128" t="s">
        <v>14</v>
      </c>
      <c r="C72" s="128" t="s">
        <v>15</v>
      </c>
      <c r="D72" s="128" t="s">
        <v>16</v>
      </c>
      <c r="E72" s="128" t="s">
        <v>34</v>
      </c>
      <c r="F72" s="2961"/>
      <c r="G72" s="2963"/>
      <c r="H72" s="128" t="s">
        <v>14</v>
      </c>
      <c r="I72" s="128" t="s">
        <v>15</v>
      </c>
      <c r="J72" s="2959"/>
      <c r="K72" s="2961"/>
      <c r="L72" s="2963"/>
      <c r="M72" s="2996"/>
      <c r="N72" s="3220"/>
    </row>
    <row r="73" spans="1:15" ht="17.25" thickBot="1" x14ac:dyDescent="0.3">
      <c r="A73" s="647" t="s">
        <v>24</v>
      </c>
      <c r="B73" s="29">
        <v>3565.6535609999996</v>
      </c>
      <c r="C73" s="29">
        <v>5620.1549999999997</v>
      </c>
      <c r="D73" s="29">
        <v>5207.9822700000004</v>
      </c>
      <c r="E73" s="29">
        <v>14621.509</v>
      </c>
      <c r="F73" s="29">
        <v>2197.7579999999998</v>
      </c>
      <c r="G73" s="485">
        <v>31213.057830999998</v>
      </c>
      <c r="H73" s="29">
        <v>507.3</v>
      </c>
      <c r="I73" s="29">
        <v>647.40551088510006</v>
      </c>
      <c r="J73" s="29">
        <v>3697</v>
      </c>
      <c r="K73" s="29">
        <v>154</v>
      </c>
      <c r="L73" s="485">
        <v>5005.7055108851</v>
      </c>
      <c r="M73" s="486">
        <v>36218.763341885096</v>
      </c>
      <c r="N73" s="29">
        <v>27781.756341885099</v>
      </c>
    </row>
    <row r="74" spans="1:15" ht="16.5" x14ac:dyDescent="0.25">
      <c r="A74" s="641" t="s">
        <v>49</v>
      </c>
      <c r="B74" s="22">
        <v>2426.8515609999999</v>
      </c>
      <c r="C74" s="22">
        <v>3601.0549999999998</v>
      </c>
      <c r="D74" s="22">
        <v>2951.850406</v>
      </c>
      <c r="E74" s="22">
        <v>7365.509</v>
      </c>
      <c r="F74" s="22">
        <v>1648.3249999999998</v>
      </c>
      <c r="G74" s="483">
        <v>17993.540967000001</v>
      </c>
      <c r="H74" s="22">
        <v>440</v>
      </c>
      <c r="I74" s="22">
        <v>647.40551088510006</v>
      </c>
      <c r="J74" s="22">
        <v>3506</v>
      </c>
      <c r="K74" s="22">
        <v>0</v>
      </c>
      <c r="L74" s="483">
        <v>4593.4055108850998</v>
      </c>
      <c r="M74" s="484">
        <v>22586.946477885096</v>
      </c>
      <c r="N74" s="22">
        <v>17457.4634778851</v>
      </c>
      <c r="O74" s="197">
        <f>SUM(M74:M78)</f>
        <v>36148.763341885096</v>
      </c>
    </row>
    <row r="75" spans="1:15" ht="16.5" x14ac:dyDescent="0.25">
      <c r="A75" s="642" t="s">
        <v>50</v>
      </c>
      <c r="B75" s="22">
        <v>0</v>
      </c>
      <c r="C75" s="22">
        <v>0</v>
      </c>
      <c r="D75" s="22">
        <v>68</v>
      </c>
      <c r="E75" s="22">
        <v>0</v>
      </c>
      <c r="F75" s="22">
        <v>0</v>
      </c>
      <c r="G75" s="483">
        <v>0</v>
      </c>
      <c r="H75" s="22">
        <v>0</v>
      </c>
      <c r="I75" s="22">
        <v>0</v>
      </c>
      <c r="J75" s="22">
        <v>0</v>
      </c>
      <c r="K75" s="22">
        <v>0</v>
      </c>
      <c r="L75" s="483">
        <v>0</v>
      </c>
      <c r="M75" s="484">
        <v>0</v>
      </c>
      <c r="N75" s="22">
        <v>0</v>
      </c>
      <c r="O75" s="197">
        <f>+M73-O74</f>
        <v>70</v>
      </c>
    </row>
    <row r="76" spans="1:15" ht="16.5" x14ac:dyDescent="0.25">
      <c r="A76" s="642" t="s">
        <v>51</v>
      </c>
      <c r="B76" s="22">
        <v>787.74099999999999</v>
      </c>
      <c r="C76" s="22">
        <v>1762</v>
      </c>
      <c r="D76" s="22">
        <v>1779</v>
      </c>
      <c r="E76" s="22">
        <v>5836</v>
      </c>
      <c r="F76" s="22">
        <v>478</v>
      </c>
      <c r="G76" s="483">
        <v>10642.741</v>
      </c>
      <c r="H76" s="22">
        <v>67.3</v>
      </c>
      <c r="I76" s="22">
        <v>0</v>
      </c>
      <c r="J76" s="22">
        <v>191</v>
      </c>
      <c r="K76" s="22">
        <v>0</v>
      </c>
      <c r="L76" s="483">
        <v>258.3</v>
      </c>
      <c r="M76" s="484">
        <v>10901.041000000001</v>
      </c>
      <c r="N76" s="22">
        <v>8758.1</v>
      </c>
    </row>
    <row r="77" spans="1:15" ht="16.5" x14ac:dyDescent="0.25">
      <c r="A77" s="642" t="s">
        <v>52</v>
      </c>
      <c r="B77" s="22">
        <v>35.9</v>
      </c>
      <c r="C77" s="22">
        <v>31.8</v>
      </c>
      <c r="D77" s="22">
        <v>252.13186400000001</v>
      </c>
      <c r="E77" s="22">
        <v>561</v>
      </c>
      <c r="F77" s="22">
        <v>29.4</v>
      </c>
      <c r="G77" s="483">
        <v>910.23186400000009</v>
      </c>
      <c r="H77" s="22">
        <v>0</v>
      </c>
      <c r="I77" s="22">
        <v>0</v>
      </c>
      <c r="J77" s="22">
        <v>0</v>
      </c>
      <c r="K77" s="22">
        <v>154</v>
      </c>
      <c r="L77" s="483">
        <v>154</v>
      </c>
      <c r="M77" s="484">
        <v>1064.2318640000001</v>
      </c>
      <c r="N77" s="22">
        <v>880.43186400000002</v>
      </c>
    </row>
    <row r="78" spans="1:15" ht="17.25" thickBot="1" x14ac:dyDescent="0.3">
      <c r="A78" s="652" t="s">
        <v>53</v>
      </c>
      <c r="B78" s="22">
        <v>315.161</v>
      </c>
      <c r="C78" s="22">
        <v>225.3</v>
      </c>
      <c r="D78" s="22">
        <v>157</v>
      </c>
      <c r="E78" s="22">
        <v>858</v>
      </c>
      <c r="F78" s="22">
        <v>41.082999999999998</v>
      </c>
      <c r="G78" s="483">
        <v>1596.5440000000001</v>
      </c>
      <c r="H78" s="22">
        <v>0</v>
      </c>
      <c r="I78" s="22">
        <v>0</v>
      </c>
      <c r="J78" s="22">
        <v>0</v>
      </c>
      <c r="K78" s="22">
        <v>0</v>
      </c>
      <c r="L78" s="483">
        <v>0</v>
      </c>
      <c r="M78" s="484">
        <v>1596.5440000000001</v>
      </c>
      <c r="N78" s="22">
        <v>684.76099999999997</v>
      </c>
    </row>
    <row r="79" spans="1:15" ht="17.25" thickBot="1" x14ac:dyDescent="0.3">
      <c r="A79" s="647" t="s">
        <v>25</v>
      </c>
      <c r="B79" s="29">
        <v>3311.1803330000002</v>
      </c>
      <c r="C79" s="29">
        <v>2827.659013</v>
      </c>
      <c r="D79" s="29">
        <v>6226.3892329999999</v>
      </c>
      <c r="E79" s="29">
        <v>18235</v>
      </c>
      <c r="F79" s="29">
        <v>4001.99</v>
      </c>
      <c r="G79" s="485">
        <v>34602.218578999993</v>
      </c>
      <c r="H79" s="29">
        <v>8156.5641953478998</v>
      </c>
      <c r="I79" s="29">
        <v>2101</v>
      </c>
      <c r="J79" s="29">
        <v>23054.936000000002</v>
      </c>
      <c r="K79" s="29">
        <v>2348</v>
      </c>
      <c r="L79" s="485">
        <v>35660.5001953479</v>
      </c>
      <c r="M79" s="486">
        <v>70262.718774347901</v>
      </c>
      <c r="N79" s="29">
        <v>53158.686008000004</v>
      </c>
    </row>
    <row r="80" spans="1:15" ht="16.5" x14ac:dyDescent="0.25">
      <c r="A80" s="641" t="s">
        <v>49</v>
      </c>
      <c r="B80" s="22">
        <v>3233.1803330000002</v>
      </c>
      <c r="C80" s="22">
        <v>2753.659013</v>
      </c>
      <c r="D80" s="22">
        <v>5114.4997509999994</v>
      </c>
      <c r="E80" s="22">
        <v>14158</v>
      </c>
      <c r="F80" s="22">
        <v>1232.99</v>
      </c>
      <c r="G80" s="483">
        <v>26492.329097000002</v>
      </c>
      <c r="H80" s="22">
        <v>8152.5641953478998</v>
      </c>
      <c r="I80" s="22">
        <v>1169</v>
      </c>
      <c r="J80" s="22">
        <v>20504.936000000002</v>
      </c>
      <c r="K80" s="22">
        <v>1557</v>
      </c>
      <c r="L80" s="483">
        <v>31383.5001953479</v>
      </c>
      <c r="M80" s="484">
        <v>57875.829292347902</v>
      </c>
      <c r="N80" s="22">
        <v>42692.796525999998</v>
      </c>
      <c r="O80" s="197">
        <f>SUM(M80:M84)</f>
        <v>70249.718774347901</v>
      </c>
    </row>
    <row r="81" spans="1:15" ht="16.5" x14ac:dyDescent="0.25">
      <c r="A81" s="642" t="s">
        <v>50</v>
      </c>
      <c r="B81" s="22">
        <v>0</v>
      </c>
      <c r="C81" s="22">
        <v>15</v>
      </c>
      <c r="D81" s="22">
        <v>0</v>
      </c>
      <c r="E81" s="22">
        <v>0</v>
      </c>
      <c r="F81" s="22">
        <v>0</v>
      </c>
      <c r="G81" s="483">
        <v>15</v>
      </c>
      <c r="H81" s="22">
        <v>0</v>
      </c>
      <c r="I81" s="22">
        <v>0</v>
      </c>
      <c r="J81" s="22">
        <v>0</v>
      </c>
      <c r="K81" s="22">
        <v>0</v>
      </c>
      <c r="L81" s="483">
        <v>0</v>
      </c>
      <c r="M81" s="484">
        <v>15</v>
      </c>
      <c r="N81" s="22">
        <v>15</v>
      </c>
      <c r="O81" s="197">
        <f>+M79-O80</f>
        <v>13</v>
      </c>
    </row>
    <row r="82" spans="1:15" ht="16.5" x14ac:dyDescent="0.25">
      <c r="A82" s="642" t="s">
        <v>51</v>
      </c>
      <c r="B82" s="22">
        <v>74</v>
      </c>
      <c r="C82" s="22">
        <v>59</v>
      </c>
      <c r="D82" s="22">
        <v>956</v>
      </c>
      <c r="E82" s="22">
        <v>4064</v>
      </c>
      <c r="F82" s="22">
        <v>2764</v>
      </c>
      <c r="G82" s="483">
        <v>7917</v>
      </c>
      <c r="H82" s="22">
        <v>4</v>
      </c>
      <c r="I82" s="22">
        <v>932</v>
      </c>
      <c r="J82" s="22">
        <v>2550</v>
      </c>
      <c r="K82" s="22">
        <v>791</v>
      </c>
      <c r="L82" s="483">
        <v>4277</v>
      </c>
      <c r="M82" s="484">
        <v>12194</v>
      </c>
      <c r="N82" s="22">
        <v>10378</v>
      </c>
    </row>
    <row r="83" spans="1:15" ht="16.5" x14ac:dyDescent="0.25">
      <c r="A83" s="642" t="s">
        <v>52</v>
      </c>
      <c r="B83" s="22">
        <v>5</v>
      </c>
      <c r="C83" s="22">
        <v>0</v>
      </c>
      <c r="D83" s="22">
        <v>155.88948199999999</v>
      </c>
      <c r="E83" s="22">
        <v>0</v>
      </c>
      <c r="F83" s="22">
        <v>4</v>
      </c>
      <c r="G83" s="483">
        <v>164.88948199999999</v>
      </c>
      <c r="H83" s="22">
        <v>0</v>
      </c>
      <c r="I83" s="22">
        <v>0</v>
      </c>
      <c r="J83" s="22">
        <v>0</v>
      </c>
      <c r="K83" s="22">
        <v>0</v>
      </c>
      <c r="L83" s="483">
        <v>0</v>
      </c>
      <c r="M83" s="484">
        <v>164.88948199999999</v>
      </c>
      <c r="N83" s="22">
        <v>59.889482000000001</v>
      </c>
    </row>
    <row r="84" spans="1:15" ht="17.25" thickBot="1" x14ac:dyDescent="0.3">
      <c r="A84" s="652" t="s">
        <v>53</v>
      </c>
      <c r="B84" s="22">
        <v>0</v>
      </c>
      <c r="C84" s="22">
        <v>0</v>
      </c>
      <c r="D84" s="22">
        <v>0</v>
      </c>
      <c r="E84" s="22">
        <v>0</v>
      </c>
      <c r="F84" s="22">
        <v>0</v>
      </c>
      <c r="G84" s="483">
        <v>0</v>
      </c>
      <c r="H84" s="22">
        <v>0</v>
      </c>
      <c r="I84" s="22">
        <v>0</v>
      </c>
      <c r="J84" s="22">
        <v>0</v>
      </c>
      <c r="K84" s="22">
        <v>0</v>
      </c>
      <c r="L84" s="483">
        <v>0</v>
      </c>
      <c r="M84" s="484">
        <v>0</v>
      </c>
      <c r="N84" s="22">
        <v>0</v>
      </c>
    </row>
    <row r="85" spans="1:15" ht="17.25" thickBot="1" x14ac:dyDescent="0.3">
      <c r="A85" s="647" t="s">
        <v>26</v>
      </c>
      <c r="B85" s="29">
        <v>6876.8338940000003</v>
      </c>
      <c r="C85" s="29">
        <v>8447.8140129999992</v>
      </c>
      <c r="D85" s="29">
        <v>11434.371503</v>
      </c>
      <c r="E85" s="29">
        <v>32856.508999999998</v>
      </c>
      <c r="F85" s="29">
        <v>6199.7479999999996</v>
      </c>
      <c r="G85" s="485">
        <v>65815.276409999991</v>
      </c>
      <c r="H85" s="29">
        <v>8663.8641953479</v>
      </c>
      <c r="I85" s="29">
        <v>2748.4055108850998</v>
      </c>
      <c r="J85" s="29">
        <v>26751.936000000002</v>
      </c>
      <c r="K85" s="29">
        <v>2502</v>
      </c>
      <c r="L85" s="485">
        <v>40666.205706232999</v>
      </c>
      <c r="M85" s="486">
        <v>106481.482116233</v>
      </c>
      <c r="N85" s="29">
        <v>80940.44234988511</v>
      </c>
    </row>
    <row r="86" spans="1:15" x14ac:dyDescent="0.25">
      <c r="A86" s="643"/>
      <c r="B86" s="324"/>
      <c r="C86" s="324"/>
      <c r="D86" s="324"/>
      <c r="E86" s="324"/>
      <c r="F86" s="324"/>
      <c r="G86" s="324"/>
      <c r="H86" s="324"/>
      <c r="I86" s="324"/>
      <c r="J86" s="324"/>
      <c r="K86" s="324"/>
      <c r="L86" s="324"/>
      <c r="M86" s="324"/>
      <c r="N86" s="324"/>
    </row>
    <row r="87" spans="1:15" ht="18.75" x14ac:dyDescent="0.25">
      <c r="A87" s="2832" t="s">
        <v>334</v>
      </c>
      <c r="B87" s="2832"/>
      <c r="C87" s="2832"/>
      <c r="D87" s="2832"/>
      <c r="E87" s="2832"/>
      <c r="F87" s="2832"/>
      <c r="G87" s="2832"/>
      <c r="H87" s="324"/>
      <c r="I87" s="324"/>
      <c r="J87" s="324"/>
      <c r="K87" s="324"/>
      <c r="L87" s="324"/>
      <c r="M87" s="324"/>
      <c r="N87" s="324"/>
    </row>
    <row r="89" spans="1:15" ht="15.75" thickBot="1" x14ac:dyDescent="0.3">
      <c r="A89" s="653" t="s">
        <v>56</v>
      </c>
    </row>
    <row r="90" spans="1:15" ht="27" thickBot="1" x14ac:dyDescent="0.3">
      <c r="A90" s="654" t="s">
        <v>57</v>
      </c>
      <c r="B90" s="316" t="s">
        <v>59</v>
      </c>
      <c r="C90" s="316"/>
      <c r="D90" s="317" t="s">
        <v>85</v>
      </c>
      <c r="E90" s="316"/>
      <c r="F90" s="318"/>
      <c r="G90" s="318"/>
      <c r="H90" s="318"/>
    </row>
    <row r="91" spans="1:15" x14ac:dyDescent="0.25">
      <c r="A91" s="655"/>
      <c r="B91" s="316" t="s">
        <v>124</v>
      </c>
      <c r="C91" s="316"/>
      <c r="D91" s="319" t="s">
        <v>83</v>
      </c>
      <c r="E91" s="320"/>
      <c r="F91" s="318"/>
      <c r="G91" s="318"/>
      <c r="H91" s="318"/>
    </row>
    <row r="92" spans="1:15" x14ac:dyDescent="0.25">
      <c r="A92" s="655"/>
      <c r="B92" s="316" t="s">
        <v>64</v>
      </c>
      <c r="C92" s="316"/>
      <c r="D92" s="319" t="s">
        <v>89</v>
      </c>
      <c r="E92" s="316"/>
      <c r="F92" s="319"/>
      <c r="G92" s="319"/>
      <c r="H92" s="319"/>
    </row>
    <row r="93" spans="1:15" x14ac:dyDescent="0.25">
      <c r="A93" s="655"/>
      <c r="B93" s="320" t="s">
        <v>66</v>
      </c>
      <c r="C93" s="316"/>
      <c r="D93" s="319" t="s">
        <v>74</v>
      </c>
      <c r="E93" s="316"/>
      <c r="F93" s="319"/>
      <c r="G93" s="319"/>
      <c r="H93" s="319"/>
    </row>
    <row r="94" spans="1:15" x14ac:dyDescent="0.25">
      <c r="A94" s="655"/>
      <c r="B94" s="320" t="s">
        <v>162</v>
      </c>
      <c r="C94" s="316"/>
      <c r="D94" s="318"/>
      <c r="E94" s="316"/>
      <c r="F94" s="319"/>
      <c r="G94" s="319"/>
      <c r="H94" s="319"/>
    </row>
    <row r="95" spans="1:15" x14ac:dyDescent="0.25">
      <c r="A95" s="656"/>
      <c r="B95" s="316" t="s">
        <v>127</v>
      </c>
      <c r="C95" s="316"/>
      <c r="D95" s="318"/>
      <c r="E95" s="321"/>
      <c r="F95" s="319"/>
      <c r="G95" s="319"/>
      <c r="H95" s="319"/>
    </row>
    <row r="96" spans="1:15" x14ac:dyDescent="0.25">
      <c r="A96" s="657"/>
      <c r="B96" s="316" t="s">
        <v>148</v>
      </c>
      <c r="C96" s="316"/>
      <c r="D96" s="318"/>
      <c r="E96" s="321"/>
      <c r="F96" s="318"/>
      <c r="G96" s="318"/>
      <c r="H96" s="318"/>
    </row>
    <row r="97" spans="1:8" x14ac:dyDescent="0.25">
      <c r="A97" s="657"/>
      <c r="B97" s="320" t="s">
        <v>128</v>
      </c>
      <c r="C97" s="316"/>
      <c r="D97" s="318"/>
      <c r="E97" s="321"/>
      <c r="F97" s="318"/>
      <c r="G97" s="318"/>
      <c r="H97" s="318"/>
    </row>
    <row r="98" spans="1:8" x14ac:dyDescent="0.25">
      <c r="A98" s="657"/>
      <c r="B98" s="316" t="s">
        <v>129</v>
      </c>
      <c r="C98" s="316"/>
      <c r="D98" s="319"/>
      <c r="E98" s="321"/>
      <c r="F98" s="318"/>
      <c r="G98" s="318"/>
      <c r="H98" s="318"/>
    </row>
    <row r="99" spans="1:8" x14ac:dyDescent="0.25">
      <c r="A99" s="657"/>
      <c r="B99" s="316" t="s">
        <v>130</v>
      </c>
      <c r="C99" s="316"/>
      <c r="D99" s="319"/>
      <c r="E99" s="321"/>
      <c r="F99" s="318"/>
      <c r="G99" s="318"/>
      <c r="H99" s="318"/>
    </row>
    <row r="100" spans="1:8" x14ac:dyDescent="0.25">
      <c r="A100" s="657"/>
      <c r="B100" s="316" t="s">
        <v>131</v>
      </c>
      <c r="C100" s="316"/>
      <c r="D100" s="319"/>
      <c r="E100" s="321"/>
      <c r="F100" s="318"/>
      <c r="G100" s="318"/>
      <c r="H100" s="318"/>
    </row>
    <row r="101" spans="1:8" x14ac:dyDescent="0.25">
      <c r="A101" s="657"/>
      <c r="B101" s="316" t="s">
        <v>82</v>
      </c>
      <c r="C101" s="316"/>
      <c r="D101" s="318"/>
      <c r="E101" s="321"/>
      <c r="F101" s="318"/>
      <c r="G101" s="318"/>
      <c r="H101" s="318"/>
    </row>
    <row r="102" spans="1:8" x14ac:dyDescent="0.25">
      <c r="A102" s="657"/>
      <c r="B102" s="316" t="s">
        <v>122</v>
      </c>
      <c r="C102" s="316"/>
      <c r="D102" s="318"/>
      <c r="E102" s="318"/>
      <c r="F102" s="318"/>
      <c r="G102" s="318"/>
      <c r="H102" s="318"/>
    </row>
    <row r="103" spans="1:8" x14ac:dyDescent="0.25">
      <c r="A103" s="657"/>
      <c r="B103" s="316" t="s">
        <v>84</v>
      </c>
      <c r="C103" s="316"/>
      <c r="D103" s="318"/>
      <c r="E103" s="318"/>
      <c r="F103" s="318"/>
      <c r="G103" s="318"/>
      <c r="H103" s="318"/>
    </row>
    <row r="104" spans="1:8" x14ac:dyDescent="0.25">
      <c r="A104" s="657"/>
      <c r="B104" s="316" t="s">
        <v>139</v>
      </c>
      <c r="C104" s="316"/>
      <c r="D104" s="318"/>
      <c r="E104" s="318"/>
      <c r="F104" s="318"/>
      <c r="G104" s="318"/>
      <c r="H104" s="318"/>
    </row>
    <row r="105" spans="1:8" x14ac:dyDescent="0.25">
      <c r="A105" s="657"/>
      <c r="B105" s="316" t="s">
        <v>132</v>
      </c>
      <c r="C105" s="316"/>
      <c r="D105" s="318"/>
      <c r="E105" s="318"/>
      <c r="F105" s="318"/>
      <c r="G105" s="318"/>
      <c r="H105" s="318"/>
    </row>
    <row r="106" spans="1:8" x14ac:dyDescent="0.25">
      <c r="A106" s="657"/>
      <c r="B106" s="316" t="s">
        <v>133</v>
      </c>
      <c r="C106" s="316"/>
      <c r="D106" s="322"/>
      <c r="E106" s="318"/>
      <c r="F106" s="318"/>
      <c r="G106" s="318"/>
      <c r="H106" s="318"/>
    </row>
    <row r="107" spans="1:8" x14ac:dyDescent="0.25">
      <c r="A107" s="657"/>
      <c r="B107" s="316" t="s">
        <v>134</v>
      </c>
      <c r="C107" s="316"/>
      <c r="D107" s="319"/>
      <c r="E107" s="321"/>
      <c r="F107" s="318"/>
      <c r="G107" s="318"/>
      <c r="H107" s="318"/>
    </row>
    <row r="108" spans="1:8" x14ac:dyDescent="0.25">
      <c r="A108" s="657"/>
      <c r="B108" s="316" t="s">
        <v>136</v>
      </c>
      <c r="C108" s="316"/>
      <c r="D108" s="318"/>
      <c r="E108" s="321"/>
      <c r="F108" s="318"/>
      <c r="G108" s="318"/>
      <c r="H108" s="318"/>
    </row>
    <row r="109" spans="1:8" x14ac:dyDescent="0.25">
      <c r="A109" s="657"/>
      <c r="B109" s="317" t="s">
        <v>80</v>
      </c>
      <c r="C109" s="316"/>
      <c r="D109" s="318"/>
      <c r="E109" s="321"/>
      <c r="F109" s="318"/>
      <c r="G109" s="318"/>
      <c r="H109" s="318"/>
    </row>
    <row r="110" spans="1:8" x14ac:dyDescent="0.25">
      <c r="A110" s="657"/>
      <c r="B110" s="319" t="s">
        <v>91</v>
      </c>
      <c r="C110" s="316"/>
      <c r="D110" s="318"/>
      <c r="E110" s="321"/>
      <c r="F110" s="318"/>
      <c r="G110" s="318"/>
      <c r="H110" s="318"/>
    </row>
    <row r="111" spans="1:8" x14ac:dyDescent="0.25">
      <c r="A111" s="657"/>
      <c r="B111" s="319" t="s">
        <v>63</v>
      </c>
      <c r="C111" s="316"/>
      <c r="D111" s="318"/>
      <c r="E111" s="320"/>
      <c r="F111" s="318"/>
      <c r="G111" s="318"/>
      <c r="H111" s="318"/>
    </row>
    <row r="112" spans="1:8" x14ac:dyDescent="0.25">
      <c r="A112" s="657"/>
      <c r="B112" s="319" t="s">
        <v>149</v>
      </c>
      <c r="C112" s="316"/>
      <c r="D112" s="318"/>
      <c r="E112" s="318"/>
      <c r="F112" s="318"/>
      <c r="G112" s="318"/>
      <c r="H112" s="318"/>
    </row>
    <row r="113" spans="1:8" ht="15.75" thickBot="1" x14ac:dyDescent="0.3">
      <c r="A113" s="657"/>
      <c r="B113" s="323"/>
      <c r="C113" s="316"/>
      <c r="D113" s="318"/>
      <c r="E113" s="316"/>
      <c r="F113" s="318"/>
      <c r="G113" s="318"/>
      <c r="H113" s="318"/>
    </row>
    <row r="114" spans="1:8" ht="27" thickBot="1" x14ac:dyDescent="0.3">
      <c r="A114" s="658" t="s">
        <v>101</v>
      </c>
      <c r="B114" s="316" t="s">
        <v>66</v>
      </c>
      <c r="C114" s="316"/>
      <c r="D114" s="316" t="s">
        <v>59</v>
      </c>
      <c r="E114" s="316"/>
      <c r="F114" s="321"/>
      <c r="G114" s="321"/>
      <c r="H114" s="318"/>
    </row>
    <row r="115" spans="1:8" x14ac:dyDescent="0.25">
      <c r="A115" s="657"/>
      <c r="B115" s="316" t="s">
        <v>137</v>
      </c>
      <c r="C115" s="316"/>
      <c r="D115" s="318" t="s">
        <v>63</v>
      </c>
      <c r="E115" s="316"/>
      <c r="F115" s="321"/>
      <c r="G115" s="321"/>
      <c r="H115" s="320"/>
    </row>
    <row r="116" spans="1:8" x14ac:dyDescent="0.25">
      <c r="A116" s="657"/>
      <c r="B116" s="316" t="s">
        <v>138</v>
      </c>
      <c r="C116" s="316"/>
      <c r="D116" s="318" t="s">
        <v>149</v>
      </c>
      <c r="E116" s="320"/>
      <c r="F116" s="321"/>
      <c r="G116" s="321"/>
      <c r="H116" s="316"/>
    </row>
    <row r="117" spans="1:8" x14ac:dyDescent="0.25">
      <c r="A117" s="657"/>
      <c r="B117" s="320" t="s">
        <v>130</v>
      </c>
      <c r="C117" s="316"/>
      <c r="D117" s="318" t="s">
        <v>99</v>
      </c>
      <c r="E117" s="316"/>
      <c r="F117" s="321"/>
      <c r="G117" s="321"/>
      <c r="H117" s="316"/>
    </row>
    <row r="118" spans="1:8" x14ac:dyDescent="0.25">
      <c r="A118" s="657"/>
      <c r="B118" s="316" t="s">
        <v>131</v>
      </c>
      <c r="C118" s="316"/>
      <c r="D118" s="318"/>
      <c r="E118" s="316"/>
      <c r="F118" s="321"/>
      <c r="G118" s="321"/>
      <c r="H118" s="316"/>
    </row>
    <row r="119" spans="1:8" x14ac:dyDescent="0.25">
      <c r="A119" s="657"/>
      <c r="B119" s="320" t="s">
        <v>109</v>
      </c>
      <c r="C119" s="316"/>
      <c r="D119" s="318"/>
      <c r="E119" s="321"/>
      <c r="F119" s="321"/>
      <c r="G119" s="321"/>
      <c r="H119" s="316"/>
    </row>
    <row r="120" spans="1:8" x14ac:dyDescent="0.25">
      <c r="A120" s="657"/>
      <c r="B120" s="320" t="s">
        <v>84</v>
      </c>
      <c r="C120" s="316"/>
      <c r="D120" s="318"/>
      <c r="E120" s="321"/>
      <c r="F120" s="321"/>
      <c r="G120" s="321"/>
      <c r="H120" s="318"/>
    </row>
    <row r="121" spans="1:8" x14ac:dyDescent="0.25">
      <c r="A121" s="657"/>
      <c r="B121" s="316" t="s">
        <v>139</v>
      </c>
      <c r="C121" s="316"/>
      <c r="D121" s="316"/>
      <c r="E121" s="321"/>
      <c r="F121" s="321"/>
      <c r="G121" s="321"/>
      <c r="H121" s="318"/>
    </row>
    <row r="122" spans="1:8" x14ac:dyDescent="0.25">
      <c r="A122" s="657"/>
      <c r="B122" s="316" t="s">
        <v>112</v>
      </c>
      <c r="C122" s="316"/>
      <c r="D122" s="316"/>
      <c r="E122" s="321"/>
      <c r="F122" s="321"/>
      <c r="G122" s="321"/>
      <c r="H122" s="318"/>
    </row>
    <row r="123" spans="1:8" x14ac:dyDescent="0.25">
      <c r="A123" s="657"/>
      <c r="B123" s="316" t="s">
        <v>92</v>
      </c>
      <c r="C123" s="316"/>
      <c r="D123" s="316"/>
      <c r="E123" s="321"/>
      <c r="F123" s="321"/>
      <c r="G123" s="321"/>
      <c r="H123" s="316"/>
    </row>
    <row r="124" spans="1:8" x14ac:dyDescent="0.25">
      <c r="A124" s="657"/>
      <c r="B124" s="316" t="s">
        <v>140</v>
      </c>
      <c r="C124" s="316"/>
      <c r="D124" s="316"/>
      <c r="E124" s="321"/>
      <c r="F124" s="321"/>
      <c r="G124" s="321"/>
      <c r="H124" s="318"/>
    </row>
    <row r="125" spans="1:8" x14ac:dyDescent="0.25">
      <c r="A125" s="657"/>
      <c r="B125" s="319" t="s">
        <v>64</v>
      </c>
      <c r="C125" s="316"/>
      <c r="D125" s="316"/>
      <c r="E125" s="321"/>
      <c r="F125" s="321"/>
      <c r="G125" s="321"/>
      <c r="H125" s="318"/>
    </row>
    <row r="126" spans="1:8" x14ac:dyDescent="0.25">
      <c r="A126" s="657"/>
      <c r="B126" s="319" t="s">
        <v>74</v>
      </c>
      <c r="C126" s="316"/>
      <c r="D126" s="316"/>
      <c r="E126" s="321"/>
      <c r="F126" s="321"/>
      <c r="G126" s="321"/>
      <c r="H126" s="318"/>
    </row>
    <row r="127" spans="1:8" x14ac:dyDescent="0.25">
      <c r="A127" s="657"/>
      <c r="B127" s="319" t="s">
        <v>151</v>
      </c>
      <c r="C127" s="316"/>
      <c r="D127" s="316"/>
      <c r="E127" s="321"/>
      <c r="F127" s="321"/>
      <c r="G127" s="321"/>
      <c r="H127" s="318"/>
    </row>
    <row r="128" spans="1:8" ht="15.75" thickBot="1" x14ac:dyDescent="0.3">
      <c r="A128" s="657"/>
      <c r="B128" s="318"/>
      <c r="C128" s="318"/>
      <c r="D128" s="318"/>
      <c r="E128" s="318"/>
      <c r="F128" s="318"/>
      <c r="G128" s="318"/>
      <c r="H128" s="318"/>
    </row>
    <row r="129" spans="1:8" ht="27" thickBot="1" x14ac:dyDescent="0.3">
      <c r="A129" s="658" t="s">
        <v>118</v>
      </c>
      <c r="B129" s="320" t="s">
        <v>66</v>
      </c>
      <c r="C129" s="316"/>
      <c r="D129" s="317" t="s">
        <v>80</v>
      </c>
      <c r="E129" s="316"/>
      <c r="F129" s="316"/>
      <c r="G129" s="316"/>
      <c r="H129" s="318" t="s">
        <v>63</v>
      </c>
    </row>
    <row r="130" spans="1:8" x14ac:dyDescent="0.25">
      <c r="A130" s="656"/>
      <c r="B130" s="320" t="s">
        <v>77</v>
      </c>
      <c r="C130" s="316"/>
      <c r="D130" s="318" t="s">
        <v>81</v>
      </c>
      <c r="E130" s="316"/>
      <c r="F130" s="316"/>
      <c r="G130" s="316"/>
      <c r="H130" s="318" t="s">
        <v>153</v>
      </c>
    </row>
    <row r="131" spans="1:8" x14ac:dyDescent="0.25">
      <c r="A131" s="656"/>
      <c r="B131" s="320" t="s">
        <v>84</v>
      </c>
      <c r="C131" s="316"/>
      <c r="D131" s="318" t="s">
        <v>91</v>
      </c>
      <c r="E131" s="316"/>
      <c r="F131" s="316"/>
      <c r="G131" s="316"/>
      <c r="H131" s="318" t="s">
        <v>154</v>
      </c>
    </row>
    <row r="132" spans="1:8" x14ac:dyDescent="0.25">
      <c r="A132" s="656"/>
      <c r="B132" s="318"/>
      <c r="C132" s="316"/>
      <c r="D132" s="318" t="s">
        <v>63</v>
      </c>
      <c r="E132" s="318"/>
      <c r="F132" s="318"/>
      <c r="G132" s="318"/>
      <c r="H132" s="318" t="s">
        <v>149</v>
      </c>
    </row>
    <row r="133" spans="1:8" ht="15.75" thickBot="1" x14ac:dyDescent="0.3">
      <c r="A133" s="657"/>
      <c r="B133" s="318"/>
      <c r="C133" s="316"/>
      <c r="D133" s="317"/>
      <c r="E133" s="318"/>
      <c r="F133" s="318"/>
      <c r="G133" s="318"/>
      <c r="H133" s="318"/>
    </row>
    <row r="134" spans="1:8" ht="27" thickBot="1" x14ac:dyDescent="0.3">
      <c r="A134" s="658" t="s">
        <v>121</v>
      </c>
      <c r="B134" s="320" t="s">
        <v>66</v>
      </c>
      <c r="C134" s="316"/>
      <c r="D134" s="319"/>
      <c r="E134" s="321"/>
      <c r="F134" s="318"/>
      <c r="G134" s="318"/>
      <c r="H134" s="318"/>
    </row>
    <row r="135" spans="1:8" x14ac:dyDescent="0.25">
      <c r="A135" s="657"/>
      <c r="B135" s="320" t="s">
        <v>105</v>
      </c>
      <c r="C135" s="316"/>
      <c r="D135" s="316"/>
      <c r="E135" s="316"/>
      <c r="F135" s="316"/>
      <c r="G135" s="316"/>
      <c r="H135" s="316"/>
    </row>
    <row r="136" spans="1:8" x14ac:dyDescent="0.25">
      <c r="A136" s="657"/>
      <c r="B136" s="320" t="s">
        <v>71</v>
      </c>
      <c r="C136" s="316"/>
      <c r="D136" s="316"/>
      <c r="E136" s="316"/>
      <c r="F136" s="316"/>
      <c r="G136" s="316"/>
      <c r="H136" s="316"/>
    </row>
    <row r="137" spans="1:8" x14ac:dyDescent="0.25">
      <c r="A137" s="657"/>
      <c r="B137" s="320" t="s">
        <v>77</v>
      </c>
      <c r="C137" s="316"/>
      <c r="D137" s="316"/>
      <c r="E137" s="316"/>
      <c r="F137" s="316"/>
      <c r="G137" s="316"/>
      <c r="H137" s="316"/>
    </row>
    <row r="138" spans="1:8" x14ac:dyDescent="0.25">
      <c r="A138" s="657"/>
      <c r="B138" s="320" t="s">
        <v>84</v>
      </c>
      <c r="C138" s="316"/>
      <c r="D138" s="316"/>
      <c r="E138" s="316"/>
      <c r="F138" s="316"/>
      <c r="G138" s="316"/>
      <c r="H138" s="316"/>
    </row>
    <row r="139" spans="1:8" x14ac:dyDescent="0.25">
      <c r="A139" s="657"/>
      <c r="B139" s="320" t="s">
        <v>123</v>
      </c>
      <c r="C139" s="318"/>
      <c r="D139" s="316"/>
      <c r="E139" s="318"/>
      <c r="F139" s="316"/>
      <c r="G139" s="316"/>
      <c r="H139" s="316"/>
    </row>
  </sheetData>
  <mergeCells count="58"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B33:C33"/>
    <mergeCell ref="D33:E33"/>
    <mergeCell ref="A31:N31"/>
    <mergeCell ref="A32:A34"/>
    <mergeCell ref="B32:G32"/>
    <mergeCell ref="H32:L32"/>
    <mergeCell ref="M32:M34"/>
    <mergeCell ref="N32:N34"/>
    <mergeCell ref="F33:F34"/>
    <mergeCell ref="G33:G34"/>
    <mergeCell ref="H33:I33"/>
    <mergeCell ref="J33:J34"/>
    <mergeCell ref="A87:G87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  <mergeCell ref="D43:E43"/>
  </mergeCells>
  <conditionalFormatting sqref="O14:XFD14 O37:XFD37">
    <cfRule type="duplicateValues" dxfId="5" priority="8"/>
    <cfRule type="duplicateValues" dxfId="4" priority="9"/>
  </conditionalFormatting>
  <conditionalFormatting sqref="O28:XFD28 O38:XFD38">
    <cfRule type="duplicateValues" dxfId="3" priority="4"/>
  </conditionalFormatting>
  <conditionalFormatting sqref="O29:XFD29 O39:XFD39">
    <cfRule type="duplicateValues" dxfId="2" priority="3"/>
  </conditionalFormatting>
  <conditionalFormatting sqref="O14:XFD14 O28:XFD29 O37:XFD39">
    <cfRule type="duplicateValues" dxfId="1" priority="2"/>
  </conditionalFormatting>
  <conditionalFormatting sqref="O52:XFD52 O66:XFD67 O73:XFD73 O79:XFD79 O85:XFD85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209"/>
  <sheetViews>
    <sheetView topLeftCell="A37" zoomScale="75" zoomScaleNormal="75" workbookViewId="0">
      <selection activeCell="Q40" sqref="Q40:R42"/>
    </sheetView>
  </sheetViews>
  <sheetFormatPr defaultColWidth="9.140625" defaultRowHeight="15" x14ac:dyDescent="0.25"/>
  <cols>
    <col min="1" max="1" width="29.28515625" style="86" customWidth="1"/>
    <col min="2" max="14" width="16.7109375" style="85" customWidth="1"/>
    <col min="15" max="15" width="9.140625" style="85"/>
    <col min="16" max="16" width="13.28515625" style="85" customWidth="1"/>
    <col min="17" max="18" width="11.7109375" style="85" bestFit="1" customWidth="1"/>
    <col min="19" max="16384" width="9.140625" style="85"/>
  </cols>
  <sheetData>
    <row r="1" spans="1:18" ht="18.75" x14ac:dyDescent="0.25">
      <c r="A1" s="3293" t="s">
        <v>328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8" ht="15.75" thickBot="1" x14ac:dyDescent="0.3"/>
    <row r="3" spans="1:18" ht="17.25" thickBot="1" x14ac:dyDescent="0.3">
      <c r="A3" s="3029" t="s">
        <v>30</v>
      </c>
      <c r="B3" s="3030"/>
      <c r="C3" s="3030"/>
      <c r="D3" s="3030"/>
      <c r="E3" s="3030"/>
      <c r="F3" s="3030"/>
      <c r="G3" s="3030"/>
      <c r="H3" s="3030"/>
      <c r="I3" s="3030"/>
      <c r="J3" s="3030"/>
      <c r="K3" s="3030"/>
      <c r="L3" s="3030"/>
      <c r="M3" s="3030"/>
      <c r="N3" s="3031"/>
    </row>
    <row r="4" spans="1:18" ht="15.75" customHeight="1" thickBot="1" x14ac:dyDescent="0.3">
      <c r="A4" s="3032" t="s">
        <v>0</v>
      </c>
      <c r="B4" s="3193" t="s">
        <v>1</v>
      </c>
      <c r="C4" s="3194"/>
      <c r="D4" s="3194"/>
      <c r="E4" s="3194"/>
      <c r="F4" s="3194"/>
      <c r="G4" s="3195"/>
      <c r="H4" s="3196" t="s">
        <v>2</v>
      </c>
      <c r="I4" s="3197"/>
      <c r="J4" s="3197"/>
      <c r="K4" s="3197"/>
      <c r="L4" s="3198"/>
      <c r="M4" s="2954" t="s">
        <v>3</v>
      </c>
      <c r="N4" s="3067" t="s">
        <v>31</v>
      </c>
    </row>
    <row r="5" spans="1:18" ht="15" customHeight="1" x14ac:dyDescent="0.25">
      <c r="A5" s="3033"/>
      <c r="B5" s="3199" t="s">
        <v>8</v>
      </c>
      <c r="C5" s="3200"/>
      <c r="D5" s="3201" t="s">
        <v>9</v>
      </c>
      <c r="E5" s="3202"/>
      <c r="F5" s="3203" t="s">
        <v>32</v>
      </c>
      <c r="G5" s="3065" t="s">
        <v>10</v>
      </c>
      <c r="H5" s="3044" t="s">
        <v>11</v>
      </c>
      <c r="I5" s="3045"/>
      <c r="J5" s="3052" t="s">
        <v>12</v>
      </c>
      <c r="K5" s="3048" t="s">
        <v>33</v>
      </c>
      <c r="L5" s="3050" t="s">
        <v>13</v>
      </c>
      <c r="M5" s="2964"/>
      <c r="N5" s="3068"/>
    </row>
    <row r="6" spans="1:18" ht="66.75" thickBot="1" x14ac:dyDescent="0.3">
      <c r="A6" s="3034"/>
      <c r="B6" s="7" t="s">
        <v>14</v>
      </c>
      <c r="C6" s="8" t="s">
        <v>15</v>
      </c>
      <c r="D6" s="8" t="s">
        <v>16</v>
      </c>
      <c r="E6" s="8" t="s">
        <v>34</v>
      </c>
      <c r="F6" s="3204"/>
      <c r="G6" s="3066"/>
      <c r="H6" s="7" t="s">
        <v>14</v>
      </c>
      <c r="I6" s="8" t="s">
        <v>15</v>
      </c>
      <c r="J6" s="3053"/>
      <c r="K6" s="3049"/>
      <c r="L6" s="3051"/>
      <c r="M6" s="2955"/>
      <c r="N6" s="3069"/>
    </row>
    <row r="7" spans="1:18" ht="16.5" x14ac:dyDescent="0.25">
      <c r="A7" s="9" t="s">
        <v>17</v>
      </c>
      <c r="B7" s="10">
        <v>151294.538604</v>
      </c>
      <c r="C7" s="10">
        <v>21534.251134999999</v>
      </c>
      <c r="D7" s="10">
        <v>13144.816223</v>
      </c>
      <c r="E7" s="10">
        <v>7405.7115309999999</v>
      </c>
      <c r="F7" s="471">
        <v>17228.593038999999</v>
      </c>
      <c r="G7" s="471">
        <v>210607.91053200001</v>
      </c>
      <c r="H7" s="10">
        <v>2193.1985199999999</v>
      </c>
      <c r="I7" s="10">
        <v>82.055000000000007</v>
      </c>
      <c r="J7" s="10">
        <v>37.912637590000003</v>
      </c>
      <c r="K7" s="10">
        <v>1</v>
      </c>
      <c r="L7" s="467">
        <v>2314.1661575899998</v>
      </c>
      <c r="M7" s="471">
        <v>212922.07668959</v>
      </c>
      <c r="N7" s="471">
        <v>50484.92221859</v>
      </c>
      <c r="O7" s="196">
        <f>+P7/$P$14</f>
        <v>0.55284209770431114</v>
      </c>
      <c r="P7" s="194">
        <f>+M7+M46</f>
        <v>337597.96165159001</v>
      </c>
      <c r="Q7" s="194">
        <f>+N7+N46</f>
        <v>106656.55371359001</v>
      </c>
      <c r="R7" s="195">
        <f>+Q7/P7</f>
        <v>0.31592771825933708</v>
      </c>
    </row>
    <row r="8" spans="1:18" ht="16.5" x14ac:dyDescent="0.25">
      <c r="A8" s="11" t="s">
        <v>18</v>
      </c>
      <c r="B8" s="10">
        <v>24358.136124999997</v>
      </c>
      <c r="C8" s="10">
        <v>5964.2866140000006</v>
      </c>
      <c r="D8" s="10">
        <v>4044.835208</v>
      </c>
      <c r="E8" s="10">
        <v>873.57180700000004</v>
      </c>
      <c r="F8" s="471">
        <v>5104.3436590000001</v>
      </c>
      <c r="G8" s="471">
        <v>40345.173413000004</v>
      </c>
      <c r="H8" s="10">
        <v>503.149</v>
      </c>
      <c r="I8" s="10">
        <v>53.06</v>
      </c>
      <c r="J8" s="10">
        <v>5</v>
      </c>
      <c r="K8" s="10">
        <v>2</v>
      </c>
      <c r="L8" s="467">
        <v>563.20900000000006</v>
      </c>
      <c r="M8" s="471">
        <v>40908.382412999999</v>
      </c>
      <c r="N8" s="471">
        <v>10498.697822</v>
      </c>
      <c r="O8" s="196">
        <f t="shared" ref="O8:O14" si="0">+P8/$P$14</f>
        <v>0.25902974440770904</v>
      </c>
      <c r="P8" s="194">
        <f t="shared" ref="P8:P29" si="1">+M8+M47</f>
        <v>158178.82553138462</v>
      </c>
      <c r="Q8" s="194">
        <f t="shared" ref="Q8:Q29" si="2">+N8+N47</f>
        <v>77836.886516854604</v>
      </c>
      <c r="R8" s="195">
        <f t="shared" ref="R8:R29" si="3">+Q8/P8</f>
        <v>0.49208158080179204</v>
      </c>
    </row>
    <row r="9" spans="1:18" ht="16.5" x14ac:dyDescent="0.25">
      <c r="A9" s="12" t="s">
        <v>19</v>
      </c>
      <c r="B9" s="10">
        <v>3409.515664</v>
      </c>
      <c r="C9" s="10">
        <v>858.46779199999992</v>
      </c>
      <c r="D9" s="10">
        <v>1019.545108</v>
      </c>
      <c r="E9" s="10">
        <v>189.82360699999998</v>
      </c>
      <c r="F9" s="10">
        <v>850.15999499999998</v>
      </c>
      <c r="G9" s="467">
        <v>6327.5121660000004</v>
      </c>
      <c r="H9" s="10">
        <v>26.044</v>
      </c>
      <c r="I9" s="10">
        <v>1.756</v>
      </c>
      <c r="J9" s="10">
        <v>0</v>
      </c>
      <c r="K9" s="10">
        <v>0</v>
      </c>
      <c r="L9" s="467">
        <v>27.8</v>
      </c>
      <c r="M9" s="468">
        <v>6355.3121659999997</v>
      </c>
      <c r="N9" s="10">
        <v>2264.778965</v>
      </c>
      <c r="O9" s="196">
        <f t="shared" si="0"/>
        <v>6.8185840765958183E-2</v>
      </c>
      <c r="P9" s="194">
        <f t="shared" si="1"/>
        <v>41638.292293000006</v>
      </c>
      <c r="Q9" s="194">
        <f t="shared" si="2"/>
        <v>26966.072651999999</v>
      </c>
      <c r="R9" s="195">
        <f t="shared" si="3"/>
        <v>0.64762676774170647</v>
      </c>
    </row>
    <row r="10" spans="1:18" ht="16.5" x14ac:dyDescent="0.25">
      <c r="A10" s="13" t="s">
        <v>20</v>
      </c>
      <c r="B10" s="10">
        <v>4820.6710920000005</v>
      </c>
      <c r="C10" s="10">
        <v>633.07515799999999</v>
      </c>
      <c r="D10" s="10">
        <v>772.45405499999993</v>
      </c>
      <c r="E10" s="10">
        <v>164.32747799999999</v>
      </c>
      <c r="F10" s="10">
        <v>562.83171300000004</v>
      </c>
      <c r="G10" s="467">
        <v>6953.359496</v>
      </c>
      <c r="H10" s="10">
        <v>353</v>
      </c>
      <c r="I10" s="10">
        <v>50.304000000000002</v>
      </c>
      <c r="J10" s="10">
        <v>0</v>
      </c>
      <c r="K10" s="10">
        <v>2</v>
      </c>
      <c r="L10" s="467">
        <v>405.30399999999997</v>
      </c>
      <c r="M10" s="468">
        <v>7358.6634960000001</v>
      </c>
      <c r="N10" s="10">
        <v>1720.8324729999999</v>
      </c>
      <c r="O10" s="196">
        <f t="shared" si="0"/>
        <v>6.6077930549438765E-2</v>
      </c>
      <c r="P10" s="194">
        <f t="shared" si="1"/>
        <v>40351.078104</v>
      </c>
      <c r="Q10" s="194">
        <f t="shared" si="2"/>
        <v>18886.228127000002</v>
      </c>
      <c r="R10" s="195">
        <f t="shared" si="3"/>
        <v>0.46804767095250949</v>
      </c>
    </row>
    <row r="11" spans="1:18" ht="16.5" x14ac:dyDescent="0.25">
      <c r="A11" s="13" t="s">
        <v>21</v>
      </c>
      <c r="B11" s="10">
        <v>8353.9615949999989</v>
      </c>
      <c r="C11" s="10">
        <v>3368.189398</v>
      </c>
      <c r="D11" s="10">
        <v>1036.0398460000001</v>
      </c>
      <c r="E11" s="10">
        <v>360.66366899999997</v>
      </c>
      <c r="F11" s="471">
        <v>1680.484586</v>
      </c>
      <c r="G11" s="471">
        <v>14799.339094000001</v>
      </c>
      <c r="H11" s="10">
        <v>124.105</v>
      </c>
      <c r="I11" s="10">
        <v>1</v>
      </c>
      <c r="J11" s="10">
        <v>5</v>
      </c>
      <c r="K11" s="10">
        <v>0</v>
      </c>
      <c r="L11" s="467">
        <v>130.10499999999999</v>
      </c>
      <c r="M11" s="471">
        <v>14929.444094</v>
      </c>
      <c r="N11" s="471">
        <v>2781.3389029999998</v>
      </c>
      <c r="O11" s="196">
        <f t="shared" si="0"/>
        <v>9.4839959327758641E-2</v>
      </c>
      <c r="P11" s="194">
        <f t="shared" si="1"/>
        <v>57914.867708384605</v>
      </c>
      <c r="Q11" s="194">
        <f t="shared" si="2"/>
        <v>24687.945102854599</v>
      </c>
      <c r="R11" s="195">
        <f t="shared" si="3"/>
        <v>0.4262799187794814</v>
      </c>
    </row>
    <row r="12" spans="1:18" ht="16.5" x14ac:dyDescent="0.25">
      <c r="A12" s="11" t="s">
        <v>22</v>
      </c>
      <c r="B12" s="10">
        <v>14780.533651</v>
      </c>
      <c r="C12" s="10">
        <v>2129.0919939999999</v>
      </c>
      <c r="D12" s="10">
        <v>1312.988591</v>
      </c>
      <c r="E12" s="10">
        <v>381.59621100000004</v>
      </c>
      <c r="F12" s="471">
        <v>3523.5879409999998</v>
      </c>
      <c r="G12" s="471">
        <v>22127.798387999999</v>
      </c>
      <c r="H12" s="10">
        <v>2.75</v>
      </c>
      <c r="I12" s="10">
        <v>17.457000000000001</v>
      </c>
      <c r="J12" s="10">
        <v>0</v>
      </c>
      <c r="K12" s="10">
        <v>5.2359999999999998</v>
      </c>
      <c r="L12" s="467">
        <v>25.443000000000001</v>
      </c>
      <c r="M12" s="471">
        <v>22153.241388000002</v>
      </c>
      <c r="N12" s="471">
        <v>4619.796327</v>
      </c>
      <c r="O12" s="196">
        <f t="shared" si="0"/>
        <v>6.4721306681877075E-2</v>
      </c>
      <c r="P12" s="194">
        <f t="shared" si="1"/>
        <v>39522.643630000006</v>
      </c>
      <c r="Q12" s="194">
        <f t="shared" si="2"/>
        <v>18056.057271999998</v>
      </c>
      <c r="R12" s="195">
        <f t="shared" si="3"/>
        <v>0.45685347976809909</v>
      </c>
    </row>
    <row r="13" spans="1:18" ht="17.25" thickBot="1" x14ac:dyDescent="0.3">
      <c r="A13" s="14" t="s">
        <v>23</v>
      </c>
      <c r="B13" s="10">
        <v>13561.954496999999</v>
      </c>
      <c r="C13" s="10">
        <v>2904.9839910000001</v>
      </c>
      <c r="D13" s="10">
        <v>2606.3053689999997</v>
      </c>
      <c r="E13" s="10">
        <v>2422.5420509999999</v>
      </c>
      <c r="F13" s="471">
        <v>3750.1656210000001</v>
      </c>
      <c r="G13" s="471">
        <v>25245.951529000002</v>
      </c>
      <c r="H13" s="10">
        <v>1759.9683520000001</v>
      </c>
      <c r="I13" s="10">
        <v>12.696999999999999</v>
      </c>
      <c r="J13" s="10">
        <v>1978</v>
      </c>
      <c r="K13" s="10">
        <v>51</v>
      </c>
      <c r="L13" s="467">
        <v>3801.665352</v>
      </c>
      <c r="M13" s="471">
        <v>29047.616881000002</v>
      </c>
      <c r="N13" s="471">
        <v>11083.860847999998</v>
      </c>
      <c r="O13" s="196">
        <f t="shared" si="0"/>
        <v>0.12340685120610272</v>
      </c>
      <c r="P13" s="194">
        <f t="shared" si="1"/>
        <v>75359.495223000005</v>
      </c>
      <c r="Q13" s="194">
        <f t="shared" si="2"/>
        <v>33733.016532000001</v>
      </c>
      <c r="R13" s="195">
        <f t="shared" si="3"/>
        <v>0.44762795228629076</v>
      </c>
    </row>
    <row r="14" spans="1:18" ht="17.25" thickBot="1" x14ac:dyDescent="0.3">
      <c r="A14" s="472" t="s">
        <v>24</v>
      </c>
      <c r="B14" s="473">
        <v>203995.16287700002</v>
      </c>
      <c r="C14" s="473">
        <v>32532.613733999999</v>
      </c>
      <c r="D14" s="473">
        <v>21108.945391000001</v>
      </c>
      <c r="E14" s="473">
        <v>11083.4216</v>
      </c>
      <c r="F14" s="15">
        <v>29606.690259999999</v>
      </c>
      <c r="G14" s="15">
        <v>298326.83386200003</v>
      </c>
      <c r="H14" s="473">
        <v>4459.0658720000001</v>
      </c>
      <c r="I14" s="473">
        <v>165.26900000000001</v>
      </c>
      <c r="J14" s="473">
        <v>2020.9126375899998</v>
      </c>
      <c r="K14" s="473">
        <v>59.235999999999997</v>
      </c>
      <c r="L14" s="474">
        <v>6704.4835095899998</v>
      </c>
      <c r="M14" s="15">
        <v>305031.31737159006</v>
      </c>
      <c r="N14" s="15">
        <v>76687.277215589987</v>
      </c>
      <c r="O14" s="196">
        <f t="shared" si="0"/>
        <v>1</v>
      </c>
      <c r="P14" s="194">
        <f t="shared" si="1"/>
        <v>610658.92603597464</v>
      </c>
      <c r="Q14" s="194">
        <f t="shared" si="2"/>
        <v>236282.51403444458</v>
      </c>
      <c r="R14" s="195">
        <f t="shared" si="3"/>
        <v>0.38693041886449869</v>
      </c>
    </row>
    <row r="15" spans="1:18" ht="16.5" x14ac:dyDescent="0.25">
      <c r="A15" s="16" t="s">
        <v>35</v>
      </c>
      <c r="B15" s="10">
        <v>130.86799999999999</v>
      </c>
      <c r="C15" s="10">
        <v>99.414000000000001</v>
      </c>
      <c r="D15" s="10">
        <v>206.08093</v>
      </c>
      <c r="E15" s="10">
        <v>22.032</v>
      </c>
      <c r="F15" s="10">
        <v>35.663275999999996</v>
      </c>
      <c r="G15" s="467">
        <v>494.05820599999998</v>
      </c>
      <c r="H15" s="10">
        <v>0</v>
      </c>
      <c r="I15" s="10">
        <v>0</v>
      </c>
      <c r="J15" s="10">
        <v>0</v>
      </c>
      <c r="K15" s="10">
        <v>0</v>
      </c>
      <c r="L15" s="467">
        <v>0</v>
      </c>
      <c r="M15" s="468">
        <v>494.05820599999998</v>
      </c>
      <c r="N15" s="10">
        <v>239.29779400000001</v>
      </c>
      <c r="O15" s="196">
        <f>+P15/$P$28</f>
        <v>0.11255226674359317</v>
      </c>
      <c r="P15" s="194">
        <f t="shared" si="1"/>
        <v>51770.13637267</v>
      </c>
      <c r="Q15" s="194">
        <f t="shared" si="2"/>
        <v>13675.807503669997</v>
      </c>
      <c r="R15" s="195">
        <f t="shared" si="3"/>
        <v>0.26416402315852505</v>
      </c>
    </row>
    <row r="16" spans="1:18" ht="16.5" x14ac:dyDescent="0.25">
      <c r="A16" s="17" t="s">
        <v>36</v>
      </c>
      <c r="B16" s="10">
        <v>58</v>
      </c>
      <c r="C16" s="10">
        <v>4</v>
      </c>
      <c r="D16" s="10">
        <v>10.931663</v>
      </c>
      <c r="E16" s="10">
        <v>0</v>
      </c>
      <c r="F16" s="10">
        <v>0</v>
      </c>
      <c r="G16" s="467">
        <v>72.931663</v>
      </c>
      <c r="H16" s="10">
        <v>0</v>
      </c>
      <c r="I16" s="10">
        <v>0</v>
      </c>
      <c r="J16" s="10">
        <v>0</v>
      </c>
      <c r="K16" s="10">
        <v>0</v>
      </c>
      <c r="L16" s="467">
        <v>0</v>
      </c>
      <c r="M16" s="468">
        <v>72.931663</v>
      </c>
      <c r="N16" s="10">
        <v>14.931663</v>
      </c>
      <c r="O16" s="196">
        <f t="shared" ref="O16:O28" si="4">+P16/$P$28</f>
        <v>6.2632705126363E-2</v>
      </c>
      <c r="P16" s="194">
        <f t="shared" si="1"/>
        <v>28808.870577149999</v>
      </c>
      <c r="Q16" s="194">
        <f t="shared" si="2"/>
        <v>13919.692446999999</v>
      </c>
      <c r="R16" s="195">
        <f t="shared" si="3"/>
        <v>0.48317383389685958</v>
      </c>
    </row>
    <row r="17" spans="1:18" ht="16.5" x14ac:dyDescent="0.25">
      <c r="A17" s="17" t="s">
        <v>37</v>
      </c>
      <c r="B17" s="10">
        <v>0</v>
      </c>
      <c r="C17" s="10">
        <v>2</v>
      </c>
      <c r="D17" s="10">
        <v>0</v>
      </c>
      <c r="E17" s="10">
        <v>1</v>
      </c>
      <c r="F17" s="10">
        <v>25.934999999999999</v>
      </c>
      <c r="G17" s="467">
        <v>28.934999999999999</v>
      </c>
      <c r="H17" s="10">
        <v>0</v>
      </c>
      <c r="I17" s="10">
        <v>0</v>
      </c>
      <c r="J17" s="10">
        <v>0</v>
      </c>
      <c r="K17" s="10">
        <v>0</v>
      </c>
      <c r="L17" s="467">
        <v>0</v>
      </c>
      <c r="M17" s="468">
        <v>28.934999999999999</v>
      </c>
      <c r="N17" s="10">
        <v>23</v>
      </c>
      <c r="O17" s="196">
        <f t="shared" si="4"/>
        <v>5.1190596560794902E-2</v>
      </c>
      <c r="P17" s="194">
        <f t="shared" si="1"/>
        <v>23545.897755999998</v>
      </c>
      <c r="Q17" s="194">
        <f t="shared" si="2"/>
        <v>17012.045755999996</v>
      </c>
      <c r="R17" s="195">
        <f t="shared" si="3"/>
        <v>0.72250571765372429</v>
      </c>
    </row>
    <row r="18" spans="1:18" ht="16.5" x14ac:dyDescent="0.25">
      <c r="A18" s="17" t="s">
        <v>38</v>
      </c>
      <c r="B18" s="10">
        <v>34.168999999999997</v>
      </c>
      <c r="C18" s="10">
        <v>16.797000000000001</v>
      </c>
      <c r="D18" s="10">
        <v>2</v>
      </c>
      <c r="E18" s="10">
        <v>0</v>
      </c>
      <c r="F18" s="10">
        <v>0</v>
      </c>
      <c r="G18" s="467">
        <v>52.966000000000001</v>
      </c>
      <c r="H18" s="10">
        <v>0</v>
      </c>
      <c r="I18" s="10">
        <v>0</v>
      </c>
      <c r="J18" s="10">
        <v>0</v>
      </c>
      <c r="K18" s="10">
        <v>0</v>
      </c>
      <c r="L18" s="467">
        <v>0</v>
      </c>
      <c r="M18" s="468">
        <v>52.966000000000001</v>
      </c>
      <c r="N18" s="10">
        <v>9.9149999999999991</v>
      </c>
      <c r="O18" s="196">
        <f t="shared" si="4"/>
        <v>1.0895968061348415E-2</v>
      </c>
      <c r="P18" s="194">
        <f t="shared" si="1"/>
        <v>5011.7671440000004</v>
      </c>
      <c r="Q18" s="194">
        <f t="shared" si="2"/>
        <v>1767.061424</v>
      </c>
      <c r="R18" s="195">
        <f t="shared" si="3"/>
        <v>0.35258250697371185</v>
      </c>
    </row>
    <row r="19" spans="1:18" ht="33" x14ac:dyDescent="0.25">
      <c r="A19" s="18" t="s">
        <v>39</v>
      </c>
      <c r="B19" s="10">
        <v>53.363</v>
      </c>
      <c r="C19" s="10">
        <v>51.117999999999995</v>
      </c>
      <c r="D19" s="10">
        <v>160.27551</v>
      </c>
      <c r="E19" s="10">
        <v>14.227</v>
      </c>
      <c r="F19" s="10">
        <v>48.701000000000001</v>
      </c>
      <c r="G19" s="467">
        <v>327.68450999999999</v>
      </c>
      <c r="H19" s="10">
        <v>0</v>
      </c>
      <c r="I19" s="10">
        <v>3</v>
      </c>
      <c r="J19" s="10">
        <v>0</v>
      </c>
      <c r="K19" s="10">
        <v>0</v>
      </c>
      <c r="L19" s="467">
        <v>3</v>
      </c>
      <c r="M19" s="468">
        <v>330.68450999999999</v>
      </c>
      <c r="N19" s="10">
        <v>162.93200000000002</v>
      </c>
      <c r="O19" s="196">
        <f t="shared" si="4"/>
        <v>0.15360033065318007</v>
      </c>
      <c r="P19" s="194">
        <f t="shared" si="1"/>
        <v>70650.821124000009</v>
      </c>
      <c r="Q19" s="194">
        <f t="shared" si="2"/>
        <v>38429.134904999999</v>
      </c>
      <c r="R19" s="195">
        <f t="shared" si="3"/>
        <v>0.54393047799901173</v>
      </c>
    </row>
    <row r="20" spans="1:18" ht="16.5" x14ac:dyDescent="0.25">
      <c r="A20" s="17" t="s">
        <v>40</v>
      </c>
      <c r="B20" s="10">
        <v>2.7189999999999999</v>
      </c>
      <c r="C20" s="10">
        <v>9.44</v>
      </c>
      <c r="D20" s="10">
        <v>3.7320000000000002</v>
      </c>
      <c r="E20" s="10">
        <v>0</v>
      </c>
      <c r="F20" s="10">
        <v>0</v>
      </c>
      <c r="G20" s="467">
        <v>15.890999999999998</v>
      </c>
      <c r="H20" s="10">
        <v>0</v>
      </c>
      <c r="I20" s="10">
        <v>0</v>
      </c>
      <c r="J20" s="10">
        <v>0</v>
      </c>
      <c r="K20" s="10">
        <v>0</v>
      </c>
      <c r="L20" s="467">
        <v>0</v>
      </c>
      <c r="M20" s="468">
        <v>15.890999999999998</v>
      </c>
      <c r="N20" s="10">
        <v>3.7189999999999999</v>
      </c>
      <c r="O20" s="196">
        <f t="shared" si="4"/>
        <v>2.8495365180509317E-2</v>
      </c>
      <c r="P20" s="194">
        <f t="shared" si="1"/>
        <v>13106.878999999999</v>
      </c>
      <c r="Q20" s="194">
        <f t="shared" si="2"/>
        <v>13014.278</v>
      </c>
      <c r="R20" s="195">
        <f t="shared" si="3"/>
        <v>0.99293493134406763</v>
      </c>
    </row>
    <row r="21" spans="1:18" ht="16.5" x14ac:dyDescent="0.25">
      <c r="A21" s="17" t="s">
        <v>41</v>
      </c>
      <c r="B21" s="10">
        <v>135.149</v>
      </c>
      <c r="C21" s="10">
        <v>6.6</v>
      </c>
      <c r="D21" s="10">
        <v>1.956655</v>
      </c>
      <c r="E21" s="10">
        <v>12.334</v>
      </c>
      <c r="F21" s="10">
        <v>8.5223000000000013</v>
      </c>
      <c r="G21" s="467">
        <v>164.56195500000001</v>
      </c>
      <c r="H21" s="10">
        <v>0</v>
      </c>
      <c r="I21" s="10">
        <v>0</v>
      </c>
      <c r="J21" s="10">
        <v>0</v>
      </c>
      <c r="K21" s="10">
        <v>0</v>
      </c>
      <c r="L21" s="467">
        <v>0</v>
      </c>
      <c r="M21" s="468">
        <v>164.56195500000001</v>
      </c>
      <c r="N21" s="10">
        <v>26.961955</v>
      </c>
      <c r="O21" s="196">
        <f t="shared" si="4"/>
        <v>3.8656715163063904E-2</v>
      </c>
      <c r="P21" s="194">
        <f t="shared" si="1"/>
        <v>17780.747324</v>
      </c>
      <c r="Q21" s="194">
        <f t="shared" si="2"/>
        <v>12719.467747000001</v>
      </c>
      <c r="R21" s="195">
        <f t="shared" si="3"/>
        <v>0.71535057077334352</v>
      </c>
    </row>
    <row r="22" spans="1:18" ht="16.5" x14ac:dyDescent="0.25">
      <c r="A22" s="17" t="s">
        <v>42</v>
      </c>
      <c r="B22" s="10">
        <v>0</v>
      </c>
      <c r="C22" s="10">
        <v>2</v>
      </c>
      <c r="D22" s="10">
        <v>0</v>
      </c>
      <c r="E22" s="10">
        <v>0</v>
      </c>
      <c r="F22" s="10">
        <v>0</v>
      </c>
      <c r="G22" s="467">
        <v>2</v>
      </c>
      <c r="H22" s="10">
        <v>0</v>
      </c>
      <c r="I22" s="10">
        <v>0</v>
      </c>
      <c r="J22" s="10">
        <v>0</v>
      </c>
      <c r="K22" s="10">
        <v>0</v>
      </c>
      <c r="L22" s="467">
        <v>0</v>
      </c>
      <c r="M22" s="468">
        <v>2</v>
      </c>
      <c r="N22" s="10">
        <v>2</v>
      </c>
      <c r="O22" s="196">
        <f t="shared" si="4"/>
        <v>7.7429311349736282E-2</v>
      </c>
      <c r="P22" s="194">
        <f t="shared" si="1"/>
        <v>35614.795897000004</v>
      </c>
      <c r="Q22" s="194">
        <f t="shared" si="2"/>
        <v>15875.236644000001</v>
      </c>
      <c r="R22" s="195">
        <f t="shared" si="3"/>
        <v>0.44574835385585471</v>
      </c>
    </row>
    <row r="23" spans="1:18" ht="16.5" x14ac:dyDescent="0.25">
      <c r="A23" s="17" t="s">
        <v>43</v>
      </c>
      <c r="B23" s="10">
        <v>471.457381</v>
      </c>
      <c r="C23" s="10">
        <v>107.837</v>
      </c>
      <c r="D23" s="10">
        <v>255.54480699999999</v>
      </c>
      <c r="E23" s="10">
        <v>38.6</v>
      </c>
      <c r="F23" s="10">
        <v>131.97609599999998</v>
      </c>
      <c r="G23" s="467">
        <v>1005.4152839999999</v>
      </c>
      <c r="H23" s="10">
        <v>0</v>
      </c>
      <c r="I23" s="10">
        <v>0</v>
      </c>
      <c r="J23" s="10">
        <v>0</v>
      </c>
      <c r="K23" s="10">
        <v>4</v>
      </c>
      <c r="L23" s="467">
        <v>4</v>
      </c>
      <c r="M23" s="468">
        <v>1009.4152839999999</v>
      </c>
      <c r="N23" s="10">
        <v>440.53284600000001</v>
      </c>
      <c r="O23" s="196">
        <f t="shared" si="4"/>
        <v>3.1256673489605702E-2</v>
      </c>
      <c r="P23" s="194">
        <f t="shared" si="1"/>
        <v>14376.984986000001</v>
      </c>
      <c r="Q23" s="194">
        <f t="shared" si="2"/>
        <v>8466.7930469999992</v>
      </c>
      <c r="R23" s="195">
        <f t="shared" si="3"/>
        <v>0.58891297829446021</v>
      </c>
    </row>
    <row r="24" spans="1:18" ht="16.5" x14ac:dyDescent="0.25">
      <c r="A24" s="17" t="s">
        <v>44</v>
      </c>
      <c r="B24" s="10">
        <v>17.741</v>
      </c>
      <c r="C24" s="10">
        <v>23.29</v>
      </c>
      <c r="D24" s="10">
        <v>44.489947999999998</v>
      </c>
      <c r="E24" s="10">
        <v>0</v>
      </c>
      <c r="F24" s="10">
        <v>35.938412999999997</v>
      </c>
      <c r="G24" s="467">
        <v>121.459361</v>
      </c>
      <c r="H24" s="10">
        <v>0</v>
      </c>
      <c r="I24" s="10">
        <v>0</v>
      </c>
      <c r="J24" s="10">
        <v>0</v>
      </c>
      <c r="K24" s="10">
        <v>0</v>
      </c>
      <c r="L24" s="467">
        <v>0</v>
      </c>
      <c r="M24" s="468">
        <v>121.459361</v>
      </c>
      <c r="N24" s="10">
        <v>66.879413</v>
      </c>
      <c r="O24" s="196">
        <f t="shared" si="4"/>
        <v>3.2035401187755795E-2</v>
      </c>
      <c r="P24" s="194">
        <f t="shared" si="1"/>
        <v>14735.172699999999</v>
      </c>
      <c r="Q24" s="194">
        <f t="shared" si="2"/>
        <v>10553.066485000001</v>
      </c>
      <c r="R24" s="195">
        <f t="shared" si="3"/>
        <v>0.7161820699257907</v>
      </c>
    </row>
    <row r="25" spans="1:18" ht="16.5" x14ac:dyDescent="0.25">
      <c r="A25" s="17" t="s">
        <v>45</v>
      </c>
      <c r="B25" s="10">
        <v>11.5</v>
      </c>
      <c r="C25" s="10">
        <v>0</v>
      </c>
      <c r="D25" s="10">
        <v>42</v>
      </c>
      <c r="E25" s="10">
        <v>0</v>
      </c>
      <c r="F25" s="10">
        <v>0</v>
      </c>
      <c r="G25" s="467">
        <v>53.5</v>
      </c>
      <c r="H25" s="10">
        <v>0</v>
      </c>
      <c r="I25" s="10">
        <v>0</v>
      </c>
      <c r="J25" s="10">
        <v>0</v>
      </c>
      <c r="K25" s="10">
        <v>16</v>
      </c>
      <c r="L25" s="467">
        <v>16</v>
      </c>
      <c r="M25" s="468">
        <v>69.5</v>
      </c>
      <c r="N25" s="10">
        <v>57</v>
      </c>
      <c r="O25" s="196">
        <f t="shared" si="4"/>
        <v>7.090545463405846E-3</v>
      </c>
      <c r="P25" s="194">
        <f t="shared" si="1"/>
        <v>3261.4048229999999</v>
      </c>
      <c r="Q25" s="194">
        <f t="shared" si="2"/>
        <v>1530.5140000000001</v>
      </c>
      <c r="R25" s="195">
        <f t="shared" si="3"/>
        <v>0.46928059626531071</v>
      </c>
    </row>
    <row r="26" spans="1:18" ht="16.5" x14ac:dyDescent="0.25">
      <c r="A26" s="17" t="s">
        <v>46</v>
      </c>
      <c r="B26" s="10">
        <v>301</v>
      </c>
      <c r="C26" s="10">
        <v>166</v>
      </c>
      <c r="D26" s="10">
        <v>42</v>
      </c>
      <c r="E26" s="10">
        <v>0</v>
      </c>
      <c r="F26" s="10">
        <v>1.9430000000000001</v>
      </c>
      <c r="G26" s="467">
        <v>510.94299999999998</v>
      </c>
      <c r="H26" s="10">
        <v>0</v>
      </c>
      <c r="I26" s="10">
        <v>0</v>
      </c>
      <c r="J26" s="10">
        <v>0</v>
      </c>
      <c r="K26" s="10">
        <v>0</v>
      </c>
      <c r="L26" s="467">
        <v>0</v>
      </c>
      <c r="M26" s="468">
        <v>510.94299999999998</v>
      </c>
      <c r="N26" s="10">
        <v>296.94299999999998</v>
      </c>
      <c r="O26" s="196">
        <f t="shared" si="4"/>
        <v>3.8129954508328186E-2</v>
      </c>
      <c r="P26" s="194">
        <f t="shared" si="1"/>
        <v>17538.455705</v>
      </c>
      <c r="Q26" s="194">
        <f t="shared" si="2"/>
        <v>13741.791120999998</v>
      </c>
      <c r="R26" s="195">
        <f t="shared" si="3"/>
        <v>0.78352343855921025</v>
      </c>
    </row>
    <row r="27" spans="1:18" ht="17.25" thickBot="1" x14ac:dyDescent="0.3">
      <c r="A27" s="475" t="s">
        <v>47</v>
      </c>
      <c r="B27" s="10">
        <v>0</v>
      </c>
      <c r="C27" s="10">
        <v>18</v>
      </c>
      <c r="D27" s="10">
        <v>24</v>
      </c>
      <c r="E27" s="10">
        <v>0</v>
      </c>
      <c r="F27" s="10">
        <v>0</v>
      </c>
      <c r="G27" s="467">
        <v>42</v>
      </c>
      <c r="H27" s="10">
        <v>0</v>
      </c>
      <c r="I27" s="10">
        <v>0</v>
      </c>
      <c r="J27" s="10">
        <v>0</v>
      </c>
      <c r="K27" s="10">
        <v>0</v>
      </c>
      <c r="L27" s="467">
        <v>0</v>
      </c>
      <c r="M27" s="468">
        <v>42</v>
      </c>
      <c r="N27" s="10">
        <v>0</v>
      </c>
      <c r="O27" s="196">
        <f t="shared" si="4"/>
        <v>1.6257750553370781E-2</v>
      </c>
      <c r="P27" s="194">
        <f t="shared" si="1"/>
        <v>7478.0010000000002</v>
      </c>
      <c r="Q27" s="194">
        <f t="shared" si="2"/>
        <v>3871.4830000000002</v>
      </c>
      <c r="R27" s="195">
        <f t="shared" si="3"/>
        <v>0.51771629878091752</v>
      </c>
    </row>
    <row r="28" spans="1:18" ht="17.25" thickBot="1" x14ac:dyDescent="0.3">
      <c r="A28" s="472" t="s">
        <v>25</v>
      </c>
      <c r="B28" s="473">
        <v>1803.0440399999998</v>
      </c>
      <c r="C28" s="473">
        <v>581.13792100000001</v>
      </c>
      <c r="D28" s="473">
        <v>1068.6478500000001</v>
      </c>
      <c r="E28" s="473">
        <v>100.767675</v>
      </c>
      <c r="F28" s="15">
        <v>548.184077</v>
      </c>
      <c r="G28" s="15">
        <v>4101.7815630000005</v>
      </c>
      <c r="H28" s="473">
        <v>0</v>
      </c>
      <c r="I28" s="473">
        <v>5</v>
      </c>
      <c r="J28" s="473">
        <v>0</v>
      </c>
      <c r="K28" s="775">
        <v>20</v>
      </c>
      <c r="L28" s="474">
        <v>25</v>
      </c>
      <c r="M28" s="15">
        <v>4126.7815629999996</v>
      </c>
      <c r="N28" s="15">
        <v>1820.5765799999999</v>
      </c>
      <c r="O28" s="196">
        <f t="shared" si="4"/>
        <v>1</v>
      </c>
      <c r="P28" s="194">
        <f t="shared" si="1"/>
        <v>459965.29319669981</v>
      </c>
      <c r="Q28" s="194">
        <f t="shared" si="2"/>
        <v>244026.32938118113</v>
      </c>
      <c r="R28" s="195">
        <f t="shared" si="3"/>
        <v>0.53053204881009486</v>
      </c>
    </row>
    <row r="29" spans="1:18" ht="17.25" thickBot="1" x14ac:dyDescent="0.3">
      <c r="A29" s="472" t="s">
        <v>26</v>
      </c>
      <c r="B29" s="473">
        <v>205798.20691700003</v>
      </c>
      <c r="C29" s="473">
        <v>33113.751655</v>
      </c>
      <c r="D29" s="473">
        <v>22177.593240999999</v>
      </c>
      <c r="E29" s="473">
        <v>11184.189275000001</v>
      </c>
      <c r="F29" s="15">
        <v>30154.874337000001</v>
      </c>
      <c r="G29" s="15">
        <v>302428.61542500003</v>
      </c>
      <c r="H29" s="473">
        <v>4459.0658720000001</v>
      </c>
      <c r="I29" s="473">
        <v>170.26900000000001</v>
      </c>
      <c r="J29" s="473">
        <v>2020.9126375899998</v>
      </c>
      <c r="K29" s="473">
        <v>79.236000000000004</v>
      </c>
      <c r="L29" s="474">
        <v>6729.4835095899998</v>
      </c>
      <c r="M29" s="15">
        <v>309158.09893459006</v>
      </c>
      <c r="N29" s="15">
        <v>78507.853795589996</v>
      </c>
      <c r="P29" s="194">
        <f t="shared" si="1"/>
        <v>1070624.2192326745</v>
      </c>
      <c r="Q29" s="194">
        <f t="shared" si="2"/>
        <v>480308.8434156258</v>
      </c>
      <c r="R29" s="195">
        <f t="shared" si="3"/>
        <v>0.44862504956208377</v>
      </c>
    </row>
    <row r="30" spans="1:18" ht="17.25" thickBot="1" x14ac:dyDescent="0.3">
      <c r="A30" s="19"/>
      <c r="B30" s="576"/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</row>
    <row r="31" spans="1:18" ht="17.25" thickBot="1" x14ac:dyDescent="0.3">
      <c r="A31" s="3062" t="s">
        <v>30</v>
      </c>
      <c r="B31" s="3063"/>
      <c r="C31" s="3063"/>
      <c r="D31" s="3063"/>
      <c r="E31" s="3063"/>
      <c r="F31" s="3063"/>
      <c r="G31" s="3063"/>
      <c r="H31" s="3063"/>
      <c r="I31" s="3063"/>
      <c r="J31" s="3063"/>
      <c r="K31" s="3063"/>
      <c r="L31" s="3063"/>
      <c r="M31" s="3063"/>
      <c r="N31" s="3064"/>
    </row>
    <row r="32" spans="1:18" ht="15.75" customHeight="1" thickBot="1" x14ac:dyDescent="0.3">
      <c r="A32" s="3032" t="s">
        <v>0</v>
      </c>
      <c r="B32" s="3035" t="s">
        <v>1</v>
      </c>
      <c r="C32" s="3036"/>
      <c r="D32" s="3036"/>
      <c r="E32" s="3036"/>
      <c r="F32" s="3036"/>
      <c r="G32" s="3037"/>
      <c r="H32" s="3038" t="s">
        <v>2</v>
      </c>
      <c r="I32" s="3039"/>
      <c r="J32" s="3039"/>
      <c r="K32" s="3039"/>
      <c r="L32" s="3040"/>
      <c r="M32" s="2954" t="s">
        <v>3</v>
      </c>
      <c r="N32" s="3067" t="s">
        <v>31</v>
      </c>
    </row>
    <row r="33" spans="1:18" ht="15" customHeight="1" x14ac:dyDescent="0.25">
      <c r="A33" s="3033"/>
      <c r="B33" s="3044" t="s">
        <v>8</v>
      </c>
      <c r="C33" s="3045"/>
      <c r="D33" s="3046" t="s">
        <v>9</v>
      </c>
      <c r="E33" s="3047"/>
      <c r="F33" s="3212" t="s">
        <v>32</v>
      </c>
      <c r="G33" s="3065" t="s">
        <v>10</v>
      </c>
      <c r="H33" s="3044" t="s">
        <v>11</v>
      </c>
      <c r="I33" s="3045"/>
      <c r="J33" s="3052" t="s">
        <v>12</v>
      </c>
      <c r="K33" s="3048" t="s">
        <v>33</v>
      </c>
      <c r="L33" s="3050" t="s">
        <v>13</v>
      </c>
      <c r="M33" s="2964"/>
      <c r="N33" s="3068"/>
    </row>
    <row r="34" spans="1:18" ht="66.75" thickBot="1" x14ac:dyDescent="0.3">
      <c r="A34" s="3034"/>
      <c r="B34" s="7" t="s">
        <v>14</v>
      </c>
      <c r="C34" s="8" t="s">
        <v>15</v>
      </c>
      <c r="D34" s="8" t="s">
        <v>16</v>
      </c>
      <c r="E34" s="8" t="s">
        <v>34</v>
      </c>
      <c r="F34" s="3204"/>
      <c r="G34" s="3066"/>
      <c r="H34" s="7" t="s">
        <v>14</v>
      </c>
      <c r="I34" s="8" t="s">
        <v>15</v>
      </c>
      <c r="J34" s="3053"/>
      <c r="K34" s="3049"/>
      <c r="L34" s="3051"/>
      <c r="M34" s="2955"/>
      <c r="N34" s="3069"/>
    </row>
    <row r="35" spans="1:18" ht="16.5" x14ac:dyDescent="0.25">
      <c r="A35" s="21" t="s">
        <v>27</v>
      </c>
      <c r="B35" s="10">
        <v>94555.799417999995</v>
      </c>
      <c r="C35" s="10">
        <v>6405.5474940000004</v>
      </c>
      <c r="D35" s="10">
        <v>8001.7910929999998</v>
      </c>
      <c r="E35" s="10">
        <v>5781.879484</v>
      </c>
      <c r="F35" s="471">
        <v>16099.953529999999</v>
      </c>
      <c r="G35" s="471">
        <v>130844.971019</v>
      </c>
      <c r="H35" s="10">
        <v>84.177000000000007</v>
      </c>
      <c r="I35" s="10">
        <v>46.055999999999997</v>
      </c>
      <c r="J35" s="10">
        <v>0</v>
      </c>
      <c r="K35" s="10">
        <v>36</v>
      </c>
      <c r="L35" s="467">
        <v>166.233</v>
      </c>
      <c r="M35" s="471">
        <v>131011.20401900001</v>
      </c>
      <c r="N35" s="471">
        <v>31156.474324999999</v>
      </c>
    </row>
    <row r="36" spans="1:18" ht="17.25" thickBot="1" x14ac:dyDescent="0.3">
      <c r="A36" s="577" t="s">
        <v>28</v>
      </c>
      <c r="B36" s="668">
        <v>109439.363459</v>
      </c>
      <c r="C36" s="668">
        <v>26127.06624</v>
      </c>
      <c r="D36" s="668">
        <v>13107.154298000001</v>
      </c>
      <c r="E36" s="668">
        <v>5301.5421159999996</v>
      </c>
      <c r="F36" s="668">
        <v>13506.736730000001</v>
      </c>
      <c r="G36" s="669">
        <v>167481.86284300001</v>
      </c>
      <c r="H36" s="668">
        <v>4374.8888720000004</v>
      </c>
      <c r="I36" s="668">
        <v>119.21299999999999</v>
      </c>
      <c r="J36" s="668">
        <v>2020.9126375899998</v>
      </c>
      <c r="K36" s="668">
        <v>23.236000000000001</v>
      </c>
      <c r="L36" s="669">
        <v>6538.2505095899996</v>
      </c>
      <c r="M36" s="670">
        <v>174020.11335259001</v>
      </c>
      <c r="N36" s="668">
        <v>45530.802890590006</v>
      </c>
      <c r="R36" s="194">
        <f>SUM(M15:M27)</f>
        <v>2915.3459789999997</v>
      </c>
    </row>
    <row r="37" spans="1:18" ht="17.25" thickBot="1" x14ac:dyDescent="0.3">
      <c r="A37" s="472" t="s">
        <v>24</v>
      </c>
      <c r="B37" s="671">
        <v>203995.16287700002</v>
      </c>
      <c r="C37" s="671">
        <v>32532.613733999999</v>
      </c>
      <c r="D37" s="671">
        <v>21108.945391000001</v>
      </c>
      <c r="E37" s="671">
        <v>11083.4216</v>
      </c>
      <c r="F37" s="672">
        <v>29606.690259999999</v>
      </c>
      <c r="G37" s="672">
        <v>298326.83386200003</v>
      </c>
      <c r="H37" s="671">
        <v>4459.0658720000001</v>
      </c>
      <c r="I37" s="671">
        <v>165.26900000000001</v>
      </c>
      <c r="J37" s="671">
        <v>2020.9126375899998</v>
      </c>
      <c r="K37" s="671">
        <v>59.235999999999997</v>
      </c>
      <c r="L37" s="673">
        <v>6704.4835095899998</v>
      </c>
      <c r="M37" s="672">
        <v>305031.31737159006</v>
      </c>
      <c r="N37" s="674">
        <v>76687.277215590002</v>
      </c>
      <c r="P37" s="194">
        <f>E37+J37</f>
        <v>13104.334237589999</v>
      </c>
    </row>
    <row r="38" spans="1:18" ht="17.25" thickBot="1" x14ac:dyDescent="0.3">
      <c r="A38" s="472" t="s">
        <v>25</v>
      </c>
      <c r="B38" s="675">
        <v>1803.0440399999998</v>
      </c>
      <c r="C38" s="675">
        <v>581.13792100000001</v>
      </c>
      <c r="D38" s="675">
        <v>1068.6478500000001</v>
      </c>
      <c r="E38" s="675">
        <v>100.767675</v>
      </c>
      <c r="F38" s="676">
        <v>548.184077</v>
      </c>
      <c r="G38" s="676">
        <v>4101.7815630000005</v>
      </c>
      <c r="H38" s="675">
        <v>0</v>
      </c>
      <c r="I38" s="675">
        <v>5</v>
      </c>
      <c r="J38" s="675">
        <v>0</v>
      </c>
      <c r="K38" s="675">
        <v>20</v>
      </c>
      <c r="L38" s="677">
        <v>25</v>
      </c>
      <c r="M38" s="676">
        <v>4126.7815629999996</v>
      </c>
      <c r="N38" s="678">
        <v>1820.5765799999999</v>
      </c>
    </row>
    <row r="39" spans="1:18" ht="17.25" thickBot="1" x14ac:dyDescent="0.3">
      <c r="A39" s="472" t="s">
        <v>26</v>
      </c>
      <c r="B39" s="679">
        <v>205798.20691700003</v>
      </c>
      <c r="C39" s="679">
        <v>33113.751655</v>
      </c>
      <c r="D39" s="679">
        <v>22177.593241000002</v>
      </c>
      <c r="E39" s="679">
        <v>11184.189275000001</v>
      </c>
      <c r="F39" s="680">
        <v>30154.874337000001</v>
      </c>
      <c r="G39" s="680">
        <v>302428.61542500003</v>
      </c>
      <c r="H39" s="679">
        <v>4459.0658720000001</v>
      </c>
      <c r="I39" s="679">
        <v>170.26900000000001</v>
      </c>
      <c r="J39" s="679">
        <v>2020.9126375899998</v>
      </c>
      <c r="K39" s="679">
        <v>79.236000000000004</v>
      </c>
      <c r="L39" s="681">
        <v>6729.4835095899998</v>
      </c>
      <c r="M39" s="680">
        <v>309158.09893459006</v>
      </c>
      <c r="N39" s="682">
        <v>78507.85379559001</v>
      </c>
    </row>
    <row r="40" spans="1:18" ht="16.5" x14ac:dyDescent="0.25">
      <c r="A40" s="578"/>
      <c r="B40" s="555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N40" s="555"/>
      <c r="Q40" s="85">
        <v>2017</v>
      </c>
    </row>
    <row r="41" spans="1:18" ht="18" thickBot="1" x14ac:dyDescent="0.3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579"/>
      <c r="Q41" s="85" t="s">
        <v>622</v>
      </c>
      <c r="R41" s="85" t="s">
        <v>623</v>
      </c>
    </row>
    <row r="42" spans="1:18" ht="17.25" thickBot="1" x14ac:dyDescent="0.3">
      <c r="A42" s="3029" t="s">
        <v>48</v>
      </c>
      <c r="B42" s="3030"/>
      <c r="C42" s="3030"/>
      <c r="D42" s="3030"/>
      <c r="E42" s="3030"/>
      <c r="F42" s="3030"/>
      <c r="G42" s="3030"/>
      <c r="H42" s="3030"/>
      <c r="I42" s="3030"/>
      <c r="J42" s="3030"/>
      <c r="K42" s="3030"/>
      <c r="L42" s="3030"/>
      <c r="M42" s="3030"/>
      <c r="N42" s="3031"/>
      <c r="Q42" s="194">
        <f>G28+G67</f>
        <v>268735.04550899996</v>
      </c>
      <c r="R42" s="194">
        <f>L28+L67</f>
        <v>191230.2476876998</v>
      </c>
    </row>
    <row r="43" spans="1:18" ht="15.75" customHeight="1" thickBot="1" x14ac:dyDescent="0.3">
      <c r="A43" s="3032" t="s">
        <v>0</v>
      </c>
      <c r="B43" s="3035" t="s">
        <v>1</v>
      </c>
      <c r="C43" s="3036"/>
      <c r="D43" s="3036"/>
      <c r="E43" s="3036"/>
      <c r="F43" s="3036"/>
      <c r="G43" s="3037"/>
      <c r="H43" s="3038" t="s">
        <v>2</v>
      </c>
      <c r="I43" s="3039"/>
      <c r="J43" s="3039"/>
      <c r="K43" s="3039"/>
      <c r="L43" s="3040"/>
      <c r="M43" s="2994" t="s">
        <v>3</v>
      </c>
      <c r="N43" s="3041" t="s">
        <v>31</v>
      </c>
    </row>
    <row r="44" spans="1:18" ht="15" customHeight="1" x14ac:dyDescent="0.25">
      <c r="A44" s="3033"/>
      <c r="B44" s="3044" t="s">
        <v>8</v>
      </c>
      <c r="C44" s="3045"/>
      <c r="D44" s="3046" t="s">
        <v>9</v>
      </c>
      <c r="E44" s="3047"/>
      <c r="F44" s="3190" t="s">
        <v>32</v>
      </c>
      <c r="G44" s="3050" t="s">
        <v>10</v>
      </c>
      <c r="H44" s="3192" t="s">
        <v>11</v>
      </c>
      <c r="I44" s="3045"/>
      <c r="J44" s="3052" t="s">
        <v>12</v>
      </c>
      <c r="K44" s="3048" t="s">
        <v>33</v>
      </c>
      <c r="L44" s="3050" t="s">
        <v>13</v>
      </c>
      <c r="M44" s="2995"/>
      <c r="N44" s="3042"/>
    </row>
    <row r="45" spans="1:18" ht="66.75" thickBot="1" x14ac:dyDescent="0.3">
      <c r="A45" s="3034"/>
      <c r="B45" s="7" t="s">
        <v>14</v>
      </c>
      <c r="C45" s="8" t="s">
        <v>15</v>
      </c>
      <c r="D45" s="8" t="s">
        <v>16</v>
      </c>
      <c r="E45" s="8" t="s">
        <v>34</v>
      </c>
      <c r="F45" s="3191"/>
      <c r="G45" s="3051"/>
      <c r="H45" s="580" t="s">
        <v>14</v>
      </c>
      <c r="I45" s="8" t="s">
        <v>15</v>
      </c>
      <c r="J45" s="3053"/>
      <c r="K45" s="3049"/>
      <c r="L45" s="3051"/>
      <c r="M45" s="2996"/>
      <c r="N45" s="3043"/>
    </row>
    <row r="46" spans="1:18" ht="16.5" x14ac:dyDescent="0.25">
      <c r="A46" s="9" t="s">
        <v>17</v>
      </c>
      <c r="B46" s="22">
        <v>46459.438746</v>
      </c>
      <c r="C46" s="22">
        <v>30808.038894999998</v>
      </c>
      <c r="D46" s="22">
        <v>13742.925473000001</v>
      </c>
      <c r="E46" s="22">
        <v>15679.651142999999</v>
      </c>
      <c r="F46" s="22">
        <v>10799.601675</v>
      </c>
      <c r="G46" s="483">
        <v>117489.65593199999</v>
      </c>
      <c r="H46" s="22">
        <v>5024.3790000000008</v>
      </c>
      <c r="I46" s="22">
        <v>1011.486</v>
      </c>
      <c r="J46" s="22">
        <v>603.36402999999996</v>
      </c>
      <c r="K46" s="22">
        <v>547</v>
      </c>
      <c r="L46" s="483">
        <v>7186.2290300000004</v>
      </c>
      <c r="M46" s="484">
        <v>124675.884962</v>
      </c>
      <c r="N46" s="22">
        <v>56171.631495000009</v>
      </c>
    </row>
    <row r="47" spans="1:18" ht="16.5" x14ac:dyDescent="0.25">
      <c r="A47" s="11" t="s">
        <v>18</v>
      </c>
      <c r="B47" s="22">
        <v>36424.652699999999</v>
      </c>
      <c r="C47" s="22">
        <v>26904.854809</v>
      </c>
      <c r="D47" s="22">
        <v>10322.920286</v>
      </c>
      <c r="E47" s="22">
        <v>12191.396149</v>
      </c>
      <c r="F47" s="22">
        <v>6042.0282139999999</v>
      </c>
      <c r="G47" s="483">
        <v>91885.852158000009</v>
      </c>
      <c r="H47" s="22">
        <v>7867</v>
      </c>
      <c r="I47" s="22">
        <v>9476.3046403846001</v>
      </c>
      <c r="J47" s="22">
        <v>7112.2863200000002</v>
      </c>
      <c r="K47" s="22">
        <v>929</v>
      </c>
      <c r="L47" s="483">
        <v>25384.590960384601</v>
      </c>
      <c r="M47" s="484">
        <v>117270.44311838462</v>
      </c>
      <c r="N47" s="22">
        <v>67338.188694854602</v>
      </c>
    </row>
    <row r="48" spans="1:18" ht="16.5" x14ac:dyDescent="0.25">
      <c r="A48" s="12" t="s">
        <v>19</v>
      </c>
      <c r="B48" s="22">
        <v>11250.827520999999</v>
      </c>
      <c r="C48" s="22">
        <v>6240.0476749999998</v>
      </c>
      <c r="D48" s="22">
        <v>2372.143051</v>
      </c>
      <c r="E48" s="22">
        <v>3295.186404</v>
      </c>
      <c r="F48" s="22">
        <v>1238.6634759999999</v>
      </c>
      <c r="G48" s="483">
        <v>24396.868127000002</v>
      </c>
      <c r="H48" s="22">
        <v>4390</v>
      </c>
      <c r="I48" s="22">
        <v>4542.1120000000001</v>
      </c>
      <c r="J48" s="22">
        <v>1340</v>
      </c>
      <c r="K48" s="22">
        <v>614</v>
      </c>
      <c r="L48" s="483">
        <v>10886.111999999999</v>
      </c>
      <c r="M48" s="484">
        <v>35282.980127000003</v>
      </c>
      <c r="N48" s="22">
        <v>24701.293686999998</v>
      </c>
    </row>
    <row r="49" spans="1:16" ht="16.5" x14ac:dyDescent="0.25">
      <c r="A49" s="13" t="s">
        <v>20</v>
      </c>
      <c r="B49" s="22">
        <v>11363.468238000001</v>
      </c>
      <c r="C49" s="22">
        <v>10021.15798</v>
      </c>
      <c r="D49" s="22">
        <v>3635.2238790000001</v>
      </c>
      <c r="E49" s="22">
        <v>3802.624511</v>
      </c>
      <c r="F49" s="22">
        <v>2254.94</v>
      </c>
      <c r="G49" s="483">
        <v>31077.414607999999</v>
      </c>
      <c r="H49" s="22">
        <v>1616</v>
      </c>
      <c r="I49" s="22">
        <v>0</v>
      </c>
      <c r="J49" s="22">
        <v>286</v>
      </c>
      <c r="K49" s="22">
        <v>13</v>
      </c>
      <c r="L49" s="483">
        <v>1915</v>
      </c>
      <c r="M49" s="484">
        <v>32992.414607999999</v>
      </c>
      <c r="N49" s="22">
        <v>17165.395654000004</v>
      </c>
    </row>
    <row r="50" spans="1:16" ht="16.5" x14ac:dyDescent="0.25">
      <c r="A50" s="13" t="s">
        <v>21</v>
      </c>
      <c r="B50" s="22">
        <v>11779.896491</v>
      </c>
      <c r="C50" s="22">
        <v>9199.4850000000006</v>
      </c>
      <c r="D50" s="22">
        <v>3504.7443560000002</v>
      </c>
      <c r="E50" s="22">
        <v>4408.4560689999998</v>
      </c>
      <c r="F50" s="22">
        <v>1878.122738</v>
      </c>
      <c r="G50" s="483">
        <v>30770.704654000005</v>
      </c>
      <c r="H50" s="22">
        <v>1823</v>
      </c>
      <c r="I50" s="22">
        <v>4777.4326403845989</v>
      </c>
      <c r="J50" s="22">
        <v>5483.2863200000002</v>
      </c>
      <c r="K50" s="22">
        <v>131</v>
      </c>
      <c r="L50" s="483">
        <v>12214.718960384598</v>
      </c>
      <c r="M50" s="484">
        <v>42985.423614384606</v>
      </c>
      <c r="N50" s="22">
        <v>21906.606199854599</v>
      </c>
    </row>
    <row r="51" spans="1:16" ht="16.5" x14ac:dyDescent="0.25">
      <c r="A51" s="11" t="s">
        <v>22</v>
      </c>
      <c r="B51" s="22">
        <v>2481.4766909999998</v>
      </c>
      <c r="C51" s="22">
        <v>1792.3690000000001</v>
      </c>
      <c r="D51" s="22">
        <v>8885.0324849999997</v>
      </c>
      <c r="E51" s="22">
        <v>319.59000000000003</v>
      </c>
      <c r="F51" s="22">
        <v>1106.934066</v>
      </c>
      <c r="G51" s="483">
        <v>14585.402242</v>
      </c>
      <c r="H51" s="22">
        <v>85</v>
      </c>
      <c r="I51" s="22">
        <v>1</v>
      </c>
      <c r="J51" s="22">
        <v>1613</v>
      </c>
      <c r="K51" s="22">
        <v>1085</v>
      </c>
      <c r="L51" s="483">
        <v>2784</v>
      </c>
      <c r="M51" s="484">
        <v>17369.402242</v>
      </c>
      <c r="N51" s="22">
        <v>13436.260945</v>
      </c>
    </row>
    <row r="52" spans="1:16" ht="17.25" thickBot="1" x14ac:dyDescent="0.3">
      <c r="A52" s="14" t="s">
        <v>23</v>
      </c>
      <c r="B52" s="683">
        <v>16449.504808999998</v>
      </c>
      <c r="C52" s="683">
        <v>11244.035513999999</v>
      </c>
      <c r="D52" s="683">
        <v>4219.3708079999997</v>
      </c>
      <c r="E52" s="683">
        <v>8335.3690459999998</v>
      </c>
      <c r="F52" s="683">
        <v>2213.7636649999999</v>
      </c>
      <c r="G52" s="684">
        <v>42462.043841999999</v>
      </c>
      <c r="H52" s="683">
        <v>916.1</v>
      </c>
      <c r="I52" s="683">
        <v>730.93899999999996</v>
      </c>
      <c r="J52" s="683">
        <v>2202.7955000000002</v>
      </c>
      <c r="K52" s="683">
        <v>0</v>
      </c>
      <c r="L52" s="684">
        <v>3849.8344999999999</v>
      </c>
      <c r="M52" s="685">
        <v>46311.878342000011</v>
      </c>
      <c r="N52" s="683">
        <v>22649.155684000001</v>
      </c>
    </row>
    <row r="53" spans="1:16" ht="17.25" thickBot="1" x14ac:dyDescent="0.3">
      <c r="A53" s="472" t="s">
        <v>24</v>
      </c>
      <c r="B53" s="520">
        <v>101815.07294600001</v>
      </c>
      <c r="C53" s="520">
        <v>70749.298218000011</v>
      </c>
      <c r="D53" s="520">
        <v>37170.249051999999</v>
      </c>
      <c r="E53" s="520">
        <v>36526.006338000007</v>
      </c>
      <c r="F53" s="520">
        <v>20162.32762</v>
      </c>
      <c r="G53" s="521">
        <v>266422.95417400001</v>
      </c>
      <c r="H53" s="520">
        <v>13892.479000000001</v>
      </c>
      <c r="I53" s="520">
        <v>11219.729640384599</v>
      </c>
      <c r="J53" s="520">
        <v>11531.44585</v>
      </c>
      <c r="K53" s="520">
        <v>2561</v>
      </c>
      <c r="L53" s="521">
        <v>39204.654490384593</v>
      </c>
      <c r="M53" s="522">
        <v>305627.60866438458</v>
      </c>
      <c r="N53" s="686">
        <v>159595.23681885458</v>
      </c>
      <c r="P53" s="194">
        <f>E53+J53</f>
        <v>48057.45218800001</v>
      </c>
    </row>
    <row r="54" spans="1:16" ht="16.5" x14ac:dyDescent="0.25">
      <c r="A54" s="16" t="s">
        <v>35</v>
      </c>
      <c r="B54" s="22">
        <v>18463.993136000001</v>
      </c>
      <c r="C54" s="22">
        <v>4948.3310000000001</v>
      </c>
      <c r="D54" s="22">
        <v>4959.8173569999999</v>
      </c>
      <c r="E54" s="22">
        <v>4917.2807590000002</v>
      </c>
      <c r="F54" s="22">
        <v>3988.5450000000001</v>
      </c>
      <c r="G54" s="483">
        <v>37277.967252000002</v>
      </c>
      <c r="H54" s="22">
        <v>10176.569</v>
      </c>
      <c r="I54" s="22">
        <v>2071</v>
      </c>
      <c r="J54" s="22">
        <v>1586</v>
      </c>
      <c r="K54" s="22">
        <v>164.54191466999998</v>
      </c>
      <c r="L54" s="483">
        <v>13998.11091467</v>
      </c>
      <c r="M54" s="484">
        <v>51276.078166669999</v>
      </c>
      <c r="N54" s="22">
        <v>13436.509709669997</v>
      </c>
      <c r="P54" s="194"/>
    </row>
    <row r="55" spans="1:16" ht="16.5" x14ac:dyDescent="0.25">
      <c r="A55" s="17" t="s">
        <v>36</v>
      </c>
      <c r="B55" s="22">
        <v>6751.2607840000001</v>
      </c>
      <c r="C55" s="22">
        <v>2705.0691529999999</v>
      </c>
      <c r="D55" s="22">
        <v>1190.269425</v>
      </c>
      <c r="E55" s="22">
        <v>1615.5447529999999</v>
      </c>
      <c r="F55" s="22">
        <v>1657.153</v>
      </c>
      <c r="G55" s="483">
        <v>13919.297114999999</v>
      </c>
      <c r="H55" s="22">
        <v>3773.8795</v>
      </c>
      <c r="I55" s="22">
        <v>7768.9157877600001</v>
      </c>
      <c r="J55" s="22">
        <v>2408.8465113900002</v>
      </c>
      <c r="K55" s="22">
        <v>865</v>
      </c>
      <c r="L55" s="483">
        <v>14816.64179915</v>
      </c>
      <c r="M55" s="484">
        <v>28735.93891415</v>
      </c>
      <c r="N55" s="22">
        <v>13904.760784</v>
      </c>
      <c r="P55" s="194"/>
    </row>
    <row r="56" spans="1:16" ht="16.5" x14ac:dyDescent="0.25">
      <c r="A56" s="17" t="s">
        <v>37</v>
      </c>
      <c r="B56" s="22">
        <v>347</v>
      </c>
      <c r="C56" s="22">
        <v>309</v>
      </c>
      <c r="D56" s="22">
        <v>1486.7402949999998</v>
      </c>
      <c r="E56" s="22">
        <v>381.816461</v>
      </c>
      <c r="F56" s="22">
        <v>336.44299999999998</v>
      </c>
      <c r="G56" s="483">
        <v>2860.9997559999997</v>
      </c>
      <c r="H56" s="22">
        <v>19931</v>
      </c>
      <c r="I56" s="22">
        <v>208</v>
      </c>
      <c r="J56" s="22">
        <v>51.963000000000001</v>
      </c>
      <c r="K56" s="22">
        <v>465</v>
      </c>
      <c r="L56" s="483">
        <v>20655.963</v>
      </c>
      <c r="M56" s="484">
        <v>23516.962755999997</v>
      </c>
      <c r="N56" s="22">
        <v>16989.045755999996</v>
      </c>
      <c r="P56" s="194"/>
    </row>
    <row r="57" spans="1:16" ht="16.5" x14ac:dyDescent="0.25">
      <c r="A57" s="17" t="s">
        <v>38</v>
      </c>
      <c r="B57" s="22">
        <v>2360.3519999999999</v>
      </c>
      <c r="C57" s="22">
        <v>218.99</v>
      </c>
      <c r="D57" s="22">
        <v>207.96271999999999</v>
      </c>
      <c r="E57" s="22">
        <v>601.74542399999996</v>
      </c>
      <c r="F57" s="22">
        <v>1535.751</v>
      </c>
      <c r="G57" s="483">
        <v>4924.801144</v>
      </c>
      <c r="H57" s="22">
        <v>0</v>
      </c>
      <c r="I57" s="22">
        <v>34</v>
      </c>
      <c r="J57" s="22">
        <v>0</v>
      </c>
      <c r="K57" s="22">
        <v>0</v>
      </c>
      <c r="L57" s="483">
        <v>34</v>
      </c>
      <c r="M57" s="484">
        <v>4958.801144</v>
      </c>
      <c r="N57" s="22">
        <v>1757.146424</v>
      </c>
      <c r="P57" s="194"/>
    </row>
    <row r="58" spans="1:16" ht="16.5" x14ac:dyDescent="0.25">
      <c r="A58" s="17" t="s">
        <v>39</v>
      </c>
      <c r="B58" s="22">
        <v>5451.6120000000001</v>
      </c>
      <c r="C58" s="22">
        <v>10793.031491</v>
      </c>
      <c r="D58" s="22">
        <v>3863.6497719999998</v>
      </c>
      <c r="E58" s="22">
        <v>6218.5933510000004</v>
      </c>
      <c r="F58" s="22">
        <v>658.47400000000005</v>
      </c>
      <c r="G58" s="483">
        <v>26985.360614000001</v>
      </c>
      <c r="H58" s="22">
        <v>5967</v>
      </c>
      <c r="I58" s="22">
        <v>4477.4760000000006</v>
      </c>
      <c r="J58" s="22">
        <v>25458.448</v>
      </c>
      <c r="K58" s="22">
        <v>7431.8519999999999</v>
      </c>
      <c r="L58" s="483">
        <v>43334.775999999998</v>
      </c>
      <c r="M58" s="484">
        <v>70320.136614000003</v>
      </c>
      <c r="N58" s="22">
        <v>38266.202904999998</v>
      </c>
      <c r="P58" s="194"/>
    </row>
    <row r="59" spans="1:16" ht="16.5" x14ac:dyDescent="0.25">
      <c r="A59" s="17" t="s">
        <v>40</v>
      </c>
      <c r="B59" s="22">
        <v>252.929</v>
      </c>
      <c r="C59" s="22">
        <v>35.5</v>
      </c>
      <c r="D59" s="22">
        <v>4799.3969999999999</v>
      </c>
      <c r="E59" s="22">
        <v>5179</v>
      </c>
      <c r="F59" s="22">
        <v>1.1619999999999999</v>
      </c>
      <c r="G59" s="483">
        <v>10267.987999999999</v>
      </c>
      <c r="H59" s="22">
        <v>0</v>
      </c>
      <c r="I59" s="22">
        <v>0</v>
      </c>
      <c r="J59" s="22">
        <v>1889</v>
      </c>
      <c r="K59" s="22">
        <v>934</v>
      </c>
      <c r="L59" s="483">
        <v>2823</v>
      </c>
      <c r="M59" s="484">
        <v>13090.987999999999</v>
      </c>
      <c r="N59" s="22">
        <v>13010.559000000001</v>
      </c>
    </row>
    <row r="60" spans="1:16" ht="16.5" x14ac:dyDescent="0.25">
      <c r="A60" s="17" t="s">
        <v>41</v>
      </c>
      <c r="B60" s="22">
        <v>4699.7935769999995</v>
      </c>
      <c r="C60" s="22">
        <v>3129.0340000000001</v>
      </c>
      <c r="D60" s="22">
        <v>5382</v>
      </c>
      <c r="E60" s="22">
        <v>1210.6117919999999</v>
      </c>
      <c r="F60" s="22">
        <v>660.74599999999998</v>
      </c>
      <c r="G60" s="483">
        <v>15082.185368999999</v>
      </c>
      <c r="H60" s="22">
        <v>1752</v>
      </c>
      <c r="I60" s="22">
        <v>250</v>
      </c>
      <c r="J60" s="22">
        <v>494</v>
      </c>
      <c r="K60" s="22">
        <v>38</v>
      </c>
      <c r="L60" s="483">
        <v>2534</v>
      </c>
      <c r="M60" s="484">
        <v>17616.185368999999</v>
      </c>
      <c r="N60" s="22">
        <v>12692.505792</v>
      </c>
    </row>
    <row r="61" spans="1:16" ht="16.5" x14ac:dyDescent="0.25">
      <c r="A61" s="17" t="s">
        <v>42</v>
      </c>
      <c r="B61" s="22">
        <v>3642.0360000000001</v>
      </c>
      <c r="C61" s="22">
        <v>2869.906164</v>
      </c>
      <c r="D61" s="22">
        <v>11417.878176999999</v>
      </c>
      <c r="E61" s="22">
        <v>15154.942556</v>
      </c>
      <c r="F61" s="22">
        <v>1719.0329999999999</v>
      </c>
      <c r="G61" s="483">
        <v>34803.795897000004</v>
      </c>
      <c r="H61" s="22">
        <v>455</v>
      </c>
      <c r="I61" s="22">
        <v>332</v>
      </c>
      <c r="J61" s="22">
        <v>22</v>
      </c>
      <c r="K61" s="22">
        <v>0</v>
      </c>
      <c r="L61" s="483">
        <v>809</v>
      </c>
      <c r="M61" s="484">
        <v>35612.795897000004</v>
      </c>
      <c r="N61" s="22">
        <v>15873.236644000001</v>
      </c>
    </row>
    <row r="62" spans="1:16" ht="16.5" x14ac:dyDescent="0.25">
      <c r="A62" s="17" t="s">
        <v>43</v>
      </c>
      <c r="B62" s="22">
        <v>3991.075601</v>
      </c>
      <c r="C62" s="22">
        <v>1725.3815540000001</v>
      </c>
      <c r="D62" s="22">
        <v>2514.0851659999998</v>
      </c>
      <c r="E62" s="22">
        <v>693.03873899999996</v>
      </c>
      <c r="F62" s="22">
        <v>1402.988642</v>
      </c>
      <c r="G62" s="483">
        <v>10326.569702000001</v>
      </c>
      <c r="H62" s="22">
        <v>178</v>
      </c>
      <c r="I62" s="22">
        <v>22</v>
      </c>
      <c r="J62" s="22">
        <v>2830</v>
      </c>
      <c r="K62" s="22">
        <v>11</v>
      </c>
      <c r="L62" s="483">
        <v>3041</v>
      </c>
      <c r="M62" s="484">
        <v>13367.569702000001</v>
      </c>
      <c r="N62" s="22">
        <v>8026.2602010000001</v>
      </c>
    </row>
    <row r="63" spans="1:16" ht="16.5" x14ac:dyDescent="0.25">
      <c r="A63" s="17" t="s">
        <v>44</v>
      </c>
      <c r="B63" s="22">
        <v>3015.155072</v>
      </c>
      <c r="C63" s="22">
        <v>1147.9190000000001</v>
      </c>
      <c r="D63" s="22">
        <v>1446.1722669999999</v>
      </c>
      <c r="E63" s="22">
        <v>1582</v>
      </c>
      <c r="F63" s="22">
        <v>3056.4670000000001</v>
      </c>
      <c r="G63" s="483">
        <v>10247.713339</v>
      </c>
      <c r="H63" s="22">
        <v>2965</v>
      </c>
      <c r="I63" s="22">
        <v>5</v>
      </c>
      <c r="J63" s="22">
        <v>3</v>
      </c>
      <c r="K63" s="22">
        <v>1393</v>
      </c>
      <c r="L63" s="483">
        <v>4366</v>
      </c>
      <c r="M63" s="484">
        <v>14613.713339</v>
      </c>
      <c r="N63" s="22">
        <v>10486.187072000001</v>
      </c>
    </row>
    <row r="64" spans="1:16" ht="16.5" x14ac:dyDescent="0.25">
      <c r="A64" s="17" t="s">
        <v>45</v>
      </c>
      <c r="B64" s="22">
        <v>1567.108823</v>
      </c>
      <c r="C64" s="22">
        <v>560.29999999999995</v>
      </c>
      <c r="D64" s="22">
        <v>222.49600000000001</v>
      </c>
      <c r="E64" s="22">
        <v>349</v>
      </c>
      <c r="F64" s="22">
        <v>404</v>
      </c>
      <c r="G64" s="483">
        <v>3102.9048229999999</v>
      </c>
      <c r="H64" s="22">
        <v>39</v>
      </c>
      <c r="I64" s="22">
        <v>0</v>
      </c>
      <c r="J64" s="22">
        <v>0</v>
      </c>
      <c r="K64" s="22">
        <v>50</v>
      </c>
      <c r="L64" s="483">
        <v>89</v>
      </c>
      <c r="M64" s="484">
        <v>3191.9048229999999</v>
      </c>
      <c r="N64" s="22">
        <v>1473.5140000000001</v>
      </c>
    </row>
    <row r="65" spans="1:16" ht="16.5" x14ac:dyDescent="0.25">
      <c r="A65" s="17" t="s">
        <v>46</v>
      </c>
      <c r="B65" s="22">
        <v>5017.107</v>
      </c>
      <c r="C65" s="22">
        <v>2653.8319999999999</v>
      </c>
      <c r="D65" s="22">
        <v>674.28758400000004</v>
      </c>
      <c r="E65" s="22">
        <v>4675.0481209999998</v>
      </c>
      <c r="F65" s="22">
        <v>830.23800000000006</v>
      </c>
      <c r="G65" s="483">
        <v>13850.512704999999</v>
      </c>
      <c r="H65" s="22">
        <v>3176</v>
      </c>
      <c r="I65" s="22">
        <v>0</v>
      </c>
      <c r="J65" s="22">
        <v>1</v>
      </c>
      <c r="K65" s="22">
        <v>0</v>
      </c>
      <c r="L65" s="483">
        <v>3177</v>
      </c>
      <c r="M65" s="484">
        <v>17027.512705000001</v>
      </c>
      <c r="N65" s="22">
        <v>13444.848120999999</v>
      </c>
    </row>
    <row r="66" spans="1:16" ht="17.25" thickBot="1" x14ac:dyDescent="0.3">
      <c r="A66" s="475" t="s">
        <v>47</v>
      </c>
      <c r="B66" s="683">
        <v>25.762999999999998</v>
      </c>
      <c r="C66" s="683">
        <v>14.238</v>
      </c>
      <c r="D66" s="683">
        <v>73</v>
      </c>
      <c r="E66" s="683">
        <v>243</v>
      </c>
      <c r="F66" s="683">
        <v>221</v>
      </c>
      <c r="G66" s="684">
        <v>577.00099999999998</v>
      </c>
      <c r="H66" s="683">
        <v>3265</v>
      </c>
      <c r="I66" s="683">
        <v>0</v>
      </c>
      <c r="J66" s="683">
        <v>1012</v>
      </c>
      <c r="K66" s="683">
        <v>2582</v>
      </c>
      <c r="L66" s="684">
        <v>6859</v>
      </c>
      <c r="M66" s="685">
        <v>7436.0010000000002</v>
      </c>
      <c r="N66" s="683">
        <v>3871.4830000000002</v>
      </c>
    </row>
    <row r="67" spans="1:16" ht="17.25" thickBot="1" x14ac:dyDescent="0.3">
      <c r="A67" s="472" t="s">
        <v>25</v>
      </c>
      <c r="B67" s="520">
        <v>84593.953469999993</v>
      </c>
      <c r="C67" s="520">
        <v>39860.912995999999</v>
      </c>
      <c r="D67" s="520">
        <v>54549.768846999999</v>
      </c>
      <c r="E67" s="520">
        <v>63282.572107000007</v>
      </c>
      <c r="F67" s="776">
        <v>22346.056526</v>
      </c>
      <c r="G67" s="521">
        <v>264633.26394599996</v>
      </c>
      <c r="H67" s="520">
        <v>85358.3702828596</v>
      </c>
      <c r="I67" s="520">
        <v>32413.086298780196</v>
      </c>
      <c r="J67" s="520">
        <v>44788.257511390002</v>
      </c>
      <c r="K67" s="776">
        <v>28645.53359467</v>
      </c>
      <c r="L67" s="521">
        <v>191205.2476876998</v>
      </c>
      <c r="M67" s="522">
        <v>455838.51163369982</v>
      </c>
      <c r="N67" s="686">
        <v>242205.75280118114</v>
      </c>
    </row>
    <row r="68" spans="1:16" ht="17.25" thickBot="1" x14ac:dyDescent="0.3">
      <c r="A68" s="472" t="s">
        <v>26</v>
      </c>
      <c r="B68" s="635">
        <v>186409.02641599998</v>
      </c>
      <c r="C68" s="635">
        <v>110610.21121400001</v>
      </c>
      <c r="D68" s="635">
        <v>91720.017898999999</v>
      </c>
      <c r="E68" s="635">
        <v>99808.578444999992</v>
      </c>
      <c r="F68" s="635">
        <v>42508.384145999997</v>
      </c>
      <c r="G68" s="687">
        <v>531056.21811999998</v>
      </c>
      <c r="H68" s="635">
        <v>99250.849282859606</v>
      </c>
      <c r="I68" s="635">
        <v>43632.815939164793</v>
      </c>
      <c r="J68" s="635">
        <v>56319.703361389998</v>
      </c>
      <c r="K68" s="635">
        <v>31206.53359467</v>
      </c>
      <c r="L68" s="687">
        <v>230409.90217808439</v>
      </c>
      <c r="M68" s="688">
        <v>761466.12029808434</v>
      </c>
      <c r="N68" s="634">
        <v>401800.98962003581</v>
      </c>
    </row>
    <row r="69" spans="1:16" ht="17.25" thickBot="1" x14ac:dyDescent="0.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>
        <f>K67+F67+K28+F28</f>
        <v>51559.774197669998</v>
      </c>
      <c r="L69" s="19"/>
      <c r="M69" s="19">
        <f>M67+M38</f>
        <v>459965.29319669981</v>
      </c>
      <c r="N69" s="19"/>
    </row>
    <row r="70" spans="1:16" ht="17.25" thickBot="1" x14ac:dyDescent="0.3">
      <c r="A70" s="3062" t="s">
        <v>48</v>
      </c>
      <c r="B70" s="3063"/>
      <c r="C70" s="3063"/>
      <c r="D70" s="3063"/>
      <c r="E70" s="3063"/>
      <c r="F70" s="3063"/>
      <c r="G70" s="3063"/>
      <c r="H70" s="3063"/>
      <c r="I70" s="3063"/>
      <c r="J70" s="3063"/>
      <c r="K70" s="3063"/>
      <c r="L70" s="3063"/>
      <c r="M70" s="3063"/>
      <c r="N70" s="3064"/>
    </row>
    <row r="71" spans="1:16" ht="15.75" customHeight="1" thickBot="1" x14ac:dyDescent="0.3">
      <c r="A71" s="3205" t="s">
        <v>0</v>
      </c>
      <c r="B71" s="3208" t="s">
        <v>1</v>
      </c>
      <c r="C71" s="3036"/>
      <c r="D71" s="3036"/>
      <c r="E71" s="3036"/>
      <c r="F71" s="3036"/>
      <c r="G71" s="3209"/>
      <c r="H71" s="3210" t="s">
        <v>2</v>
      </c>
      <c r="I71" s="3039"/>
      <c r="J71" s="3039"/>
      <c r="K71" s="3039"/>
      <c r="L71" s="3211"/>
      <c r="M71" s="2983" t="s">
        <v>3</v>
      </c>
      <c r="N71" s="3041" t="s">
        <v>31</v>
      </c>
    </row>
    <row r="72" spans="1:16" ht="15" customHeight="1" x14ac:dyDescent="0.25">
      <c r="A72" s="3206"/>
      <c r="B72" s="3189" t="s">
        <v>8</v>
      </c>
      <c r="C72" s="3045"/>
      <c r="D72" s="3046" t="s">
        <v>9</v>
      </c>
      <c r="E72" s="3047"/>
      <c r="F72" s="3190" t="s">
        <v>32</v>
      </c>
      <c r="G72" s="3050" t="s">
        <v>10</v>
      </c>
      <c r="H72" s="3192" t="s">
        <v>11</v>
      </c>
      <c r="I72" s="3045"/>
      <c r="J72" s="3052" t="s">
        <v>12</v>
      </c>
      <c r="K72" s="3052" t="s">
        <v>33</v>
      </c>
      <c r="L72" s="3050" t="s">
        <v>13</v>
      </c>
      <c r="M72" s="2984"/>
      <c r="N72" s="3042"/>
    </row>
    <row r="73" spans="1:16" ht="66.75" thickBot="1" x14ac:dyDescent="0.3">
      <c r="A73" s="3207"/>
      <c r="B73" s="581" t="s">
        <v>14</v>
      </c>
      <c r="C73" s="636" t="s">
        <v>15</v>
      </c>
      <c r="D73" s="636" t="s">
        <v>16</v>
      </c>
      <c r="E73" s="636" t="s">
        <v>55</v>
      </c>
      <c r="F73" s="3295"/>
      <c r="G73" s="3294"/>
      <c r="H73" s="582" t="s">
        <v>14</v>
      </c>
      <c r="I73" s="636" t="s">
        <v>15</v>
      </c>
      <c r="J73" s="3296"/>
      <c r="K73" s="3296"/>
      <c r="L73" s="3294"/>
      <c r="M73" s="2984"/>
      <c r="N73" s="3042"/>
    </row>
    <row r="74" spans="1:16" ht="17.25" thickBot="1" x14ac:dyDescent="0.3">
      <c r="A74" s="472" t="s">
        <v>24</v>
      </c>
      <c r="B74" s="520">
        <v>101815.07294600001</v>
      </c>
      <c r="C74" s="520">
        <v>70749.298218000011</v>
      </c>
      <c r="D74" s="520">
        <v>37170.249051999999</v>
      </c>
      <c r="E74" s="520">
        <v>36526.006338000007</v>
      </c>
      <c r="F74" s="520">
        <v>20162.32762</v>
      </c>
      <c r="G74" s="521">
        <v>266422.95417400001</v>
      </c>
      <c r="H74" s="520">
        <v>13892.479000000001</v>
      </c>
      <c r="I74" s="520">
        <v>11219.729640384599</v>
      </c>
      <c r="J74" s="520">
        <v>11531.44585</v>
      </c>
      <c r="K74" s="520">
        <v>2561</v>
      </c>
      <c r="L74" s="521">
        <v>39204.654490384593</v>
      </c>
      <c r="M74" s="522">
        <v>305627.60866438458</v>
      </c>
      <c r="N74" s="686">
        <v>159595.23681885458</v>
      </c>
    </row>
    <row r="75" spans="1:16" ht="16.5" x14ac:dyDescent="0.25">
      <c r="A75" s="24" t="s">
        <v>49</v>
      </c>
      <c r="B75" s="22">
        <v>65524.415829999991</v>
      </c>
      <c r="C75" s="22">
        <v>44908.702871000001</v>
      </c>
      <c r="D75" s="22">
        <v>24636.842626000001</v>
      </c>
      <c r="E75" s="22">
        <v>20795.972689999999</v>
      </c>
      <c r="F75" s="22">
        <v>15342.870370000001</v>
      </c>
      <c r="G75" s="483">
        <v>171208.80438699998</v>
      </c>
      <c r="H75" s="22">
        <v>10957.179</v>
      </c>
      <c r="I75" s="22">
        <v>9048.3456403845994</v>
      </c>
      <c r="J75" s="22">
        <v>10796.44585</v>
      </c>
      <c r="K75" s="22">
        <v>2171</v>
      </c>
      <c r="L75" s="483">
        <v>32972.9704903846</v>
      </c>
      <c r="M75" s="484">
        <v>204181.77487738457</v>
      </c>
      <c r="N75" s="22">
        <v>111517.8631328546</v>
      </c>
      <c r="P75" s="194"/>
    </row>
    <row r="76" spans="1:16" ht="16.5" x14ac:dyDescent="0.25">
      <c r="A76" s="25" t="s">
        <v>50</v>
      </c>
      <c r="B76" s="22">
        <v>3.3279999999999998</v>
      </c>
      <c r="C76" s="22">
        <v>0</v>
      </c>
      <c r="D76" s="22">
        <v>3753</v>
      </c>
      <c r="E76" s="22">
        <v>15</v>
      </c>
      <c r="F76" s="22">
        <v>13</v>
      </c>
      <c r="G76" s="483">
        <v>3784.328</v>
      </c>
      <c r="H76" s="22">
        <v>0</v>
      </c>
      <c r="I76" s="22">
        <v>0</v>
      </c>
      <c r="J76" s="22">
        <v>0</v>
      </c>
      <c r="K76" s="22">
        <v>0</v>
      </c>
      <c r="L76" s="483">
        <v>0</v>
      </c>
      <c r="M76" s="484">
        <v>3784.328</v>
      </c>
      <c r="N76" s="22">
        <v>15</v>
      </c>
      <c r="P76" s="194"/>
    </row>
    <row r="77" spans="1:16" ht="16.5" x14ac:dyDescent="0.25">
      <c r="A77" s="25" t="s">
        <v>51</v>
      </c>
      <c r="B77" s="22">
        <v>30424.998545999999</v>
      </c>
      <c r="C77" s="22">
        <v>20360.908431</v>
      </c>
      <c r="D77" s="22">
        <v>6973.0374309999997</v>
      </c>
      <c r="E77" s="22">
        <v>13255.59</v>
      </c>
      <c r="F77" s="22">
        <v>3359.7570000000001</v>
      </c>
      <c r="G77" s="483">
        <v>74374.29140799999</v>
      </c>
      <c r="H77" s="22">
        <v>2371.1</v>
      </c>
      <c r="I77" s="22">
        <v>1891.76</v>
      </c>
      <c r="J77" s="22">
        <v>732</v>
      </c>
      <c r="K77" s="22">
        <v>64</v>
      </c>
      <c r="L77" s="483">
        <v>5058.8599999999997</v>
      </c>
      <c r="M77" s="484">
        <v>79433.151408000005</v>
      </c>
      <c r="N77" s="22">
        <v>37395.873431</v>
      </c>
    </row>
    <row r="78" spans="1:16" ht="16.5" x14ac:dyDescent="0.25">
      <c r="A78" s="595" t="s">
        <v>52</v>
      </c>
      <c r="B78" s="22">
        <v>1986.5053830000002</v>
      </c>
      <c r="C78" s="22">
        <v>599.23591599999997</v>
      </c>
      <c r="D78" s="22">
        <v>1019.4852989999999</v>
      </c>
      <c r="E78" s="22">
        <v>681.16609200000005</v>
      </c>
      <c r="F78" s="22">
        <v>898.05124999999998</v>
      </c>
      <c r="G78" s="483">
        <v>5184.4439399999992</v>
      </c>
      <c r="H78" s="22">
        <v>557</v>
      </c>
      <c r="I78" s="22">
        <v>0</v>
      </c>
      <c r="J78" s="22">
        <v>0</v>
      </c>
      <c r="K78" s="22">
        <v>326</v>
      </c>
      <c r="L78" s="483">
        <v>883</v>
      </c>
      <c r="M78" s="484">
        <v>6067.4439399999992</v>
      </c>
      <c r="N78" s="22">
        <v>4081.8668969999999</v>
      </c>
    </row>
    <row r="79" spans="1:16" ht="17.25" thickBot="1" x14ac:dyDescent="0.3">
      <c r="A79" s="596" t="s">
        <v>53</v>
      </c>
      <c r="B79" s="683">
        <v>3068.8251869999999</v>
      </c>
      <c r="C79" s="683">
        <v>4873.451</v>
      </c>
      <c r="D79" s="683">
        <v>773.88369599999999</v>
      </c>
      <c r="E79" s="683">
        <v>1745.277556</v>
      </c>
      <c r="F79" s="683">
        <v>548.649</v>
      </c>
      <c r="G79" s="684">
        <v>11010.086439000001</v>
      </c>
      <c r="H79" s="683">
        <v>7</v>
      </c>
      <c r="I79" s="683">
        <v>279.62400000000002</v>
      </c>
      <c r="J79" s="683">
        <v>3</v>
      </c>
      <c r="K79" s="683">
        <v>0</v>
      </c>
      <c r="L79" s="684">
        <v>289.62400000000002</v>
      </c>
      <c r="M79" s="685">
        <v>11299.710439</v>
      </c>
      <c r="N79" s="683">
        <v>6413.633358</v>
      </c>
    </row>
    <row r="80" spans="1:16" ht="17.25" thickBot="1" x14ac:dyDescent="0.3">
      <c r="A80" s="472" t="s">
        <v>25</v>
      </c>
      <c r="B80" s="520">
        <v>84593.953469999993</v>
      </c>
      <c r="C80" s="520">
        <v>39860.912995999999</v>
      </c>
      <c r="D80" s="520">
        <v>54549.768846999999</v>
      </c>
      <c r="E80" s="520">
        <v>63282.572107000007</v>
      </c>
      <c r="F80" s="520">
        <v>22346.056526</v>
      </c>
      <c r="G80" s="521">
        <v>264633.26394599996</v>
      </c>
      <c r="H80" s="520">
        <v>85358.3702828596</v>
      </c>
      <c r="I80" s="520">
        <v>32413.086298780199</v>
      </c>
      <c r="J80" s="520">
        <v>44788.257511390002</v>
      </c>
      <c r="K80" s="520">
        <v>28645.53359467</v>
      </c>
      <c r="L80" s="521">
        <v>191205.2476876998</v>
      </c>
      <c r="M80" s="522">
        <v>455838.51163369982</v>
      </c>
      <c r="N80" s="686">
        <v>242205.75280118114</v>
      </c>
    </row>
    <row r="81" spans="1:17" ht="16.5" x14ac:dyDescent="0.25">
      <c r="A81" s="24" t="s">
        <v>49</v>
      </c>
      <c r="B81" s="22">
        <v>55648.972974000004</v>
      </c>
      <c r="C81" s="22">
        <v>31187.834515000002</v>
      </c>
      <c r="D81" s="22">
        <v>36029.365918999996</v>
      </c>
      <c r="E81" s="22">
        <v>51362.808495000005</v>
      </c>
      <c r="F81" s="22">
        <v>11613.070526</v>
      </c>
      <c r="G81" s="483">
        <v>185842.05242900003</v>
      </c>
      <c r="H81" s="22">
        <v>74837.3702828596</v>
      </c>
      <c r="I81" s="22">
        <v>25567.268046268997</v>
      </c>
      <c r="J81" s="22">
        <v>36946.257511390002</v>
      </c>
      <c r="K81" s="22">
        <v>20466.541914670001</v>
      </c>
      <c r="L81" s="483">
        <v>157817.43775518861</v>
      </c>
      <c r="M81" s="484">
        <v>343659.49018418859</v>
      </c>
      <c r="N81" s="22">
        <v>183100.39797667001</v>
      </c>
      <c r="P81" s="194"/>
      <c r="Q81" s="196"/>
    </row>
    <row r="82" spans="1:17" ht="16.5" x14ac:dyDescent="0.25">
      <c r="A82" s="25" t="s">
        <v>50</v>
      </c>
      <c r="B82" s="22">
        <v>15</v>
      </c>
      <c r="C82" s="22">
        <v>0</v>
      </c>
      <c r="D82" s="22">
        <v>8828</v>
      </c>
      <c r="E82" s="22">
        <v>0</v>
      </c>
      <c r="F82" s="22">
        <v>42.88</v>
      </c>
      <c r="G82" s="483">
        <v>8885.8799999999992</v>
      </c>
      <c r="H82" s="22">
        <v>0</v>
      </c>
      <c r="I82" s="22">
        <v>0</v>
      </c>
      <c r="J82" s="22">
        <v>0</v>
      </c>
      <c r="K82" s="22">
        <v>1</v>
      </c>
      <c r="L82" s="483">
        <v>1</v>
      </c>
      <c r="M82" s="484">
        <v>8886.8799999999992</v>
      </c>
      <c r="N82" s="22">
        <v>39.31</v>
      </c>
      <c r="P82" s="194"/>
      <c r="Q82" s="196"/>
    </row>
    <row r="83" spans="1:17" ht="16.5" x14ac:dyDescent="0.25">
      <c r="A83" s="25" t="s">
        <v>51</v>
      </c>
      <c r="B83" s="22">
        <v>28552.977831</v>
      </c>
      <c r="C83" s="22">
        <v>8491.8044809999992</v>
      </c>
      <c r="D83" s="22">
        <v>8285.1786859999993</v>
      </c>
      <c r="E83" s="22">
        <v>11815.816461</v>
      </c>
      <c r="F83" s="22">
        <v>10497.934000000001</v>
      </c>
      <c r="G83" s="483">
        <v>67643.711458999998</v>
      </c>
      <c r="H83" s="22">
        <v>10521</v>
      </c>
      <c r="I83" s="22">
        <v>6845.8182525112006</v>
      </c>
      <c r="J83" s="22">
        <v>7830</v>
      </c>
      <c r="K83" s="22">
        <v>5812.9916800000001</v>
      </c>
      <c r="L83" s="483">
        <v>31009.809932511198</v>
      </c>
      <c r="M83" s="484">
        <v>98653.521391511182</v>
      </c>
      <c r="N83" s="22">
        <v>54962.244673511203</v>
      </c>
      <c r="P83" s="194"/>
      <c r="Q83" s="196"/>
    </row>
    <row r="84" spans="1:17" ht="16.5" x14ac:dyDescent="0.25">
      <c r="A84" s="595" t="s">
        <v>52</v>
      </c>
      <c r="B84" s="22">
        <v>415.30189199999995</v>
      </c>
      <c r="C84" s="22">
        <v>92.655000000000001</v>
      </c>
      <c r="D84" s="22">
        <v>429.587242</v>
      </c>
      <c r="E84" s="22">
        <v>63.507151</v>
      </c>
      <c r="F84" s="22">
        <v>192.172</v>
      </c>
      <c r="G84" s="483">
        <v>1193.223285</v>
      </c>
      <c r="H84" s="22">
        <v>0</v>
      </c>
      <c r="I84" s="22">
        <v>0</v>
      </c>
      <c r="J84" s="22">
        <v>1</v>
      </c>
      <c r="K84" s="22">
        <v>45</v>
      </c>
      <c r="L84" s="483">
        <v>46</v>
      </c>
      <c r="M84" s="484">
        <v>1239.223285</v>
      </c>
      <c r="N84" s="22">
        <v>744.24115099999995</v>
      </c>
      <c r="P84" s="194"/>
      <c r="Q84" s="196"/>
    </row>
    <row r="85" spans="1:17" ht="17.25" thickBot="1" x14ac:dyDescent="0.3">
      <c r="A85" s="597" t="s">
        <v>53</v>
      </c>
      <c r="B85" s="683">
        <v>12.115</v>
      </c>
      <c r="C85" s="683">
        <v>87.619</v>
      </c>
      <c r="D85" s="683">
        <v>96.637</v>
      </c>
      <c r="E85" s="683">
        <v>18.440000000000001</v>
      </c>
      <c r="F85" s="683">
        <v>0</v>
      </c>
      <c r="G85" s="684">
        <v>214.81100000000001</v>
      </c>
      <c r="H85" s="683">
        <v>0</v>
      </c>
      <c r="I85" s="683">
        <v>0</v>
      </c>
      <c r="J85" s="683">
        <v>0</v>
      </c>
      <c r="K85" s="683">
        <v>0</v>
      </c>
      <c r="L85" s="684">
        <v>0</v>
      </c>
      <c r="M85" s="685">
        <v>214.81100000000001</v>
      </c>
      <c r="N85" s="683">
        <v>128.559</v>
      </c>
      <c r="P85" s="194"/>
      <c r="Q85" s="196"/>
    </row>
    <row r="86" spans="1:17" ht="17.25" thickBot="1" x14ac:dyDescent="0.3">
      <c r="A86" s="472" t="s">
        <v>26</v>
      </c>
      <c r="B86" s="520">
        <v>186409.02641599998</v>
      </c>
      <c r="C86" s="520">
        <v>110610.21121400001</v>
      </c>
      <c r="D86" s="520">
        <v>91720.017898999999</v>
      </c>
      <c r="E86" s="520">
        <v>99808.578444999992</v>
      </c>
      <c r="F86" s="520">
        <v>42508.384145999997</v>
      </c>
      <c r="G86" s="521">
        <v>531056.21811999998</v>
      </c>
      <c r="H86" s="520">
        <v>99250.849282859606</v>
      </c>
      <c r="I86" s="520">
        <v>43632.815939164801</v>
      </c>
      <c r="J86" s="520">
        <v>56319.703361389998</v>
      </c>
      <c r="K86" s="520">
        <v>31206.53359467</v>
      </c>
      <c r="L86" s="521">
        <v>230409.90217808439</v>
      </c>
      <c r="M86" s="522">
        <v>761466.12029808434</v>
      </c>
      <c r="N86" s="686">
        <v>401800.98962003581</v>
      </c>
    </row>
    <row r="88" spans="1:17" ht="18.75" x14ac:dyDescent="0.25">
      <c r="A88" s="2832" t="s">
        <v>334</v>
      </c>
      <c r="B88" s="2832"/>
      <c r="C88" s="2832"/>
      <c r="D88" s="2832"/>
      <c r="E88" s="2832"/>
      <c r="F88" s="2832"/>
      <c r="G88" s="2832"/>
    </row>
    <row r="90" spans="1:17" ht="15.75" thickBot="1" x14ac:dyDescent="0.3">
      <c r="A90" s="32" t="s">
        <v>56</v>
      </c>
      <c r="B90" s="33"/>
    </row>
    <row r="91" spans="1:17" ht="15.75" thickBot="1" x14ac:dyDescent="0.3">
      <c r="A91" s="34" t="s">
        <v>57</v>
      </c>
      <c r="B91" s="88" t="s">
        <v>59</v>
      </c>
    </row>
    <row r="92" spans="1:17" x14ac:dyDescent="0.25">
      <c r="A92" s="37"/>
      <c r="B92" s="88" t="s">
        <v>61</v>
      </c>
    </row>
    <row r="93" spans="1:17" x14ac:dyDescent="0.25">
      <c r="A93" s="37"/>
      <c r="B93" s="37" t="s">
        <v>61</v>
      </c>
    </row>
    <row r="94" spans="1:17" x14ac:dyDescent="0.25">
      <c r="A94" s="37"/>
      <c r="B94" s="89" t="s">
        <v>63</v>
      </c>
    </row>
    <row r="95" spans="1:17" x14ac:dyDescent="0.25">
      <c r="A95" s="33"/>
      <c r="B95" s="90" t="s">
        <v>64</v>
      </c>
    </row>
    <row r="96" spans="1:17" x14ac:dyDescent="0.25">
      <c r="A96" s="33"/>
      <c r="B96" s="88" t="s">
        <v>66</v>
      </c>
    </row>
    <row r="97" spans="1:2" x14ac:dyDescent="0.25">
      <c r="A97" s="33"/>
      <c r="B97" s="89" t="s">
        <v>68</v>
      </c>
    </row>
    <row r="98" spans="1:2" x14ac:dyDescent="0.25">
      <c r="A98" s="33"/>
      <c r="B98" s="88" t="s">
        <v>69</v>
      </c>
    </row>
    <row r="99" spans="1:2" x14ac:dyDescent="0.25">
      <c r="A99" s="33"/>
      <c r="B99" s="37" t="s">
        <v>127</v>
      </c>
    </row>
    <row r="100" spans="1:2" x14ac:dyDescent="0.25">
      <c r="A100" s="33"/>
      <c r="B100" s="88" t="s">
        <v>70</v>
      </c>
    </row>
    <row r="101" spans="1:2" x14ac:dyDescent="0.25">
      <c r="A101" s="33"/>
      <c r="B101" s="88" t="s">
        <v>71</v>
      </c>
    </row>
    <row r="102" spans="1:2" x14ac:dyDescent="0.25">
      <c r="A102" s="33"/>
      <c r="B102" s="88" t="s">
        <v>73</v>
      </c>
    </row>
    <row r="103" spans="1:2" x14ac:dyDescent="0.25">
      <c r="A103" s="33"/>
      <c r="B103" s="91" t="s">
        <v>155</v>
      </c>
    </row>
    <row r="104" spans="1:2" x14ac:dyDescent="0.25">
      <c r="A104" s="33"/>
      <c r="B104" s="90" t="s">
        <v>74</v>
      </c>
    </row>
    <row r="105" spans="1:2" x14ac:dyDescent="0.25">
      <c r="A105" s="33"/>
      <c r="B105" s="88" t="s">
        <v>75</v>
      </c>
    </row>
    <row r="106" spans="1:2" x14ac:dyDescent="0.25">
      <c r="A106" s="33"/>
      <c r="B106" s="88" t="s">
        <v>76</v>
      </c>
    </row>
    <row r="107" spans="1:2" x14ac:dyDescent="0.25">
      <c r="A107" s="33"/>
      <c r="B107" s="90" t="s">
        <v>77</v>
      </c>
    </row>
    <row r="108" spans="1:2" x14ac:dyDescent="0.25">
      <c r="A108" s="33"/>
      <c r="B108" s="89" t="s">
        <v>108</v>
      </c>
    </row>
    <row r="109" spans="1:2" x14ac:dyDescent="0.25">
      <c r="A109" s="33"/>
      <c r="B109" s="88" t="s">
        <v>78</v>
      </c>
    </row>
    <row r="110" spans="1:2" x14ac:dyDescent="0.25">
      <c r="A110" s="33"/>
      <c r="B110" s="89" t="s">
        <v>80</v>
      </c>
    </row>
    <row r="111" spans="1:2" x14ac:dyDescent="0.25">
      <c r="A111" s="33"/>
      <c r="B111" s="89" t="s">
        <v>81</v>
      </c>
    </row>
    <row r="112" spans="1:2" x14ac:dyDescent="0.25">
      <c r="A112" s="33"/>
      <c r="B112" s="90" t="s">
        <v>82</v>
      </c>
    </row>
    <row r="113" spans="1:2" x14ac:dyDescent="0.25">
      <c r="A113" s="33"/>
      <c r="B113" s="90" t="s">
        <v>83</v>
      </c>
    </row>
    <row r="114" spans="1:2" x14ac:dyDescent="0.25">
      <c r="A114" s="33"/>
      <c r="B114" s="90" t="s">
        <v>122</v>
      </c>
    </row>
    <row r="115" spans="1:2" x14ac:dyDescent="0.25">
      <c r="A115" s="33"/>
      <c r="B115" s="88" t="s">
        <v>84</v>
      </c>
    </row>
    <row r="116" spans="1:2" x14ac:dyDescent="0.25">
      <c r="A116" s="33"/>
      <c r="B116" s="88" t="s">
        <v>85</v>
      </c>
    </row>
    <row r="117" spans="1:2" x14ac:dyDescent="0.25">
      <c r="A117" s="33"/>
      <c r="B117" s="89" t="s">
        <v>86</v>
      </c>
    </row>
    <row r="118" spans="1:2" x14ac:dyDescent="0.25">
      <c r="A118" s="33"/>
      <c r="B118" s="92" t="s">
        <v>87</v>
      </c>
    </row>
    <row r="119" spans="1:2" x14ac:dyDescent="0.25">
      <c r="A119" s="33"/>
      <c r="B119" s="88" t="s">
        <v>88</v>
      </c>
    </row>
    <row r="120" spans="1:2" x14ac:dyDescent="0.25">
      <c r="A120" s="33"/>
      <c r="B120" s="89" t="s">
        <v>156</v>
      </c>
    </row>
    <row r="121" spans="1:2" x14ac:dyDescent="0.25">
      <c r="A121" s="33"/>
      <c r="B121" s="88" t="s">
        <v>89</v>
      </c>
    </row>
    <row r="122" spans="1:2" x14ac:dyDescent="0.25">
      <c r="A122" s="33"/>
      <c r="B122" s="88" t="s">
        <v>90</v>
      </c>
    </row>
    <row r="123" spans="1:2" x14ac:dyDescent="0.25">
      <c r="A123" s="33"/>
      <c r="B123" s="89" t="s">
        <v>91</v>
      </c>
    </row>
    <row r="124" spans="1:2" x14ac:dyDescent="0.25">
      <c r="A124" s="33"/>
      <c r="B124" s="88" t="s">
        <v>141</v>
      </c>
    </row>
    <row r="125" spans="1:2" x14ac:dyDescent="0.25">
      <c r="A125" s="33"/>
      <c r="B125" s="88" t="s">
        <v>92</v>
      </c>
    </row>
    <row r="126" spans="1:2" x14ac:dyDescent="0.25">
      <c r="A126" s="33"/>
      <c r="B126" s="88" t="s">
        <v>93</v>
      </c>
    </row>
    <row r="127" spans="1:2" x14ac:dyDescent="0.25">
      <c r="A127" s="33"/>
      <c r="B127" s="88" t="s">
        <v>142</v>
      </c>
    </row>
    <row r="128" spans="1:2" x14ac:dyDescent="0.25">
      <c r="A128" s="33"/>
      <c r="B128" s="88" t="s">
        <v>96</v>
      </c>
    </row>
    <row r="129" spans="1:2" x14ac:dyDescent="0.25">
      <c r="A129" s="33"/>
      <c r="B129" s="88" t="s">
        <v>97</v>
      </c>
    </row>
    <row r="130" spans="1:2" x14ac:dyDescent="0.25">
      <c r="A130" s="33"/>
      <c r="B130" s="88" t="s">
        <v>157</v>
      </c>
    </row>
    <row r="131" spans="1:2" ht="15.75" thickBot="1" x14ac:dyDescent="0.3">
      <c r="A131" s="33"/>
      <c r="B131" s="33"/>
    </row>
    <row r="132" spans="1:2" ht="15.75" thickBot="1" x14ac:dyDescent="0.3">
      <c r="A132" s="34" t="s">
        <v>101</v>
      </c>
      <c r="B132" s="90" t="s">
        <v>59</v>
      </c>
    </row>
    <row r="133" spans="1:2" x14ac:dyDescent="0.25">
      <c r="A133" s="37"/>
      <c r="B133" s="33" t="s">
        <v>158</v>
      </c>
    </row>
    <row r="134" spans="1:2" x14ac:dyDescent="0.25">
      <c r="A134" s="33"/>
      <c r="B134" s="89" t="s">
        <v>102</v>
      </c>
    </row>
    <row r="135" spans="1:2" x14ac:dyDescent="0.25">
      <c r="A135" s="33"/>
      <c r="B135" s="93" t="s">
        <v>151</v>
      </c>
    </row>
    <row r="136" spans="1:2" x14ac:dyDescent="0.25">
      <c r="A136" s="33"/>
      <c r="B136" s="47" t="s">
        <v>152</v>
      </c>
    </row>
    <row r="137" spans="1:2" x14ac:dyDescent="0.25">
      <c r="A137" s="33"/>
      <c r="B137" s="89" t="s">
        <v>63</v>
      </c>
    </row>
    <row r="138" spans="1:2" x14ac:dyDescent="0.25">
      <c r="A138" s="33"/>
      <c r="B138" s="90" t="s">
        <v>64</v>
      </c>
    </row>
    <row r="139" spans="1:2" x14ac:dyDescent="0.25">
      <c r="A139" s="33"/>
      <c r="B139" s="88" t="s">
        <v>66</v>
      </c>
    </row>
    <row r="140" spans="1:2" x14ac:dyDescent="0.25">
      <c r="A140" s="33"/>
      <c r="B140" s="88" t="s">
        <v>104</v>
      </c>
    </row>
    <row r="141" spans="1:2" x14ac:dyDescent="0.25">
      <c r="A141" s="33"/>
      <c r="B141" s="89" t="s">
        <v>68</v>
      </c>
    </row>
    <row r="142" spans="1:2" x14ac:dyDescent="0.25">
      <c r="A142" s="33"/>
      <c r="B142" s="88" t="s">
        <v>144</v>
      </c>
    </row>
    <row r="143" spans="1:2" x14ac:dyDescent="0.25">
      <c r="A143" s="33"/>
      <c r="B143" s="90" t="s">
        <v>106</v>
      </c>
    </row>
    <row r="144" spans="1:2" x14ac:dyDescent="0.25">
      <c r="A144" s="33"/>
      <c r="B144" s="90" t="s">
        <v>71</v>
      </c>
    </row>
    <row r="145" spans="1:2" x14ac:dyDescent="0.25">
      <c r="A145" s="33"/>
      <c r="B145" s="90" t="s">
        <v>74</v>
      </c>
    </row>
    <row r="146" spans="1:2" x14ac:dyDescent="0.25">
      <c r="A146" s="33"/>
      <c r="B146" s="90" t="s">
        <v>130</v>
      </c>
    </row>
    <row r="147" spans="1:2" x14ac:dyDescent="0.25">
      <c r="A147" s="33"/>
      <c r="B147" s="90" t="s">
        <v>77</v>
      </c>
    </row>
    <row r="148" spans="1:2" x14ac:dyDescent="0.25">
      <c r="A148" s="33"/>
      <c r="B148" s="89" t="s">
        <v>108</v>
      </c>
    </row>
    <row r="149" spans="1:2" x14ac:dyDescent="0.25">
      <c r="A149" s="33"/>
      <c r="B149" s="90" t="s">
        <v>109</v>
      </c>
    </row>
    <row r="150" spans="1:2" x14ac:dyDescent="0.25">
      <c r="A150" s="33"/>
      <c r="B150" s="90" t="s">
        <v>82</v>
      </c>
    </row>
    <row r="151" spans="1:2" x14ac:dyDescent="0.25">
      <c r="A151" s="33"/>
      <c r="B151" s="90" t="s">
        <v>83</v>
      </c>
    </row>
    <row r="152" spans="1:2" x14ac:dyDescent="0.25">
      <c r="A152" s="33"/>
      <c r="B152" s="90" t="s">
        <v>110</v>
      </c>
    </row>
    <row r="153" spans="1:2" x14ac:dyDescent="0.25">
      <c r="A153" s="33"/>
      <c r="B153" s="88" t="s">
        <v>84</v>
      </c>
    </row>
    <row r="154" spans="1:2" x14ac:dyDescent="0.25">
      <c r="A154" s="33"/>
      <c r="B154" s="89" t="s">
        <v>86</v>
      </c>
    </row>
    <row r="155" spans="1:2" x14ac:dyDescent="0.25">
      <c r="A155" s="33"/>
      <c r="B155" s="92" t="s">
        <v>87</v>
      </c>
    </row>
    <row r="156" spans="1:2" x14ac:dyDescent="0.25">
      <c r="A156" s="33"/>
      <c r="B156" s="47" t="s">
        <v>156</v>
      </c>
    </row>
    <row r="157" spans="1:2" x14ac:dyDescent="0.25">
      <c r="A157" s="33"/>
      <c r="B157" s="47" t="s">
        <v>159</v>
      </c>
    </row>
    <row r="158" spans="1:2" x14ac:dyDescent="0.25">
      <c r="A158" s="33"/>
      <c r="B158" s="90" t="s">
        <v>89</v>
      </c>
    </row>
    <row r="159" spans="1:2" x14ac:dyDescent="0.25">
      <c r="A159" s="33"/>
      <c r="B159" s="88" t="s">
        <v>112</v>
      </c>
    </row>
    <row r="160" spans="1:2" x14ac:dyDescent="0.25">
      <c r="A160" s="33"/>
      <c r="B160" s="90" t="s">
        <v>114</v>
      </c>
    </row>
    <row r="161" spans="1:2" x14ac:dyDescent="0.25">
      <c r="A161" s="33"/>
      <c r="B161" s="90" t="s">
        <v>92</v>
      </c>
    </row>
    <row r="162" spans="1:2" x14ac:dyDescent="0.25">
      <c r="A162" s="33"/>
      <c r="B162" s="90" t="s">
        <v>115</v>
      </c>
    </row>
    <row r="163" spans="1:2" x14ac:dyDescent="0.25">
      <c r="A163" s="33"/>
      <c r="B163" s="90" t="s">
        <v>116</v>
      </c>
    </row>
    <row r="164" spans="1:2" x14ac:dyDescent="0.25">
      <c r="A164" s="33"/>
      <c r="B164" s="90" t="s">
        <v>117</v>
      </c>
    </row>
    <row r="165" spans="1:2" x14ac:dyDescent="0.25">
      <c r="A165" s="33"/>
      <c r="B165" s="91" t="s">
        <v>160</v>
      </c>
    </row>
    <row r="166" spans="1:2" ht="15.75" thickBot="1" x14ac:dyDescent="0.3">
      <c r="A166" s="33"/>
      <c r="B166" s="33"/>
    </row>
    <row r="167" spans="1:2" ht="15.75" thickBot="1" x14ac:dyDescent="0.3">
      <c r="A167" s="34" t="s">
        <v>118</v>
      </c>
      <c r="B167" s="94" t="s">
        <v>63</v>
      </c>
    </row>
    <row r="168" spans="1:2" x14ac:dyDescent="0.25">
      <c r="A168" s="33"/>
      <c r="B168" s="95" t="s">
        <v>64</v>
      </c>
    </row>
    <row r="169" spans="1:2" x14ac:dyDescent="0.25">
      <c r="A169" s="33"/>
      <c r="B169" s="96" t="s">
        <v>66</v>
      </c>
    </row>
    <row r="170" spans="1:2" x14ac:dyDescent="0.25">
      <c r="A170" s="33"/>
      <c r="B170" s="96" t="s">
        <v>119</v>
      </c>
    </row>
    <row r="171" spans="1:2" x14ac:dyDescent="0.25">
      <c r="A171" s="33"/>
      <c r="B171" s="94" t="s">
        <v>68</v>
      </c>
    </row>
    <row r="172" spans="1:2" x14ac:dyDescent="0.25">
      <c r="A172" s="33"/>
      <c r="B172" s="95" t="s">
        <v>146</v>
      </c>
    </row>
    <row r="173" spans="1:2" x14ac:dyDescent="0.25">
      <c r="A173" s="33"/>
      <c r="B173" s="95" t="s">
        <v>74</v>
      </c>
    </row>
    <row r="174" spans="1:2" x14ac:dyDescent="0.25">
      <c r="A174" s="33"/>
      <c r="B174" s="96" t="s">
        <v>77</v>
      </c>
    </row>
    <row r="175" spans="1:2" x14ac:dyDescent="0.25">
      <c r="A175" s="33"/>
      <c r="B175" s="94" t="s">
        <v>108</v>
      </c>
    </row>
    <row r="176" spans="1:2" x14ac:dyDescent="0.25">
      <c r="A176" s="33"/>
      <c r="B176" s="94" t="s">
        <v>80</v>
      </c>
    </row>
    <row r="177" spans="1:2" x14ac:dyDescent="0.25">
      <c r="A177" s="33"/>
      <c r="B177" s="94" t="s">
        <v>81</v>
      </c>
    </row>
    <row r="178" spans="1:2" x14ac:dyDescent="0.25">
      <c r="A178" s="33"/>
      <c r="B178" s="95" t="s">
        <v>147</v>
      </c>
    </row>
    <row r="179" spans="1:2" x14ac:dyDescent="0.25">
      <c r="A179" s="33"/>
      <c r="B179" s="95" t="s">
        <v>83</v>
      </c>
    </row>
    <row r="180" spans="1:2" x14ac:dyDescent="0.25">
      <c r="A180" s="33"/>
      <c r="B180" s="95" t="s">
        <v>84</v>
      </c>
    </row>
    <row r="181" spans="1:2" x14ac:dyDescent="0.25">
      <c r="A181" s="33"/>
      <c r="B181" s="94" t="s">
        <v>86</v>
      </c>
    </row>
    <row r="182" spans="1:2" x14ac:dyDescent="0.25">
      <c r="A182" s="33"/>
      <c r="B182" s="97" t="s">
        <v>87</v>
      </c>
    </row>
    <row r="183" spans="1:2" x14ac:dyDescent="0.25">
      <c r="A183" s="33"/>
      <c r="B183" s="94" t="s">
        <v>156</v>
      </c>
    </row>
    <row r="184" spans="1:2" x14ac:dyDescent="0.25">
      <c r="A184" s="33"/>
      <c r="B184" s="95" t="s">
        <v>89</v>
      </c>
    </row>
    <row r="185" spans="1:2" x14ac:dyDescent="0.25">
      <c r="A185" s="33"/>
      <c r="B185" s="94" t="s">
        <v>91</v>
      </c>
    </row>
    <row r="186" spans="1:2" x14ac:dyDescent="0.25">
      <c r="A186" s="33"/>
      <c r="B186" s="94" t="s">
        <v>115</v>
      </c>
    </row>
    <row r="187" spans="1:2" x14ac:dyDescent="0.25">
      <c r="A187" s="33"/>
      <c r="B187" s="94" t="s">
        <v>99</v>
      </c>
    </row>
    <row r="188" spans="1:2" ht="15.75" thickBot="1" x14ac:dyDescent="0.3">
      <c r="A188" s="33"/>
      <c r="B188" s="33"/>
    </row>
    <row r="189" spans="1:2" ht="15.75" thickBot="1" x14ac:dyDescent="0.3">
      <c r="A189" s="34" t="s">
        <v>121</v>
      </c>
      <c r="B189" s="47" t="s">
        <v>63</v>
      </c>
    </row>
    <row r="190" spans="1:2" x14ac:dyDescent="0.25">
      <c r="A190" s="33"/>
      <c r="B190" s="96" t="s">
        <v>64</v>
      </c>
    </row>
    <row r="191" spans="1:2" x14ac:dyDescent="0.25">
      <c r="A191" s="33"/>
      <c r="B191" s="96" t="s">
        <v>66</v>
      </c>
    </row>
    <row r="192" spans="1:2" x14ac:dyDescent="0.25">
      <c r="A192" s="33"/>
      <c r="B192" s="96" t="s">
        <v>104</v>
      </c>
    </row>
    <row r="193" spans="1:2" x14ac:dyDescent="0.25">
      <c r="A193" s="33"/>
      <c r="B193" s="96" t="s">
        <v>105</v>
      </c>
    </row>
    <row r="194" spans="1:2" x14ac:dyDescent="0.25">
      <c r="A194" s="33"/>
      <c r="B194" s="94" t="s">
        <v>68</v>
      </c>
    </row>
    <row r="195" spans="1:2" x14ac:dyDescent="0.25">
      <c r="A195" s="33"/>
      <c r="B195" s="96" t="s">
        <v>71</v>
      </c>
    </row>
    <row r="196" spans="1:2" x14ac:dyDescent="0.25">
      <c r="A196" s="33"/>
      <c r="B196" s="91" t="s">
        <v>155</v>
      </c>
    </row>
    <row r="197" spans="1:2" x14ac:dyDescent="0.25">
      <c r="A197" s="33"/>
      <c r="B197" s="96" t="s">
        <v>74</v>
      </c>
    </row>
    <row r="198" spans="1:2" x14ac:dyDescent="0.25">
      <c r="A198" s="33"/>
      <c r="B198" s="96" t="s">
        <v>131</v>
      </c>
    </row>
    <row r="199" spans="1:2" x14ac:dyDescent="0.25">
      <c r="A199" s="33"/>
      <c r="B199" s="94" t="s">
        <v>108</v>
      </c>
    </row>
    <row r="200" spans="1:2" x14ac:dyDescent="0.25">
      <c r="A200" s="33"/>
      <c r="B200" s="96" t="s">
        <v>83</v>
      </c>
    </row>
    <row r="201" spans="1:2" x14ac:dyDescent="0.25">
      <c r="A201" s="33"/>
      <c r="B201" s="96" t="s">
        <v>122</v>
      </c>
    </row>
    <row r="202" spans="1:2" x14ac:dyDescent="0.25">
      <c r="A202" s="33"/>
      <c r="B202" s="96" t="s">
        <v>84</v>
      </c>
    </row>
    <row r="203" spans="1:2" x14ac:dyDescent="0.25">
      <c r="A203" s="33"/>
      <c r="B203" s="94" t="s">
        <v>86</v>
      </c>
    </row>
    <row r="204" spans="1:2" x14ac:dyDescent="0.25">
      <c r="A204" s="33"/>
      <c r="B204" s="97" t="s">
        <v>87</v>
      </c>
    </row>
    <row r="205" spans="1:2" x14ac:dyDescent="0.25">
      <c r="A205" s="33"/>
      <c r="B205" s="47" t="s">
        <v>156</v>
      </c>
    </row>
    <row r="206" spans="1:2" x14ac:dyDescent="0.25">
      <c r="A206" s="33"/>
      <c r="B206" s="47" t="s">
        <v>159</v>
      </c>
    </row>
    <row r="207" spans="1:2" x14ac:dyDescent="0.25">
      <c r="A207" s="33"/>
      <c r="B207" s="96" t="s">
        <v>123</v>
      </c>
    </row>
    <row r="208" spans="1:2" x14ac:dyDescent="0.25">
      <c r="A208" s="33"/>
      <c r="B208" s="94" t="s">
        <v>115</v>
      </c>
    </row>
    <row r="209" spans="1:2" x14ac:dyDescent="0.25">
      <c r="A209" s="33"/>
      <c r="B209" s="33" t="s">
        <v>161</v>
      </c>
    </row>
  </sheetData>
  <mergeCells count="58">
    <mergeCell ref="G72:G73"/>
    <mergeCell ref="H72:I72"/>
    <mergeCell ref="J72:J73"/>
    <mergeCell ref="K72:K73"/>
    <mergeCell ref="A88:G88"/>
    <mergeCell ref="L72:L73"/>
    <mergeCell ref="L44:L45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D44:E44"/>
    <mergeCell ref="F44:F45"/>
    <mergeCell ref="G44:G45"/>
    <mergeCell ref="H44:I44"/>
    <mergeCell ref="J44:J45"/>
    <mergeCell ref="K44:K45"/>
    <mergeCell ref="J33:J34"/>
    <mergeCell ref="K33:K34"/>
    <mergeCell ref="L33:L34"/>
    <mergeCell ref="A42:N42"/>
    <mergeCell ref="A43:A45"/>
    <mergeCell ref="B43:G43"/>
    <mergeCell ref="H43:L43"/>
    <mergeCell ref="M43:M45"/>
    <mergeCell ref="N43:N45"/>
    <mergeCell ref="B44:C44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31:N31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63"/>
  <sheetViews>
    <sheetView topLeftCell="A40" zoomScale="70" zoomScaleNormal="70" workbookViewId="0">
      <selection activeCell="N66" sqref="N66"/>
    </sheetView>
  </sheetViews>
  <sheetFormatPr defaultRowHeight="15" x14ac:dyDescent="0.25"/>
  <cols>
    <col min="1" max="1" width="45.42578125" style="78" customWidth="1"/>
    <col min="2" max="14" width="16.7109375" customWidth="1"/>
    <col min="15" max="15" width="10.5703125" bestFit="1" customWidth="1"/>
    <col min="16" max="16" width="11.140625" bestFit="1" customWidth="1"/>
  </cols>
  <sheetData>
    <row r="1" spans="1:14" ht="18.75" x14ac:dyDescent="0.25">
      <c r="A1" s="3293" t="s">
        <v>329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/>
    <row r="3" spans="1:14" ht="17.25" thickBot="1" x14ac:dyDescent="0.3">
      <c r="A3" s="2937" t="s">
        <v>30</v>
      </c>
      <c r="B3" s="2938"/>
      <c r="C3" s="2938"/>
      <c r="D3" s="2938"/>
      <c r="E3" s="2938"/>
      <c r="F3" s="2938"/>
      <c r="G3" s="2938"/>
      <c r="H3" s="2938"/>
      <c r="I3" s="2938"/>
      <c r="J3" s="2938"/>
      <c r="K3" s="2938"/>
      <c r="L3" s="2938"/>
      <c r="M3" s="2938"/>
      <c r="N3" s="2939"/>
    </row>
    <row r="4" spans="1:14" ht="15" customHeight="1" x14ac:dyDescent="0.25">
      <c r="A4" s="2940" t="s">
        <v>0</v>
      </c>
      <c r="B4" s="2978" t="s">
        <v>1</v>
      </c>
      <c r="C4" s="2969"/>
      <c r="D4" s="2969"/>
      <c r="E4" s="2969"/>
      <c r="F4" s="2969"/>
      <c r="G4" s="3227"/>
      <c r="H4" s="2946" t="s">
        <v>2</v>
      </c>
      <c r="I4" s="2947"/>
      <c r="J4" s="2947"/>
      <c r="K4" s="2947"/>
      <c r="L4" s="2948"/>
      <c r="M4" s="2954" t="s">
        <v>3</v>
      </c>
      <c r="N4" s="2965" t="s">
        <v>31</v>
      </c>
    </row>
    <row r="5" spans="1:14" ht="15" customHeight="1" x14ac:dyDescent="0.25">
      <c r="A5" s="2941"/>
      <c r="B5" s="2956" t="s">
        <v>8</v>
      </c>
      <c r="C5" s="2957"/>
      <c r="D5" s="2972" t="s">
        <v>9</v>
      </c>
      <c r="E5" s="2957"/>
      <c r="F5" s="3216" t="s">
        <v>32</v>
      </c>
      <c r="G5" s="3216" t="s">
        <v>10</v>
      </c>
      <c r="H5" s="2956" t="s">
        <v>11</v>
      </c>
      <c r="I5" s="2957"/>
      <c r="J5" s="2958" t="s">
        <v>12</v>
      </c>
      <c r="K5" s="2960" t="s">
        <v>33</v>
      </c>
      <c r="L5" s="3228" t="s">
        <v>13</v>
      </c>
      <c r="M5" s="2964"/>
      <c r="N5" s="2966"/>
    </row>
    <row r="6" spans="1:14" ht="66.75" thickBot="1" x14ac:dyDescent="0.3">
      <c r="A6" s="2942"/>
      <c r="B6" s="105" t="s">
        <v>14</v>
      </c>
      <c r="C6" s="128" t="s">
        <v>15</v>
      </c>
      <c r="D6" s="128" t="s">
        <v>16</v>
      </c>
      <c r="E6" s="128" t="s">
        <v>34</v>
      </c>
      <c r="F6" s="3217"/>
      <c r="G6" s="3217"/>
      <c r="H6" s="105" t="s">
        <v>14</v>
      </c>
      <c r="I6" s="128" t="s">
        <v>15</v>
      </c>
      <c r="J6" s="2959"/>
      <c r="K6" s="2961"/>
      <c r="L6" s="3229"/>
      <c r="M6" s="2955"/>
      <c r="N6" s="2967"/>
    </row>
    <row r="7" spans="1:14" ht="16.5" x14ac:dyDescent="0.25">
      <c r="A7" s="689" t="s">
        <v>17</v>
      </c>
      <c r="B7" s="22">
        <v>9871.005720000001</v>
      </c>
      <c r="C7" s="22">
        <v>1295.7110929999999</v>
      </c>
      <c r="D7" s="22">
        <v>1637.6546470000001</v>
      </c>
      <c r="E7" s="22">
        <v>1962.26295</v>
      </c>
      <c r="F7" s="22">
        <v>1048.0703100000001</v>
      </c>
      <c r="G7" s="483">
        <v>15814.704720000002</v>
      </c>
      <c r="H7" s="22">
        <v>0</v>
      </c>
      <c r="I7" s="22">
        <v>0</v>
      </c>
      <c r="J7" s="22">
        <v>0</v>
      </c>
      <c r="K7" s="22">
        <v>0</v>
      </c>
      <c r="L7" s="483">
        <v>0</v>
      </c>
      <c r="M7" s="484">
        <v>15814.704720000002</v>
      </c>
      <c r="N7" s="22">
        <v>5441.4076149999992</v>
      </c>
    </row>
    <row r="8" spans="1:14" ht="16.5" x14ac:dyDescent="0.25">
      <c r="A8" s="690" t="s">
        <v>18</v>
      </c>
      <c r="B8" s="22">
        <v>823.30875000000003</v>
      </c>
      <c r="C8" s="22">
        <v>252.10300000000001</v>
      </c>
      <c r="D8" s="22">
        <v>570.66800000000001</v>
      </c>
      <c r="E8" s="22">
        <v>91.936482999999996</v>
      </c>
      <c r="F8" s="501">
        <v>260.59699999999998</v>
      </c>
      <c r="G8" s="501">
        <v>1998.613233</v>
      </c>
      <c r="H8" s="22">
        <v>0</v>
      </c>
      <c r="I8" s="22">
        <v>0</v>
      </c>
      <c r="J8" s="22">
        <v>0</v>
      </c>
      <c r="K8" s="22">
        <v>0</v>
      </c>
      <c r="L8" s="483">
        <v>0</v>
      </c>
      <c r="M8" s="501">
        <v>1998.613233</v>
      </c>
      <c r="N8" s="501">
        <v>1072.7472330000001</v>
      </c>
    </row>
    <row r="9" spans="1:14" ht="16.5" x14ac:dyDescent="0.25">
      <c r="A9" s="690" t="s">
        <v>19</v>
      </c>
      <c r="B9" s="22">
        <v>0.11799999999999999</v>
      </c>
      <c r="C9" s="22">
        <v>0</v>
      </c>
      <c r="D9" s="22">
        <v>180.45</v>
      </c>
      <c r="E9" s="22">
        <v>27.067</v>
      </c>
      <c r="F9" s="22">
        <v>37.433999999999997</v>
      </c>
      <c r="G9" s="483">
        <v>245.06899999999999</v>
      </c>
      <c r="H9" s="22">
        <v>0</v>
      </c>
      <c r="I9" s="22">
        <v>0</v>
      </c>
      <c r="J9" s="22">
        <v>0</v>
      </c>
      <c r="K9" s="22">
        <v>0</v>
      </c>
      <c r="L9" s="483">
        <v>0</v>
      </c>
      <c r="M9" s="484">
        <v>245.06899999999999</v>
      </c>
      <c r="N9" s="22">
        <v>194.31700000000001</v>
      </c>
    </row>
    <row r="10" spans="1:14" ht="16.5" x14ac:dyDescent="0.25">
      <c r="A10" s="690" t="s">
        <v>20</v>
      </c>
      <c r="B10" s="22">
        <v>93.9</v>
      </c>
      <c r="C10" s="22">
        <v>67.8</v>
      </c>
      <c r="D10" s="22">
        <v>132.791</v>
      </c>
      <c r="E10" s="22">
        <v>5</v>
      </c>
      <c r="F10" s="22">
        <v>50.999000000000002</v>
      </c>
      <c r="G10" s="483">
        <v>350.49</v>
      </c>
      <c r="H10" s="22">
        <v>0</v>
      </c>
      <c r="I10" s="22">
        <v>0</v>
      </c>
      <c r="J10" s="22">
        <v>0</v>
      </c>
      <c r="K10" s="22">
        <v>0</v>
      </c>
      <c r="L10" s="483">
        <v>0</v>
      </c>
      <c r="M10" s="484">
        <v>350.49</v>
      </c>
      <c r="N10" s="22">
        <v>131.547</v>
      </c>
    </row>
    <row r="11" spans="1:14" ht="16.5" x14ac:dyDescent="0.25">
      <c r="A11" s="690" t="s">
        <v>21</v>
      </c>
      <c r="B11" s="22">
        <v>221</v>
      </c>
      <c r="C11" s="22">
        <v>149.69999999999999</v>
      </c>
      <c r="D11" s="22">
        <v>56.5</v>
      </c>
      <c r="E11" s="22">
        <v>23.393483</v>
      </c>
      <c r="F11" s="22">
        <v>110.16800000000001</v>
      </c>
      <c r="G11" s="483">
        <v>560.761483</v>
      </c>
      <c r="H11" s="22">
        <v>0</v>
      </c>
      <c r="I11" s="22">
        <v>0</v>
      </c>
      <c r="J11" s="22">
        <v>0</v>
      </c>
      <c r="K11" s="22">
        <v>0</v>
      </c>
      <c r="L11" s="483">
        <v>0</v>
      </c>
      <c r="M11" s="484">
        <v>560.761483</v>
      </c>
      <c r="N11" s="22">
        <v>245.923483</v>
      </c>
    </row>
    <row r="12" spans="1:14" ht="16.5" x14ac:dyDescent="0.25">
      <c r="A12" s="690" t="s">
        <v>22</v>
      </c>
      <c r="B12" s="22">
        <v>689.28600000000006</v>
      </c>
      <c r="C12" s="22">
        <v>175.7</v>
      </c>
      <c r="D12" s="22">
        <v>182.18600000000001</v>
      </c>
      <c r="E12" s="22">
        <v>75.3</v>
      </c>
      <c r="F12" s="22">
        <v>132.273</v>
      </c>
      <c r="G12" s="483">
        <v>1254.7449999999999</v>
      </c>
      <c r="H12" s="22">
        <v>0</v>
      </c>
      <c r="I12" s="22">
        <v>0</v>
      </c>
      <c r="J12" s="22">
        <v>0</v>
      </c>
      <c r="K12" s="22">
        <v>0</v>
      </c>
      <c r="L12" s="483">
        <v>0</v>
      </c>
      <c r="M12" s="484">
        <v>1254.7449999999999</v>
      </c>
      <c r="N12" s="22">
        <v>652.78600000000006</v>
      </c>
    </row>
    <row r="13" spans="1:14" ht="17.25" thickBot="1" x14ac:dyDescent="0.3">
      <c r="A13" s="691" t="s">
        <v>23</v>
      </c>
      <c r="B13" s="683">
        <v>447.39800000000002</v>
      </c>
      <c r="C13" s="683">
        <v>399.555319</v>
      </c>
      <c r="D13" s="683">
        <v>295.45709799999997</v>
      </c>
      <c r="E13" s="683">
        <v>70.382999999999996</v>
      </c>
      <c r="F13" s="683">
        <v>241.23599999999999</v>
      </c>
      <c r="G13" s="684">
        <v>1454.029417</v>
      </c>
      <c r="H13" s="683">
        <v>0</v>
      </c>
      <c r="I13" s="683">
        <v>0</v>
      </c>
      <c r="J13" s="683">
        <v>775</v>
      </c>
      <c r="K13" s="683">
        <v>0</v>
      </c>
      <c r="L13" s="684">
        <v>775</v>
      </c>
      <c r="M13" s="685">
        <v>2229.0294169999997</v>
      </c>
      <c r="N13" s="683">
        <v>1032.527098</v>
      </c>
    </row>
    <row r="14" spans="1:14" ht="17.25" thickBot="1" x14ac:dyDescent="0.3">
      <c r="A14" s="665" t="s">
        <v>24</v>
      </c>
      <c r="B14" s="520">
        <v>11830.99847</v>
      </c>
      <c r="C14" s="520">
        <v>2123.0694119999998</v>
      </c>
      <c r="D14" s="520">
        <v>2685.965745</v>
      </c>
      <c r="E14" s="520">
        <v>2199.8824330000002</v>
      </c>
      <c r="F14" s="692">
        <v>1682.1763099999998</v>
      </c>
      <c r="G14" s="692">
        <v>20522.092369999998</v>
      </c>
      <c r="H14" s="520">
        <v>0</v>
      </c>
      <c r="I14" s="520">
        <v>0</v>
      </c>
      <c r="J14" s="520">
        <v>775</v>
      </c>
      <c r="K14" s="520">
        <v>0</v>
      </c>
      <c r="L14" s="521">
        <v>775</v>
      </c>
      <c r="M14" s="692">
        <v>21297.092369999998</v>
      </c>
      <c r="N14" s="693">
        <v>8199.4679460000007</v>
      </c>
    </row>
    <row r="15" spans="1:14" ht="16.5" x14ac:dyDescent="0.25">
      <c r="A15" s="694" t="s">
        <v>35</v>
      </c>
      <c r="B15" s="22">
        <v>0</v>
      </c>
      <c r="C15" s="22">
        <v>3.0630000000000002</v>
      </c>
      <c r="D15" s="22">
        <v>37</v>
      </c>
      <c r="E15" s="22">
        <v>0</v>
      </c>
      <c r="F15" s="22">
        <v>19</v>
      </c>
      <c r="G15" s="483">
        <v>59.063000000000002</v>
      </c>
      <c r="H15" s="22">
        <v>0</v>
      </c>
      <c r="I15" s="22">
        <v>0</v>
      </c>
      <c r="J15" s="22">
        <v>0</v>
      </c>
      <c r="K15" s="22">
        <v>0</v>
      </c>
      <c r="L15" s="483">
        <v>0</v>
      </c>
      <c r="M15" s="484">
        <v>59.063000000000002</v>
      </c>
      <c r="N15" s="22">
        <v>49</v>
      </c>
    </row>
    <row r="16" spans="1:14" ht="16.5" x14ac:dyDescent="0.25">
      <c r="A16" s="695" t="s">
        <v>36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  <c r="G16" s="483">
        <v>0</v>
      </c>
      <c r="H16" s="22">
        <v>0</v>
      </c>
      <c r="I16" s="22">
        <v>0</v>
      </c>
      <c r="J16" s="22">
        <v>0</v>
      </c>
      <c r="K16" s="22">
        <v>0</v>
      </c>
      <c r="L16" s="483">
        <v>0</v>
      </c>
      <c r="M16" s="484">
        <v>0</v>
      </c>
      <c r="N16" s="22">
        <v>0</v>
      </c>
    </row>
    <row r="17" spans="1:14" ht="16.5" x14ac:dyDescent="0.25">
      <c r="A17" s="695" t="s">
        <v>37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483">
        <v>0</v>
      </c>
      <c r="H17" s="22">
        <v>0</v>
      </c>
      <c r="I17" s="22">
        <v>0</v>
      </c>
      <c r="J17" s="22">
        <v>0</v>
      </c>
      <c r="K17" s="22">
        <v>0</v>
      </c>
      <c r="L17" s="483">
        <v>0</v>
      </c>
      <c r="M17" s="484">
        <v>0</v>
      </c>
      <c r="N17" s="22">
        <v>0</v>
      </c>
    </row>
    <row r="18" spans="1:14" ht="16.5" x14ac:dyDescent="0.25">
      <c r="A18" s="695" t="s">
        <v>38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483">
        <v>0</v>
      </c>
      <c r="H18" s="22">
        <v>0</v>
      </c>
      <c r="I18" s="22">
        <v>0</v>
      </c>
      <c r="J18" s="22">
        <v>0</v>
      </c>
      <c r="K18" s="22">
        <v>0</v>
      </c>
      <c r="L18" s="483">
        <v>0</v>
      </c>
      <c r="M18" s="484">
        <v>0</v>
      </c>
      <c r="N18" s="22">
        <v>0</v>
      </c>
    </row>
    <row r="19" spans="1:14" ht="16.5" x14ac:dyDescent="0.25">
      <c r="A19" s="695" t="s">
        <v>39</v>
      </c>
      <c r="B19" s="22">
        <v>0</v>
      </c>
      <c r="C19" s="22">
        <v>0</v>
      </c>
      <c r="D19" s="22">
        <v>0</v>
      </c>
      <c r="E19" s="22">
        <v>10</v>
      </c>
      <c r="F19" s="22">
        <v>0</v>
      </c>
      <c r="G19" s="483">
        <v>10</v>
      </c>
      <c r="H19" s="22">
        <v>0</v>
      </c>
      <c r="I19" s="22">
        <v>0</v>
      </c>
      <c r="J19" s="22">
        <v>0</v>
      </c>
      <c r="K19" s="22">
        <v>0</v>
      </c>
      <c r="L19" s="483">
        <v>0</v>
      </c>
      <c r="M19" s="484">
        <v>10</v>
      </c>
      <c r="N19" s="22">
        <v>0</v>
      </c>
    </row>
    <row r="20" spans="1:14" ht="16.5" x14ac:dyDescent="0.25">
      <c r="A20" s="695" t="s">
        <v>40</v>
      </c>
      <c r="B20" s="22">
        <v>0</v>
      </c>
      <c r="C20" s="22">
        <v>0</v>
      </c>
      <c r="D20" s="22">
        <v>0</v>
      </c>
      <c r="E20" s="22">
        <v>0</v>
      </c>
      <c r="F20" s="22">
        <v>0</v>
      </c>
      <c r="G20" s="483">
        <v>0</v>
      </c>
      <c r="H20" s="22">
        <v>0</v>
      </c>
      <c r="I20" s="22">
        <v>0</v>
      </c>
      <c r="J20" s="22">
        <v>0</v>
      </c>
      <c r="K20" s="22">
        <v>0</v>
      </c>
      <c r="L20" s="483">
        <v>0</v>
      </c>
      <c r="M20" s="484">
        <v>0</v>
      </c>
      <c r="N20" s="22">
        <v>0</v>
      </c>
    </row>
    <row r="21" spans="1:14" ht="16.5" x14ac:dyDescent="0.25">
      <c r="A21" s="695" t="s">
        <v>41</v>
      </c>
      <c r="B21" s="22">
        <v>0</v>
      </c>
      <c r="C21" s="22">
        <v>0</v>
      </c>
      <c r="D21" s="22">
        <v>0</v>
      </c>
      <c r="E21" s="22">
        <v>0</v>
      </c>
      <c r="F21" s="22">
        <v>0</v>
      </c>
      <c r="G21" s="483">
        <v>0</v>
      </c>
      <c r="H21" s="22">
        <v>0</v>
      </c>
      <c r="I21" s="22">
        <v>0</v>
      </c>
      <c r="J21" s="22">
        <v>0</v>
      </c>
      <c r="K21" s="22">
        <v>0</v>
      </c>
      <c r="L21" s="483">
        <v>0</v>
      </c>
      <c r="M21" s="484">
        <v>0</v>
      </c>
      <c r="N21" s="22">
        <v>0</v>
      </c>
    </row>
    <row r="22" spans="1:14" ht="16.5" x14ac:dyDescent="0.25">
      <c r="A22" s="695" t="s">
        <v>42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483">
        <v>0</v>
      </c>
      <c r="H22" s="22">
        <v>0</v>
      </c>
      <c r="I22" s="22">
        <v>0</v>
      </c>
      <c r="J22" s="22">
        <v>0</v>
      </c>
      <c r="K22" s="22">
        <v>0</v>
      </c>
      <c r="L22" s="483">
        <v>0</v>
      </c>
      <c r="M22" s="484">
        <v>0</v>
      </c>
      <c r="N22" s="22">
        <v>0</v>
      </c>
    </row>
    <row r="23" spans="1:14" ht="16.5" x14ac:dyDescent="0.25">
      <c r="A23" s="695" t="s">
        <v>43</v>
      </c>
      <c r="B23" s="22">
        <v>0</v>
      </c>
      <c r="C23" s="22">
        <v>3</v>
      </c>
      <c r="D23" s="22">
        <v>55.995826000000001</v>
      </c>
      <c r="E23" s="22">
        <v>0</v>
      </c>
      <c r="F23" s="22">
        <v>13.935</v>
      </c>
      <c r="G23" s="483">
        <v>72.930825999999996</v>
      </c>
      <c r="H23" s="22">
        <v>0</v>
      </c>
      <c r="I23" s="22">
        <v>0</v>
      </c>
      <c r="J23" s="22">
        <v>0</v>
      </c>
      <c r="K23" s="22">
        <v>0</v>
      </c>
      <c r="L23" s="483">
        <v>0</v>
      </c>
      <c r="M23" s="484">
        <v>72.930825999999996</v>
      </c>
      <c r="N23" s="22">
        <v>7.0016829999999999</v>
      </c>
    </row>
    <row r="24" spans="1:14" ht="16.5" x14ac:dyDescent="0.25">
      <c r="A24" s="695" t="s">
        <v>44</v>
      </c>
      <c r="B24" s="22">
        <v>0</v>
      </c>
      <c r="C24" s="22">
        <v>0</v>
      </c>
      <c r="D24" s="22">
        <v>15</v>
      </c>
      <c r="E24" s="22">
        <v>0</v>
      </c>
      <c r="F24" s="22">
        <v>0</v>
      </c>
      <c r="G24" s="483">
        <v>15</v>
      </c>
      <c r="H24" s="22">
        <v>0</v>
      </c>
      <c r="I24" s="22">
        <v>0</v>
      </c>
      <c r="J24" s="22">
        <v>0</v>
      </c>
      <c r="K24" s="22">
        <v>0</v>
      </c>
      <c r="L24" s="483">
        <v>0</v>
      </c>
      <c r="M24" s="484">
        <v>15</v>
      </c>
      <c r="N24" s="22">
        <v>0</v>
      </c>
    </row>
    <row r="25" spans="1:14" ht="16.5" x14ac:dyDescent="0.25">
      <c r="A25" s="695" t="s">
        <v>45</v>
      </c>
      <c r="B25" s="22">
        <v>0</v>
      </c>
      <c r="C25" s="22">
        <v>0</v>
      </c>
      <c r="D25" s="22">
        <v>0</v>
      </c>
      <c r="E25" s="22">
        <v>0</v>
      </c>
      <c r="F25" s="22">
        <v>0</v>
      </c>
      <c r="G25" s="483">
        <v>0</v>
      </c>
      <c r="H25" s="22">
        <v>0</v>
      </c>
      <c r="I25" s="22">
        <v>0</v>
      </c>
      <c r="J25" s="22">
        <v>0</v>
      </c>
      <c r="K25" s="22">
        <v>0</v>
      </c>
      <c r="L25" s="483">
        <v>0</v>
      </c>
      <c r="M25" s="484">
        <v>0</v>
      </c>
      <c r="N25" s="22">
        <v>0</v>
      </c>
    </row>
    <row r="26" spans="1:14" ht="16.5" x14ac:dyDescent="0.25">
      <c r="A26" s="695" t="s">
        <v>46</v>
      </c>
      <c r="B26" s="22">
        <v>0</v>
      </c>
      <c r="C26" s="22">
        <v>100</v>
      </c>
      <c r="D26" s="22">
        <v>0</v>
      </c>
      <c r="E26" s="22">
        <v>0</v>
      </c>
      <c r="F26" s="22">
        <v>0</v>
      </c>
      <c r="G26" s="483">
        <v>100</v>
      </c>
      <c r="H26" s="22">
        <v>0</v>
      </c>
      <c r="I26" s="22">
        <v>0</v>
      </c>
      <c r="J26" s="22">
        <v>0</v>
      </c>
      <c r="K26" s="22">
        <v>0</v>
      </c>
      <c r="L26" s="483">
        <v>0</v>
      </c>
      <c r="M26" s="484">
        <v>100</v>
      </c>
      <c r="N26" s="22">
        <v>100</v>
      </c>
    </row>
    <row r="27" spans="1:14" ht="17.25" thickBot="1" x14ac:dyDescent="0.3">
      <c r="A27" s="695" t="s">
        <v>47</v>
      </c>
      <c r="B27" s="683">
        <v>0</v>
      </c>
      <c r="C27" s="683">
        <v>0</v>
      </c>
      <c r="D27" s="683">
        <v>0</v>
      </c>
      <c r="E27" s="683">
        <v>0</v>
      </c>
      <c r="F27" s="683">
        <v>0</v>
      </c>
      <c r="G27" s="684">
        <v>0</v>
      </c>
      <c r="H27" s="683">
        <v>0</v>
      </c>
      <c r="I27" s="683">
        <v>0</v>
      </c>
      <c r="J27" s="683">
        <v>0</v>
      </c>
      <c r="K27" s="683">
        <v>0</v>
      </c>
      <c r="L27" s="684">
        <v>0</v>
      </c>
      <c r="M27" s="685">
        <v>0</v>
      </c>
      <c r="N27" s="683">
        <v>0</v>
      </c>
    </row>
    <row r="28" spans="1:14" ht="17.25" thickBot="1" x14ac:dyDescent="0.3">
      <c r="A28" s="665" t="s">
        <v>25</v>
      </c>
      <c r="B28" s="520">
        <v>1.76</v>
      </c>
      <c r="C28" s="520">
        <v>125.940921</v>
      </c>
      <c r="D28" s="520">
        <v>111.99582599999999</v>
      </c>
      <c r="E28" s="520">
        <v>10.8</v>
      </c>
      <c r="F28" s="520">
        <v>42.908999999999999</v>
      </c>
      <c r="G28" s="521">
        <v>293.40574700000002</v>
      </c>
      <c r="H28" s="520">
        <v>0</v>
      </c>
      <c r="I28" s="520">
        <v>0</v>
      </c>
      <c r="J28" s="520">
        <v>0</v>
      </c>
      <c r="K28" s="520">
        <v>0</v>
      </c>
      <c r="L28" s="521">
        <v>0</v>
      </c>
      <c r="M28" s="522">
        <v>293.40574700000002</v>
      </c>
      <c r="N28" s="686">
        <v>174.56</v>
      </c>
    </row>
    <row r="29" spans="1:14" ht="17.25" thickBot="1" x14ac:dyDescent="0.3">
      <c r="A29" s="665" t="s">
        <v>26</v>
      </c>
      <c r="B29" s="664">
        <v>11832.758470000001</v>
      </c>
      <c r="C29" s="664">
        <v>2249.0103330000002</v>
      </c>
      <c r="D29" s="664">
        <v>2797.9615709999998</v>
      </c>
      <c r="E29" s="664">
        <v>2210.6824329999999</v>
      </c>
      <c r="F29" s="696">
        <v>1725.0853099999999</v>
      </c>
      <c r="G29" s="696">
        <v>20815.498116999999</v>
      </c>
      <c r="H29" s="664">
        <v>0</v>
      </c>
      <c r="I29" s="664">
        <v>0</v>
      </c>
      <c r="J29" s="664">
        <v>775</v>
      </c>
      <c r="K29" s="664">
        <v>0</v>
      </c>
      <c r="L29" s="687">
        <v>775</v>
      </c>
      <c r="M29" s="696">
        <v>21590.498116999999</v>
      </c>
      <c r="N29" s="662">
        <v>8374.0279460000002</v>
      </c>
    </row>
    <row r="30" spans="1:14" ht="17.25" thickBot="1" x14ac:dyDescent="0.3">
      <c r="A30" s="697"/>
      <c r="B30" s="698"/>
      <c r="C30" s="698"/>
      <c r="D30" s="698"/>
      <c r="E30" s="698"/>
      <c r="F30" s="698"/>
      <c r="G30" s="698"/>
      <c r="H30" s="698"/>
      <c r="I30" s="698"/>
      <c r="J30" s="698"/>
      <c r="K30" s="698"/>
      <c r="L30" s="698"/>
      <c r="M30" s="697"/>
      <c r="N30" s="697"/>
    </row>
    <row r="31" spans="1:14" ht="17.25" thickBot="1" x14ac:dyDescent="0.3">
      <c r="A31" s="2975" t="s">
        <v>30</v>
      </c>
      <c r="B31" s="2976"/>
      <c r="C31" s="2976"/>
      <c r="D31" s="2976"/>
      <c r="E31" s="2976"/>
      <c r="F31" s="2976"/>
      <c r="G31" s="2976"/>
      <c r="H31" s="2976"/>
      <c r="I31" s="2976"/>
      <c r="J31" s="2976"/>
      <c r="K31" s="2976"/>
      <c r="L31" s="2976"/>
      <c r="M31" s="2976"/>
      <c r="N31" s="2977"/>
    </row>
    <row r="32" spans="1:14" ht="15.75" customHeight="1" thickBot="1" x14ac:dyDescent="0.3">
      <c r="A32" s="2940" t="s">
        <v>0</v>
      </c>
      <c r="B32" s="2978" t="s">
        <v>1</v>
      </c>
      <c r="C32" s="2969"/>
      <c r="D32" s="2969"/>
      <c r="E32" s="2969"/>
      <c r="F32" s="2969"/>
      <c r="G32" s="2945"/>
      <c r="H32" s="2946" t="s">
        <v>2</v>
      </c>
      <c r="I32" s="2947"/>
      <c r="J32" s="2947"/>
      <c r="K32" s="2947"/>
      <c r="L32" s="2948"/>
      <c r="M32" s="2954" t="s">
        <v>3</v>
      </c>
      <c r="N32" s="2965" t="s">
        <v>31</v>
      </c>
    </row>
    <row r="33" spans="1:16" ht="15" customHeight="1" x14ac:dyDescent="0.25">
      <c r="A33" s="2941"/>
      <c r="B33" s="2956" t="s">
        <v>8</v>
      </c>
      <c r="C33" s="2957"/>
      <c r="D33" s="2972" t="s">
        <v>9</v>
      </c>
      <c r="E33" s="2957"/>
      <c r="F33" s="3216" t="s">
        <v>32</v>
      </c>
      <c r="G33" s="2954" t="s">
        <v>10</v>
      </c>
      <c r="H33" s="2956" t="s">
        <v>11</v>
      </c>
      <c r="I33" s="2957"/>
      <c r="J33" s="2958" t="s">
        <v>12</v>
      </c>
      <c r="K33" s="2960" t="s">
        <v>33</v>
      </c>
      <c r="L33" s="2962" t="s">
        <v>13</v>
      </c>
      <c r="M33" s="2964"/>
      <c r="N33" s="2966"/>
    </row>
    <row r="34" spans="1:16" ht="66.75" thickBot="1" x14ac:dyDescent="0.3">
      <c r="A34" s="2942"/>
      <c r="B34" s="105" t="s">
        <v>14</v>
      </c>
      <c r="C34" s="128" t="s">
        <v>15</v>
      </c>
      <c r="D34" s="128" t="s">
        <v>16</v>
      </c>
      <c r="E34" s="128" t="s">
        <v>34</v>
      </c>
      <c r="F34" s="3217"/>
      <c r="G34" s="2955"/>
      <c r="H34" s="105" t="s">
        <v>14</v>
      </c>
      <c r="I34" s="128" t="s">
        <v>15</v>
      </c>
      <c r="J34" s="2959"/>
      <c r="K34" s="2961"/>
      <c r="L34" s="2963"/>
      <c r="M34" s="2955"/>
      <c r="N34" s="2967"/>
    </row>
    <row r="35" spans="1:16" ht="16.5" x14ac:dyDescent="0.25">
      <c r="A35" s="689" t="s">
        <v>27</v>
      </c>
      <c r="B35" s="22">
        <v>1917.1572140000001</v>
      </c>
      <c r="C35" s="22">
        <v>503.224896</v>
      </c>
      <c r="D35" s="22">
        <v>965.81630800000005</v>
      </c>
      <c r="E35" s="22">
        <v>368.35443299999997</v>
      </c>
      <c r="F35" s="501">
        <v>653.596</v>
      </c>
      <c r="G35" s="501">
        <v>4408.1488509999999</v>
      </c>
      <c r="H35" s="22">
        <v>0</v>
      </c>
      <c r="I35" s="22">
        <v>0</v>
      </c>
      <c r="J35" s="22">
        <v>0</v>
      </c>
      <c r="K35" s="22">
        <v>0</v>
      </c>
      <c r="L35" s="483">
        <v>0</v>
      </c>
      <c r="M35" s="501">
        <v>4408.1488509999999</v>
      </c>
      <c r="N35" s="501">
        <v>2954.8119430000002</v>
      </c>
    </row>
    <row r="36" spans="1:16" ht="17.25" thickBot="1" x14ac:dyDescent="0.3">
      <c r="A36" s="690" t="s">
        <v>28</v>
      </c>
      <c r="B36" s="683">
        <v>9913.8412559999997</v>
      </c>
      <c r="C36" s="683">
        <v>1619.8445160000001</v>
      </c>
      <c r="D36" s="683">
        <v>1720.149437</v>
      </c>
      <c r="E36" s="683">
        <v>1831.528</v>
      </c>
      <c r="F36" s="683">
        <v>1028.5803100000001</v>
      </c>
      <c r="G36" s="684">
        <v>16113.943519</v>
      </c>
      <c r="H36" s="683">
        <v>0</v>
      </c>
      <c r="I36" s="683">
        <v>0</v>
      </c>
      <c r="J36" s="683">
        <v>775</v>
      </c>
      <c r="K36" s="683">
        <v>0</v>
      </c>
      <c r="L36" s="684">
        <v>775</v>
      </c>
      <c r="M36" s="685">
        <v>16888.943518999997</v>
      </c>
      <c r="N36" s="683">
        <v>5244.6560030000001</v>
      </c>
    </row>
    <row r="37" spans="1:16" ht="17.25" thickBot="1" x14ac:dyDescent="0.3">
      <c r="A37" s="665" t="s">
        <v>24</v>
      </c>
      <c r="B37" s="663">
        <v>11830.99847</v>
      </c>
      <c r="C37" s="663">
        <v>2123.0694119999998</v>
      </c>
      <c r="D37" s="663">
        <v>2685.965745</v>
      </c>
      <c r="E37" s="663">
        <v>2199.8824330000002</v>
      </c>
      <c r="F37" s="699">
        <v>1682.1763100000001</v>
      </c>
      <c r="G37" s="699">
        <v>20522.092370000002</v>
      </c>
      <c r="H37" s="663">
        <v>0</v>
      </c>
      <c r="I37" s="663">
        <v>0</v>
      </c>
      <c r="J37" s="663">
        <v>775</v>
      </c>
      <c r="K37" s="663">
        <v>0</v>
      </c>
      <c r="L37" s="700">
        <v>775</v>
      </c>
      <c r="M37" s="699">
        <v>21297.092370000002</v>
      </c>
      <c r="N37" s="661">
        <v>8199.4679460000007</v>
      </c>
    </row>
    <row r="38" spans="1:16" ht="17.25" thickBot="1" x14ac:dyDescent="0.3">
      <c r="A38" s="665" t="s">
        <v>25</v>
      </c>
      <c r="B38" s="520">
        <v>1.76</v>
      </c>
      <c r="C38" s="520">
        <v>125.940921</v>
      </c>
      <c r="D38" s="520">
        <v>111.99582599999999</v>
      </c>
      <c r="E38" s="520">
        <v>10.8</v>
      </c>
      <c r="F38" s="520">
        <v>42.908999999999999</v>
      </c>
      <c r="G38" s="521">
        <v>293.40574700000002</v>
      </c>
      <c r="H38" s="520">
        <v>0</v>
      </c>
      <c r="I38" s="520">
        <v>0</v>
      </c>
      <c r="J38" s="520">
        <v>0</v>
      </c>
      <c r="K38" s="520">
        <v>0</v>
      </c>
      <c r="L38" s="521">
        <v>0</v>
      </c>
      <c r="M38" s="522">
        <v>293.40574700000002</v>
      </c>
      <c r="N38" s="686">
        <v>174.56</v>
      </c>
    </row>
    <row r="39" spans="1:16" ht="17.25" thickBot="1" x14ac:dyDescent="0.3">
      <c r="A39" s="665" t="s">
        <v>26</v>
      </c>
      <c r="B39" s="664">
        <v>11832.758470000001</v>
      </c>
      <c r="C39" s="664">
        <v>2249.0103330000002</v>
      </c>
      <c r="D39" s="664">
        <v>2797.9615709999998</v>
      </c>
      <c r="E39" s="664">
        <v>2210.6824329999999</v>
      </c>
      <c r="F39" s="696">
        <v>1725.0853099999999</v>
      </c>
      <c r="G39" s="696">
        <v>20815.498117000003</v>
      </c>
      <c r="H39" s="664">
        <v>0</v>
      </c>
      <c r="I39" s="664">
        <v>0</v>
      </c>
      <c r="J39" s="664">
        <v>775</v>
      </c>
      <c r="K39" s="664">
        <v>0</v>
      </c>
      <c r="L39" s="687">
        <v>775</v>
      </c>
      <c r="M39" s="696">
        <v>21590.498117000003</v>
      </c>
      <c r="N39" s="662">
        <v>8374.0279460000002</v>
      </c>
      <c r="P39" s="1">
        <f>M39+M67</f>
        <v>137371.93986225341</v>
      </c>
    </row>
    <row r="40" spans="1:16" ht="17.25" thickBot="1" x14ac:dyDescent="0.3">
      <c r="A40" s="697"/>
      <c r="B40" s="697"/>
      <c r="C40" s="697"/>
      <c r="D40" s="697"/>
      <c r="E40" s="697"/>
      <c r="F40" s="697"/>
      <c r="G40" s="697"/>
      <c r="H40" s="697"/>
      <c r="I40" s="697"/>
      <c r="J40" s="697"/>
      <c r="K40" s="697"/>
      <c r="L40" s="697"/>
      <c r="M40" s="697"/>
      <c r="N40" s="697"/>
    </row>
    <row r="41" spans="1:16" ht="17.25" thickBot="1" x14ac:dyDescent="0.3">
      <c r="A41" s="2937" t="s">
        <v>48</v>
      </c>
      <c r="B41" s="2938"/>
      <c r="C41" s="2938"/>
      <c r="D41" s="2938"/>
      <c r="E41" s="2938"/>
      <c r="F41" s="2938"/>
      <c r="G41" s="2938"/>
      <c r="H41" s="2938"/>
      <c r="I41" s="2938"/>
      <c r="J41" s="2938"/>
      <c r="K41" s="2938"/>
      <c r="L41" s="2938"/>
      <c r="M41" s="2938"/>
      <c r="N41" s="2939"/>
    </row>
    <row r="42" spans="1:16" ht="15.75" customHeight="1" thickBot="1" x14ac:dyDescent="0.3">
      <c r="A42" s="2940" t="s">
        <v>0</v>
      </c>
      <c r="B42" s="2978" t="s">
        <v>1</v>
      </c>
      <c r="C42" s="2969"/>
      <c r="D42" s="2969"/>
      <c r="E42" s="2969"/>
      <c r="F42" s="2969"/>
      <c r="G42" s="2945"/>
      <c r="H42" s="2946" t="s">
        <v>2</v>
      </c>
      <c r="I42" s="2947"/>
      <c r="J42" s="2947"/>
      <c r="K42" s="2947"/>
      <c r="L42" s="2948"/>
      <c r="M42" s="2994" t="s">
        <v>3</v>
      </c>
      <c r="N42" s="3218" t="s">
        <v>31</v>
      </c>
    </row>
    <row r="43" spans="1:16" ht="15" customHeight="1" x14ac:dyDescent="0.25">
      <c r="A43" s="2941"/>
      <c r="B43" s="2956" t="s">
        <v>8</v>
      </c>
      <c r="C43" s="2957"/>
      <c r="D43" s="2972" t="s">
        <v>9</v>
      </c>
      <c r="E43" s="2957"/>
      <c r="F43" s="2960" t="s">
        <v>32</v>
      </c>
      <c r="G43" s="2962" t="s">
        <v>10</v>
      </c>
      <c r="H43" s="2956" t="s">
        <v>11</v>
      </c>
      <c r="I43" s="2957"/>
      <c r="J43" s="2958" t="s">
        <v>12</v>
      </c>
      <c r="K43" s="2960" t="s">
        <v>33</v>
      </c>
      <c r="L43" s="2962" t="s">
        <v>13</v>
      </c>
      <c r="M43" s="2995"/>
      <c r="N43" s="3219"/>
    </row>
    <row r="44" spans="1:16" ht="66.75" thickBot="1" x14ac:dyDescent="0.3">
      <c r="A44" s="2942"/>
      <c r="B44" s="105" t="s">
        <v>14</v>
      </c>
      <c r="C44" s="128" t="s">
        <v>15</v>
      </c>
      <c r="D44" s="128" t="s">
        <v>16</v>
      </c>
      <c r="E44" s="128" t="s">
        <v>34</v>
      </c>
      <c r="F44" s="2961"/>
      <c r="G44" s="2963"/>
      <c r="H44" s="105" t="s">
        <v>14</v>
      </c>
      <c r="I44" s="128" t="s">
        <v>15</v>
      </c>
      <c r="J44" s="2959"/>
      <c r="K44" s="2961"/>
      <c r="L44" s="2963"/>
      <c r="M44" s="2996"/>
      <c r="N44" s="3220"/>
    </row>
    <row r="45" spans="1:16" ht="16.5" x14ac:dyDescent="0.25">
      <c r="A45" s="689" t="s">
        <v>17</v>
      </c>
      <c r="B45" s="22">
        <v>3051.9070000000002</v>
      </c>
      <c r="C45" s="22">
        <v>3467.4757960000002</v>
      </c>
      <c r="D45" s="22">
        <v>2873.9932100000001</v>
      </c>
      <c r="E45" s="22">
        <v>6160.26</v>
      </c>
      <c r="F45" s="22">
        <v>606.08699999999999</v>
      </c>
      <c r="G45" s="483">
        <v>16159.723006</v>
      </c>
      <c r="H45" s="22">
        <v>216.8</v>
      </c>
      <c r="I45" s="22">
        <v>93</v>
      </c>
      <c r="J45" s="22">
        <v>300</v>
      </c>
      <c r="K45" s="22">
        <v>23</v>
      </c>
      <c r="L45" s="483">
        <v>632.79999999999995</v>
      </c>
      <c r="M45" s="484">
        <v>16792.523005999999</v>
      </c>
      <c r="N45" s="22">
        <v>10956.620210000001</v>
      </c>
    </row>
    <row r="46" spans="1:16" ht="16.5" x14ac:dyDescent="0.25">
      <c r="A46" s="689" t="s">
        <v>18</v>
      </c>
      <c r="B46" s="22">
        <v>1947.7</v>
      </c>
      <c r="C46" s="22">
        <v>2448.8000000000002</v>
      </c>
      <c r="D46" s="22">
        <v>1828.294823</v>
      </c>
      <c r="E46" s="22">
        <v>7194.6930000000002</v>
      </c>
      <c r="F46" s="22">
        <v>1450.9</v>
      </c>
      <c r="G46" s="483">
        <v>14870.387823000001</v>
      </c>
      <c r="H46" s="22">
        <v>363</v>
      </c>
      <c r="I46" s="22">
        <v>2029.6984387483999</v>
      </c>
      <c r="J46" s="22">
        <v>1314</v>
      </c>
      <c r="K46" s="22">
        <v>0</v>
      </c>
      <c r="L46" s="483">
        <v>3706.6984387483999</v>
      </c>
      <c r="M46" s="484">
        <v>18577.086261748402</v>
      </c>
      <c r="N46" s="22">
        <v>11629.646957218401</v>
      </c>
    </row>
    <row r="47" spans="1:16" ht="16.5" x14ac:dyDescent="0.25">
      <c r="A47" s="690" t="s">
        <v>19</v>
      </c>
      <c r="B47" s="22">
        <v>1037</v>
      </c>
      <c r="C47" s="22">
        <v>664</v>
      </c>
      <c r="D47" s="22">
        <v>306</v>
      </c>
      <c r="E47" s="22">
        <v>2667.1</v>
      </c>
      <c r="F47" s="22">
        <v>85</v>
      </c>
      <c r="G47" s="483">
        <v>4759.1000000000004</v>
      </c>
      <c r="H47" s="22">
        <v>130</v>
      </c>
      <c r="I47" s="22">
        <v>37</v>
      </c>
      <c r="J47" s="22">
        <v>11</v>
      </c>
      <c r="K47" s="22">
        <v>0</v>
      </c>
      <c r="L47" s="483">
        <v>178</v>
      </c>
      <c r="M47" s="484">
        <v>4937.1000000000004</v>
      </c>
      <c r="N47" s="22">
        <v>3680.1</v>
      </c>
    </row>
    <row r="48" spans="1:16" ht="16.5" x14ac:dyDescent="0.25">
      <c r="A48" s="690" t="s">
        <v>20</v>
      </c>
      <c r="B48" s="22">
        <v>573.1</v>
      </c>
      <c r="C48" s="22">
        <v>636</v>
      </c>
      <c r="D48" s="22">
        <v>728</v>
      </c>
      <c r="E48" s="22">
        <v>1578</v>
      </c>
      <c r="F48" s="22">
        <v>1053</v>
      </c>
      <c r="G48" s="483">
        <v>4568.1000000000004</v>
      </c>
      <c r="H48" s="22">
        <v>0</v>
      </c>
      <c r="I48" s="22">
        <v>0</v>
      </c>
      <c r="J48" s="22">
        <v>0</v>
      </c>
      <c r="K48" s="22">
        <v>0</v>
      </c>
      <c r="L48" s="483">
        <v>0</v>
      </c>
      <c r="M48" s="484">
        <v>4568.1000000000004</v>
      </c>
      <c r="N48" s="22">
        <v>3285.1</v>
      </c>
    </row>
    <row r="49" spans="1:15" ht="16.5" x14ac:dyDescent="0.25">
      <c r="A49" s="690" t="s">
        <v>21</v>
      </c>
      <c r="B49" s="22">
        <v>245.2</v>
      </c>
      <c r="C49" s="22">
        <v>1106.8</v>
      </c>
      <c r="D49" s="22">
        <v>600.42682300000001</v>
      </c>
      <c r="E49" s="22">
        <v>2472.3000000000002</v>
      </c>
      <c r="F49" s="22">
        <v>185</v>
      </c>
      <c r="G49" s="483">
        <v>4609.726823</v>
      </c>
      <c r="H49" s="22">
        <v>151</v>
      </c>
      <c r="I49" s="22">
        <v>1991.6984387483999</v>
      </c>
      <c r="J49" s="22">
        <v>1303</v>
      </c>
      <c r="K49" s="22">
        <v>0</v>
      </c>
      <c r="L49" s="483">
        <v>3445.6984387483999</v>
      </c>
      <c r="M49" s="484">
        <v>8055.4252617483999</v>
      </c>
      <c r="N49" s="22">
        <v>4263.8539572184</v>
      </c>
    </row>
    <row r="50" spans="1:15" ht="16.5" x14ac:dyDescent="0.25">
      <c r="A50" s="689" t="s">
        <v>22</v>
      </c>
      <c r="B50" s="22">
        <v>95</v>
      </c>
      <c r="C50" s="22">
        <v>239.99299999999999</v>
      </c>
      <c r="D50" s="22">
        <v>108.5</v>
      </c>
      <c r="E50" s="22">
        <v>50</v>
      </c>
      <c r="F50" s="22">
        <v>210</v>
      </c>
      <c r="G50" s="483">
        <v>703.49299999999994</v>
      </c>
      <c r="H50" s="22">
        <v>0</v>
      </c>
      <c r="I50" s="22">
        <v>0</v>
      </c>
      <c r="J50" s="22">
        <v>1613</v>
      </c>
      <c r="K50" s="22">
        <v>325</v>
      </c>
      <c r="L50" s="483">
        <v>1938</v>
      </c>
      <c r="M50" s="484">
        <v>2641.4929999999999</v>
      </c>
      <c r="N50" s="22">
        <v>2451</v>
      </c>
    </row>
    <row r="51" spans="1:15" ht="17.25" thickBot="1" x14ac:dyDescent="0.3">
      <c r="A51" s="689" t="s">
        <v>23</v>
      </c>
      <c r="B51" s="683">
        <v>514.37200000000007</v>
      </c>
      <c r="C51" s="683">
        <v>705.14470400000005</v>
      </c>
      <c r="D51" s="683">
        <v>360.97199999999998</v>
      </c>
      <c r="E51" s="683">
        <v>3025</v>
      </c>
      <c r="F51" s="683">
        <v>191.70699999999999</v>
      </c>
      <c r="G51" s="684">
        <v>4797.1957039999998</v>
      </c>
      <c r="H51" s="683">
        <v>0</v>
      </c>
      <c r="I51" s="683">
        <v>0</v>
      </c>
      <c r="J51" s="683">
        <v>1929</v>
      </c>
      <c r="K51" s="683">
        <v>0</v>
      </c>
      <c r="L51" s="684">
        <v>1929</v>
      </c>
      <c r="M51" s="685">
        <v>6726.1957039999998</v>
      </c>
      <c r="N51" s="683">
        <v>3592.5680000000002</v>
      </c>
    </row>
    <row r="52" spans="1:15" ht="17.25" thickBot="1" x14ac:dyDescent="0.3">
      <c r="A52" s="665" t="s">
        <v>24</v>
      </c>
      <c r="B52" s="520">
        <v>5608.9790000000003</v>
      </c>
      <c r="C52" s="520">
        <v>6861.4135000000006</v>
      </c>
      <c r="D52" s="520">
        <v>5171.7600330000005</v>
      </c>
      <c r="E52" s="520">
        <v>16429.953000000001</v>
      </c>
      <c r="F52" s="520">
        <v>2458.694</v>
      </c>
      <c r="G52" s="521">
        <v>36530.799532999998</v>
      </c>
      <c r="H52" s="520">
        <v>579.79999999999995</v>
      </c>
      <c r="I52" s="520">
        <v>2122.6984387483999</v>
      </c>
      <c r="J52" s="520">
        <v>5156</v>
      </c>
      <c r="K52" s="520">
        <v>348</v>
      </c>
      <c r="L52" s="521">
        <v>8206.4984387484001</v>
      </c>
      <c r="M52" s="522">
        <v>44737.297971748398</v>
      </c>
      <c r="N52" s="686">
        <v>28629.8351672184</v>
      </c>
    </row>
    <row r="53" spans="1:15" ht="16.5" x14ac:dyDescent="0.25">
      <c r="A53" s="701" t="s">
        <v>35</v>
      </c>
      <c r="B53" s="22">
        <v>195</v>
      </c>
      <c r="C53" s="22">
        <v>539</v>
      </c>
      <c r="D53" s="22">
        <v>151.5</v>
      </c>
      <c r="E53" s="22">
        <v>1552</v>
      </c>
      <c r="F53" s="22">
        <v>10</v>
      </c>
      <c r="G53" s="483">
        <v>2447.5</v>
      </c>
      <c r="H53" s="22">
        <v>3314</v>
      </c>
      <c r="I53" s="22">
        <v>1</v>
      </c>
      <c r="J53" s="22">
        <v>62</v>
      </c>
      <c r="K53" s="22">
        <v>0</v>
      </c>
      <c r="L53" s="483">
        <v>3377</v>
      </c>
      <c r="M53" s="484">
        <v>5824.5</v>
      </c>
      <c r="N53" s="22">
        <v>1834.5</v>
      </c>
      <c r="O53" s="1">
        <f>SUM(M15:M27)</f>
        <v>256.99382600000001</v>
      </c>
    </row>
    <row r="54" spans="1:15" ht="16.5" x14ac:dyDescent="0.25">
      <c r="A54" s="695" t="s">
        <v>36</v>
      </c>
      <c r="B54" s="22">
        <v>41</v>
      </c>
      <c r="C54" s="22">
        <v>215.09415300000001</v>
      </c>
      <c r="D54" s="22">
        <v>50</v>
      </c>
      <c r="E54" s="22">
        <v>1236</v>
      </c>
      <c r="F54" s="22">
        <v>762</v>
      </c>
      <c r="G54" s="483">
        <v>2304.094153</v>
      </c>
      <c r="H54" s="22">
        <v>77</v>
      </c>
      <c r="I54" s="22">
        <v>819</v>
      </c>
      <c r="J54" s="22">
        <v>871</v>
      </c>
      <c r="K54" s="22">
        <v>0</v>
      </c>
      <c r="L54" s="483">
        <v>1767</v>
      </c>
      <c r="M54" s="484">
        <v>4071.094153</v>
      </c>
      <c r="N54" s="22">
        <v>1207</v>
      </c>
      <c r="O54" s="1">
        <f>SUM(M53:M65)</f>
        <v>54793.188209999993</v>
      </c>
    </row>
    <row r="55" spans="1:15" ht="16.5" x14ac:dyDescent="0.25">
      <c r="A55" s="695" t="s">
        <v>37</v>
      </c>
      <c r="B55" s="22">
        <v>0</v>
      </c>
      <c r="C55" s="22">
        <v>0</v>
      </c>
      <c r="D55" s="22">
        <v>130</v>
      </c>
      <c r="E55" s="22">
        <v>69</v>
      </c>
      <c r="F55" s="22">
        <v>25</v>
      </c>
      <c r="G55" s="483">
        <v>224</v>
      </c>
      <c r="H55" s="22">
        <v>3334</v>
      </c>
      <c r="I55" s="22">
        <v>0</v>
      </c>
      <c r="J55" s="22">
        <v>0</v>
      </c>
      <c r="K55" s="22">
        <v>0</v>
      </c>
      <c r="L55" s="483">
        <v>3334</v>
      </c>
      <c r="M55" s="484">
        <v>3558</v>
      </c>
      <c r="N55" s="22">
        <v>3172</v>
      </c>
      <c r="O55" s="1">
        <f>SUM(O53:O54)</f>
        <v>55050.182035999991</v>
      </c>
    </row>
    <row r="56" spans="1:15" ht="16.5" x14ac:dyDescent="0.25">
      <c r="A56" s="695" t="s">
        <v>38</v>
      </c>
      <c r="B56" s="22">
        <v>360</v>
      </c>
      <c r="C56" s="22">
        <v>0</v>
      </c>
      <c r="D56" s="22">
        <v>13</v>
      </c>
      <c r="E56" s="22">
        <v>264</v>
      </c>
      <c r="F56" s="22">
        <v>0</v>
      </c>
      <c r="G56" s="483">
        <v>637</v>
      </c>
      <c r="H56" s="22">
        <v>0</v>
      </c>
      <c r="I56" s="22">
        <v>0</v>
      </c>
      <c r="J56" s="22">
        <v>211</v>
      </c>
      <c r="K56" s="22">
        <v>0</v>
      </c>
      <c r="L56" s="483">
        <v>211</v>
      </c>
      <c r="M56" s="484">
        <v>848</v>
      </c>
      <c r="N56" s="22">
        <v>835</v>
      </c>
      <c r="O56" s="1">
        <f>+M28+M66</f>
        <v>71337.549520504996</v>
      </c>
    </row>
    <row r="57" spans="1:15" ht="16.5" x14ac:dyDescent="0.25">
      <c r="A57" s="695" t="s">
        <v>39</v>
      </c>
      <c r="B57" s="22">
        <v>1601</v>
      </c>
      <c r="C57" s="22">
        <v>1724</v>
      </c>
      <c r="D57" s="22">
        <v>390.29700000000003</v>
      </c>
      <c r="E57" s="22">
        <v>3549</v>
      </c>
      <c r="F57" s="22">
        <v>726.87400000000002</v>
      </c>
      <c r="G57" s="483">
        <v>7991.1710000000003</v>
      </c>
      <c r="H57" s="22">
        <v>0</v>
      </c>
      <c r="I57" s="22">
        <v>97</v>
      </c>
      <c r="J57" s="22">
        <v>11458</v>
      </c>
      <c r="K57" s="22">
        <v>0</v>
      </c>
      <c r="L57" s="483">
        <v>11555</v>
      </c>
      <c r="M57" s="484">
        <v>19546.170999999998</v>
      </c>
      <c r="N57" s="22">
        <v>15980.874</v>
      </c>
      <c r="O57" s="1">
        <f>+O56-O55</f>
        <v>16287.367484505005</v>
      </c>
    </row>
    <row r="58" spans="1:15" ht="16.5" x14ac:dyDescent="0.25">
      <c r="A58" s="695" t="s">
        <v>40</v>
      </c>
      <c r="B58" s="22">
        <v>27</v>
      </c>
      <c r="C58" s="22">
        <v>0</v>
      </c>
      <c r="D58" s="22">
        <v>0</v>
      </c>
      <c r="E58" s="22">
        <v>280</v>
      </c>
      <c r="F58" s="22">
        <v>0</v>
      </c>
      <c r="G58" s="483">
        <v>307</v>
      </c>
      <c r="H58" s="22">
        <v>0</v>
      </c>
      <c r="I58" s="22">
        <v>0</v>
      </c>
      <c r="J58" s="22">
        <v>432</v>
      </c>
      <c r="K58" s="22">
        <v>0</v>
      </c>
      <c r="L58" s="483">
        <v>432</v>
      </c>
      <c r="M58" s="484">
        <v>739</v>
      </c>
      <c r="N58" s="22">
        <v>738</v>
      </c>
    </row>
    <row r="59" spans="1:15" ht="16.5" x14ac:dyDescent="0.25">
      <c r="A59" s="695" t="s">
        <v>41</v>
      </c>
      <c r="B59" s="22">
        <v>2854.1985770000001</v>
      </c>
      <c r="C59" s="22">
        <v>479</v>
      </c>
      <c r="D59" s="22">
        <v>175</v>
      </c>
      <c r="E59" s="22">
        <v>332</v>
      </c>
      <c r="F59" s="22">
        <v>141</v>
      </c>
      <c r="G59" s="483">
        <v>3981.1985770000001</v>
      </c>
      <c r="H59" s="22">
        <v>202</v>
      </c>
      <c r="I59" s="22">
        <v>144</v>
      </c>
      <c r="J59" s="22">
        <v>13</v>
      </c>
      <c r="K59" s="22">
        <v>0</v>
      </c>
      <c r="L59" s="483">
        <v>359</v>
      </c>
      <c r="M59" s="484">
        <v>4340.1985770000001</v>
      </c>
      <c r="N59" s="22">
        <v>1443</v>
      </c>
    </row>
    <row r="60" spans="1:15" ht="16.5" x14ac:dyDescent="0.25">
      <c r="A60" s="695" t="s">
        <v>42</v>
      </c>
      <c r="B60" s="22">
        <v>141</v>
      </c>
      <c r="C60" s="22">
        <v>155</v>
      </c>
      <c r="D60" s="22">
        <v>1011.16548</v>
      </c>
      <c r="E60" s="22">
        <v>5174</v>
      </c>
      <c r="F60" s="22">
        <v>0</v>
      </c>
      <c r="G60" s="483">
        <v>6481.1654799999997</v>
      </c>
      <c r="H60" s="22">
        <v>0</v>
      </c>
      <c r="I60" s="22">
        <v>0</v>
      </c>
      <c r="J60" s="22">
        <v>0</v>
      </c>
      <c r="K60" s="22">
        <v>0</v>
      </c>
      <c r="L60" s="483">
        <v>0</v>
      </c>
      <c r="M60" s="484">
        <v>6481.1654799999997</v>
      </c>
      <c r="N60" s="22">
        <v>3525.1654800000001</v>
      </c>
    </row>
    <row r="61" spans="1:15" ht="16.5" x14ac:dyDescent="0.25">
      <c r="A61" s="695" t="s">
        <v>43</v>
      </c>
      <c r="B61" s="22">
        <v>554</v>
      </c>
      <c r="C61" s="22">
        <v>292</v>
      </c>
      <c r="D61" s="22">
        <v>115</v>
      </c>
      <c r="E61" s="22">
        <v>196</v>
      </c>
      <c r="F61" s="22">
        <v>30.7</v>
      </c>
      <c r="G61" s="483">
        <v>1187.7</v>
      </c>
      <c r="H61" s="22">
        <v>0</v>
      </c>
      <c r="I61" s="22">
        <v>0</v>
      </c>
      <c r="J61" s="22">
        <v>0</v>
      </c>
      <c r="K61" s="22">
        <v>0</v>
      </c>
      <c r="L61" s="483">
        <v>0</v>
      </c>
      <c r="M61" s="484">
        <v>1187.7</v>
      </c>
      <c r="N61" s="22">
        <v>700</v>
      </c>
    </row>
    <row r="62" spans="1:15" ht="16.5" x14ac:dyDescent="0.25">
      <c r="A62" s="695" t="s">
        <v>44</v>
      </c>
      <c r="B62" s="22">
        <v>12</v>
      </c>
      <c r="C62" s="22">
        <v>4</v>
      </c>
      <c r="D62" s="22">
        <v>227</v>
      </c>
      <c r="E62" s="22">
        <v>0</v>
      </c>
      <c r="F62" s="22">
        <v>33</v>
      </c>
      <c r="G62" s="483">
        <v>276</v>
      </c>
      <c r="H62" s="22">
        <v>3</v>
      </c>
      <c r="I62" s="22">
        <v>0</v>
      </c>
      <c r="J62" s="22">
        <v>2</v>
      </c>
      <c r="K62" s="22">
        <v>0</v>
      </c>
      <c r="L62" s="483">
        <v>5</v>
      </c>
      <c r="M62" s="484">
        <v>281</v>
      </c>
      <c r="N62" s="22">
        <v>280</v>
      </c>
    </row>
    <row r="63" spans="1:15" ht="16.5" x14ac:dyDescent="0.25">
      <c r="A63" s="695" t="s">
        <v>45</v>
      </c>
      <c r="B63" s="22">
        <v>9</v>
      </c>
      <c r="C63" s="22">
        <v>740</v>
      </c>
      <c r="D63" s="22">
        <v>109.35899999999999</v>
      </c>
      <c r="E63" s="22">
        <v>0</v>
      </c>
      <c r="F63" s="22">
        <v>55</v>
      </c>
      <c r="G63" s="483">
        <v>913.35900000000004</v>
      </c>
      <c r="H63" s="22">
        <v>0</v>
      </c>
      <c r="I63" s="22">
        <v>0</v>
      </c>
      <c r="J63" s="22">
        <v>0</v>
      </c>
      <c r="K63" s="22">
        <v>0</v>
      </c>
      <c r="L63" s="483">
        <v>0</v>
      </c>
      <c r="M63" s="484">
        <v>913.35900000000004</v>
      </c>
      <c r="N63" s="22">
        <v>907.35900000000004</v>
      </c>
    </row>
    <row r="64" spans="1:15" ht="16.5" x14ac:dyDescent="0.25">
      <c r="A64" s="695" t="s">
        <v>46</v>
      </c>
      <c r="B64" s="22">
        <v>108</v>
      </c>
      <c r="C64" s="22">
        <v>1000</v>
      </c>
      <c r="D64" s="22">
        <v>21</v>
      </c>
      <c r="E64" s="22">
        <v>2071</v>
      </c>
      <c r="F64" s="22">
        <v>2638</v>
      </c>
      <c r="G64" s="483">
        <v>5838</v>
      </c>
      <c r="H64" s="22">
        <v>0</v>
      </c>
      <c r="I64" s="22">
        <v>0</v>
      </c>
      <c r="J64" s="22">
        <v>0</v>
      </c>
      <c r="K64" s="22">
        <v>0</v>
      </c>
      <c r="L64" s="483">
        <v>0</v>
      </c>
      <c r="M64" s="484">
        <v>5838</v>
      </c>
      <c r="N64" s="22">
        <v>4546</v>
      </c>
    </row>
    <row r="65" spans="1:15" ht="17.25" thickBot="1" x14ac:dyDescent="0.3">
      <c r="A65" s="695" t="s">
        <v>47</v>
      </c>
      <c r="B65" s="683">
        <v>0</v>
      </c>
      <c r="C65" s="683">
        <v>0</v>
      </c>
      <c r="D65" s="683">
        <v>0</v>
      </c>
      <c r="E65" s="683">
        <v>153</v>
      </c>
      <c r="F65" s="683">
        <v>0</v>
      </c>
      <c r="G65" s="684">
        <v>153</v>
      </c>
      <c r="H65" s="683">
        <v>0</v>
      </c>
      <c r="I65" s="683">
        <v>0</v>
      </c>
      <c r="J65" s="683">
        <v>1012</v>
      </c>
      <c r="K65" s="683">
        <v>0</v>
      </c>
      <c r="L65" s="684">
        <v>1012</v>
      </c>
      <c r="M65" s="685">
        <v>1165</v>
      </c>
      <c r="N65" s="683">
        <v>173</v>
      </c>
    </row>
    <row r="66" spans="1:15" ht="17.25" thickBot="1" x14ac:dyDescent="0.3">
      <c r="A66" s="665" t="s">
        <v>25</v>
      </c>
      <c r="B66" s="520">
        <v>8172.0364079999999</v>
      </c>
      <c r="C66" s="520">
        <v>6522.886767</v>
      </c>
      <c r="D66" s="520">
        <v>4950.5614799999994</v>
      </c>
      <c r="E66" s="520">
        <v>18261</v>
      </c>
      <c r="F66" s="520">
        <v>5567.8382019999999</v>
      </c>
      <c r="G66" s="521">
        <v>43474.322856999999</v>
      </c>
      <c r="H66" s="520">
        <v>8485.8209165049993</v>
      </c>
      <c r="I66" s="520">
        <v>1688</v>
      </c>
      <c r="J66" s="520">
        <v>17086</v>
      </c>
      <c r="K66" s="520">
        <v>310</v>
      </c>
      <c r="L66" s="521">
        <v>27569.820916504999</v>
      </c>
      <c r="M66" s="522">
        <v>71044.143773504999</v>
      </c>
      <c r="N66" s="686">
        <v>46351.429682000002</v>
      </c>
    </row>
    <row r="67" spans="1:15" ht="17.25" thickBot="1" x14ac:dyDescent="0.3">
      <c r="A67" s="665" t="s">
        <v>26</v>
      </c>
      <c r="B67" s="664">
        <v>13781.015407999999</v>
      </c>
      <c r="C67" s="664">
        <v>13384.300267000001</v>
      </c>
      <c r="D67" s="664">
        <v>10122.321512999999</v>
      </c>
      <c r="E67" s="664">
        <v>34690.953000000001</v>
      </c>
      <c r="F67" s="664">
        <v>8026.5322020000003</v>
      </c>
      <c r="G67" s="687">
        <v>80005.122390000004</v>
      </c>
      <c r="H67" s="664">
        <v>9065.6209165050004</v>
      </c>
      <c r="I67" s="664">
        <v>3810.6984387483999</v>
      </c>
      <c r="J67" s="664">
        <v>22242</v>
      </c>
      <c r="K67" s="664">
        <v>658</v>
      </c>
      <c r="L67" s="687">
        <v>35776.319355253407</v>
      </c>
      <c r="M67" s="688">
        <v>115781.44174525341</v>
      </c>
      <c r="N67" s="660">
        <v>74981.264849218394</v>
      </c>
    </row>
    <row r="68" spans="1:15" ht="17.25" thickBot="1" x14ac:dyDescent="0.3">
      <c r="A68" s="697"/>
      <c r="B68" s="697"/>
      <c r="C68" s="697"/>
      <c r="D68" s="697"/>
      <c r="E68" s="697"/>
      <c r="F68" s="697"/>
      <c r="G68" s="697"/>
      <c r="H68" s="697"/>
      <c r="I68" s="697"/>
      <c r="J68" s="697"/>
      <c r="K68" s="697"/>
      <c r="L68" s="697"/>
      <c r="M68" s="697"/>
      <c r="N68" s="697"/>
    </row>
    <row r="69" spans="1:15" ht="17.25" thickBot="1" x14ac:dyDescent="0.3">
      <c r="A69" s="2975" t="s">
        <v>48</v>
      </c>
      <c r="B69" s="2976"/>
      <c r="C69" s="2976"/>
      <c r="D69" s="2976"/>
      <c r="E69" s="2976"/>
      <c r="F69" s="2976"/>
      <c r="G69" s="2976"/>
      <c r="H69" s="2976"/>
      <c r="I69" s="2976"/>
      <c r="J69" s="2976"/>
      <c r="K69" s="2976"/>
      <c r="L69" s="2976"/>
      <c r="M69" s="2976"/>
      <c r="N69" s="2977"/>
    </row>
    <row r="70" spans="1:15" ht="15.75" customHeight="1" thickBot="1" x14ac:dyDescent="0.3">
      <c r="A70" s="2991" t="s">
        <v>0</v>
      </c>
      <c r="B70" s="2978" t="s">
        <v>1</v>
      </c>
      <c r="C70" s="2969"/>
      <c r="D70" s="2969"/>
      <c r="E70" s="2969"/>
      <c r="F70" s="2969"/>
      <c r="G70" s="2945"/>
      <c r="H70" s="2946" t="s">
        <v>2</v>
      </c>
      <c r="I70" s="2947"/>
      <c r="J70" s="2947"/>
      <c r="K70" s="2947"/>
      <c r="L70" s="2948"/>
      <c r="M70" s="2994" t="s">
        <v>3</v>
      </c>
      <c r="N70" s="3218" t="s">
        <v>31</v>
      </c>
    </row>
    <row r="71" spans="1:15" ht="15" customHeight="1" x14ac:dyDescent="0.25">
      <c r="A71" s="2992"/>
      <c r="B71" s="2956" t="s">
        <v>8</v>
      </c>
      <c r="C71" s="2957"/>
      <c r="D71" s="2972" t="s">
        <v>9</v>
      </c>
      <c r="E71" s="2957"/>
      <c r="F71" s="2973" t="s">
        <v>32</v>
      </c>
      <c r="G71" s="2962" t="s">
        <v>10</v>
      </c>
      <c r="H71" s="2989" t="s">
        <v>11</v>
      </c>
      <c r="I71" s="2957"/>
      <c r="J71" s="2958" t="s">
        <v>12</v>
      </c>
      <c r="K71" s="2960" t="s">
        <v>33</v>
      </c>
      <c r="L71" s="2962" t="s">
        <v>13</v>
      </c>
      <c r="M71" s="2995"/>
      <c r="N71" s="3219"/>
    </row>
    <row r="72" spans="1:15" ht="66.75" thickBot="1" x14ac:dyDescent="0.3">
      <c r="A72" s="2993"/>
      <c r="B72" s="105" t="s">
        <v>14</v>
      </c>
      <c r="C72" s="128" t="s">
        <v>15</v>
      </c>
      <c r="D72" s="128" t="s">
        <v>16</v>
      </c>
      <c r="E72" s="128" t="s">
        <v>34</v>
      </c>
      <c r="F72" s="2974"/>
      <c r="G72" s="2963"/>
      <c r="H72" s="131" t="s">
        <v>14</v>
      </c>
      <c r="I72" s="128" t="s">
        <v>15</v>
      </c>
      <c r="J72" s="2959"/>
      <c r="K72" s="2961"/>
      <c r="L72" s="2963"/>
      <c r="M72" s="2996"/>
      <c r="N72" s="3220"/>
    </row>
    <row r="73" spans="1:15" ht="17.25" thickBot="1" x14ac:dyDescent="0.3">
      <c r="A73" s="665" t="s">
        <v>24</v>
      </c>
      <c r="B73" s="520">
        <v>5608.9790000000003</v>
      </c>
      <c r="C73" s="520">
        <v>6861.4134999999997</v>
      </c>
      <c r="D73" s="520">
        <v>5171.7600330000005</v>
      </c>
      <c r="E73" s="520">
        <v>16429.953000000001</v>
      </c>
      <c r="F73" s="520">
        <v>2458.694</v>
      </c>
      <c r="G73" s="521">
        <v>36530.799532999998</v>
      </c>
      <c r="H73" s="520">
        <v>579.79999999999995</v>
      </c>
      <c r="I73" s="520">
        <v>2122.6984387483999</v>
      </c>
      <c r="J73" s="520">
        <v>5156</v>
      </c>
      <c r="K73" s="520">
        <v>348</v>
      </c>
      <c r="L73" s="521">
        <v>8206.4984387484001</v>
      </c>
      <c r="M73" s="522">
        <v>44737.297971748398</v>
      </c>
      <c r="N73" s="686">
        <v>28629.8351672184</v>
      </c>
    </row>
    <row r="74" spans="1:15" ht="16.5" x14ac:dyDescent="0.25">
      <c r="A74" s="702" t="s">
        <v>49</v>
      </c>
      <c r="B74" s="22">
        <v>3897.8969999999999</v>
      </c>
      <c r="C74" s="22">
        <v>5551.9385000000002</v>
      </c>
      <c r="D74" s="22">
        <v>2583.1078230000003</v>
      </c>
      <c r="E74" s="22">
        <v>10480.953</v>
      </c>
      <c r="F74" s="22">
        <v>2104.694</v>
      </c>
      <c r="G74" s="483">
        <v>24618.590323</v>
      </c>
      <c r="H74" s="22">
        <v>579.79999999999995</v>
      </c>
      <c r="I74" s="22">
        <v>2122.6984387483999</v>
      </c>
      <c r="J74" s="22">
        <v>5153</v>
      </c>
      <c r="K74" s="22">
        <v>23</v>
      </c>
      <c r="L74" s="483">
        <v>7878.4984387484001</v>
      </c>
      <c r="M74" s="484">
        <v>32497.0887617484</v>
      </c>
      <c r="N74" s="22">
        <v>21791.760957218401</v>
      </c>
      <c r="O74" s="1">
        <f>SUM(M74:M78)</f>
        <v>44576.297971748398</v>
      </c>
    </row>
    <row r="75" spans="1:15" ht="16.5" x14ac:dyDescent="0.25">
      <c r="A75" s="703" t="s">
        <v>50</v>
      </c>
      <c r="B75" s="22">
        <v>0</v>
      </c>
      <c r="C75" s="22">
        <v>0</v>
      </c>
      <c r="D75" s="22">
        <v>138</v>
      </c>
      <c r="E75" s="22">
        <v>15</v>
      </c>
      <c r="F75" s="22">
        <v>0</v>
      </c>
      <c r="G75" s="483">
        <v>24</v>
      </c>
      <c r="H75" s="22">
        <v>0</v>
      </c>
      <c r="I75" s="22">
        <v>0</v>
      </c>
      <c r="J75" s="22">
        <v>0</v>
      </c>
      <c r="K75" s="22">
        <v>0</v>
      </c>
      <c r="L75" s="483">
        <v>0</v>
      </c>
      <c r="M75" s="484">
        <v>24</v>
      </c>
      <c r="N75" s="22">
        <v>15</v>
      </c>
      <c r="O75" s="1">
        <f>+M73-O74</f>
        <v>161</v>
      </c>
    </row>
    <row r="76" spans="1:15" ht="16.5" x14ac:dyDescent="0.25">
      <c r="A76" s="703" t="s">
        <v>51</v>
      </c>
      <c r="B76" s="22">
        <v>1386.5410000000002</v>
      </c>
      <c r="C76" s="22">
        <v>1153</v>
      </c>
      <c r="D76" s="22">
        <v>2186.0432099999998</v>
      </c>
      <c r="E76" s="22">
        <v>5307</v>
      </c>
      <c r="F76" s="22">
        <v>200</v>
      </c>
      <c r="G76" s="483">
        <v>10232.584210000001</v>
      </c>
      <c r="H76" s="22">
        <v>0</v>
      </c>
      <c r="I76" s="22">
        <v>0</v>
      </c>
      <c r="J76" s="22">
        <v>0</v>
      </c>
      <c r="K76" s="22">
        <v>0</v>
      </c>
      <c r="L76" s="483">
        <v>0</v>
      </c>
      <c r="M76" s="484">
        <v>10232.584210000001</v>
      </c>
      <c r="N76" s="22">
        <v>5384.2912099999994</v>
      </c>
    </row>
    <row r="77" spans="1:15" ht="16.5" x14ac:dyDescent="0.25">
      <c r="A77" s="704" t="s">
        <v>52</v>
      </c>
      <c r="B77" s="22">
        <v>20</v>
      </c>
      <c r="C77" s="22">
        <v>21</v>
      </c>
      <c r="D77" s="22">
        <v>186.28</v>
      </c>
      <c r="E77" s="22">
        <v>12</v>
      </c>
      <c r="F77" s="22">
        <v>89</v>
      </c>
      <c r="G77" s="483">
        <v>328.28</v>
      </c>
      <c r="H77" s="22">
        <v>0</v>
      </c>
      <c r="I77" s="22">
        <v>0</v>
      </c>
      <c r="J77" s="22">
        <v>0</v>
      </c>
      <c r="K77" s="22">
        <v>325</v>
      </c>
      <c r="L77" s="483">
        <v>325</v>
      </c>
      <c r="M77" s="484">
        <v>653.28</v>
      </c>
      <c r="N77" s="22">
        <v>491.767</v>
      </c>
    </row>
    <row r="78" spans="1:15" ht="17.25" thickBot="1" x14ac:dyDescent="0.3">
      <c r="A78" s="705" t="s">
        <v>53</v>
      </c>
      <c r="B78" s="683">
        <v>303.54100000000005</v>
      </c>
      <c r="C78" s="683">
        <v>135.47499999999999</v>
      </c>
      <c r="D78" s="683">
        <v>78.328999999999994</v>
      </c>
      <c r="E78" s="683">
        <v>614</v>
      </c>
      <c r="F78" s="683">
        <v>35</v>
      </c>
      <c r="G78" s="684">
        <v>1166.345</v>
      </c>
      <c r="H78" s="683">
        <v>0</v>
      </c>
      <c r="I78" s="683">
        <v>0</v>
      </c>
      <c r="J78" s="683">
        <v>3</v>
      </c>
      <c r="K78" s="683">
        <v>0</v>
      </c>
      <c r="L78" s="684">
        <v>3</v>
      </c>
      <c r="M78" s="685">
        <v>1169.345</v>
      </c>
      <c r="N78" s="683">
        <v>916.01599999999996</v>
      </c>
    </row>
    <row r="79" spans="1:15" ht="17.25" thickBot="1" x14ac:dyDescent="0.3">
      <c r="A79" s="665" t="s">
        <v>25</v>
      </c>
      <c r="B79" s="520">
        <v>8172.0364079999999</v>
      </c>
      <c r="C79" s="520">
        <v>6522.886767</v>
      </c>
      <c r="D79" s="520">
        <v>4950.5614799999994</v>
      </c>
      <c r="E79" s="520">
        <v>18261</v>
      </c>
      <c r="F79" s="520">
        <v>5567.8382019999999</v>
      </c>
      <c r="G79" s="521">
        <v>43474.322856999999</v>
      </c>
      <c r="H79" s="520">
        <v>8485.8209165049993</v>
      </c>
      <c r="I79" s="520">
        <v>1688</v>
      </c>
      <c r="J79" s="520">
        <v>17086</v>
      </c>
      <c r="K79" s="520">
        <v>310</v>
      </c>
      <c r="L79" s="521">
        <v>27569.820916504999</v>
      </c>
      <c r="M79" s="522">
        <v>71044.143773504999</v>
      </c>
      <c r="N79" s="686">
        <v>46351.429682000002</v>
      </c>
    </row>
    <row r="80" spans="1:15" ht="16.5" x14ac:dyDescent="0.25">
      <c r="A80" s="702" t="s">
        <v>49</v>
      </c>
      <c r="B80" s="22">
        <v>7409.0364079999999</v>
      </c>
      <c r="C80" s="22">
        <v>5066.886767</v>
      </c>
      <c r="D80" s="22">
        <v>3989.86</v>
      </c>
      <c r="E80" s="22">
        <v>12679</v>
      </c>
      <c r="F80" s="22">
        <v>4520.8382019999999</v>
      </c>
      <c r="G80" s="483">
        <v>33665.621376999996</v>
      </c>
      <c r="H80" s="22">
        <v>6931.8209165050002</v>
      </c>
      <c r="I80" s="22">
        <v>243</v>
      </c>
      <c r="J80" s="22">
        <v>14986</v>
      </c>
      <c r="K80" s="22">
        <v>0</v>
      </c>
      <c r="L80" s="483">
        <v>22160.820916504999</v>
      </c>
      <c r="M80" s="484">
        <v>55826.442293504995</v>
      </c>
      <c r="N80" s="22">
        <v>38752.438201999998</v>
      </c>
      <c r="O80" s="1">
        <f>SUM(M80:M84)</f>
        <v>70960.143773504999</v>
      </c>
    </row>
    <row r="81" spans="1:15" ht="16.5" x14ac:dyDescent="0.25">
      <c r="A81" s="703" t="s">
        <v>50</v>
      </c>
      <c r="B81" s="22">
        <v>0</v>
      </c>
      <c r="C81" s="22">
        <v>0</v>
      </c>
      <c r="D81" s="22">
        <v>113</v>
      </c>
      <c r="E81" s="22">
        <v>0</v>
      </c>
      <c r="F81" s="22">
        <v>25</v>
      </c>
      <c r="G81" s="483">
        <v>73</v>
      </c>
      <c r="H81" s="22">
        <v>0</v>
      </c>
      <c r="I81" s="22">
        <v>0</v>
      </c>
      <c r="J81" s="22">
        <v>0</v>
      </c>
      <c r="K81" s="22">
        <v>0</v>
      </c>
      <c r="L81" s="483">
        <v>0</v>
      </c>
      <c r="M81" s="484">
        <v>73</v>
      </c>
      <c r="N81" s="22">
        <v>30</v>
      </c>
      <c r="O81" s="1">
        <f>+M79-O80</f>
        <v>84</v>
      </c>
    </row>
    <row r="82" spans="1:15" ht="16.5" x14ac:dyDescent="0.25">
      <c r="A82" s="703" t="s">
        <v>51</v>
      </c>
      <c r="B82" s="22">
        <v>763</v>
      </c>
      <c r="C82" s="22">
        <v>1427</v>
      </c>
      <c r="D82" s="22">
        <v>787.93600000000004</v>
      </c>
      <c r="E82" s="22">
        <v>5553</v>
      </c>
      <c r="F82" s="22">
        <v>998</v>
      </c>
      <c r="G82" s="483">
        <v>9528.9359999999997</v>
      </c>
      <c r="H82" s="22">
        <v>1554</v>
      </c>
      <c r="I82" s="22">
        <v>1445</v>
      </c>
      <c r="J82" s="22">
        <v>2099</v>
      </c>
      <c r="K82" s="22">
        <v>310</v>
      </c>
      <c r="L82" s="483">
        <v>5408</v>
      </c>
      <c r="M82" s="484">
        <v>14936.936</v>
      </c>
      <c r="N82" s="22">
        <v>7464.8</v>
      </c>
    </row>
    <row r="83" spans="1:15" ht="16.5" x14ac:dyDescent="0.25">
      <c r="A83" s="704" t="s">
        <v>52</v>
      </c>
      <c r="B83" s="22">
        <v>0</v>
      </c>
      <c r="C83" s="22">
        <v>9</v>
      </c>
      <c r="D83" s="22">
        <v>59.765480000000004</v>
      </c>
      <c r="E83" s="22">
        <v>0</v>
      </c>
      <c r="F83" s="22">
        <v>0</v>
      </c>
      <c r="G83" s="483">
        <v>68.765479999999997</v>
      </c>
      <c r="H83" s="22">
        <v>0</v>
      </c>
      <c r="I83" s="22">
        <v>0</v>
      </c>
      <c r="J83" s="22">
        <v>0</v>
      </c>
      <c r="K83" s="22">
        <v>0</v>
      </c>
      <c r="L83" s="483">
        <v>0</v>
      </c>
      <c r="M83" s="484">
        <v>68.765479999999997</v>
      </c>
      <c r="N83" s="22">
        <v>56.165480000000002</v>
      </c>
    </row>
    <row r="84" spans="1:15" ht="17.25" thickBot="1" x14ac:dyDescent="0.3">
      <c r="A84" s="705" t="s">
        <v>53</v>
      </c>
      <c r="B84" s="683">
        <v>0</v>
      </c>
      <c r="C84" s="683">
        <v>20</v>
      </c>
      <c r="D84" s="683">
        <v>0</v>
      </c>
      <c r="E84" s="683">
        <v>10</v>
      </c>
      <c r="F84" s="683">
        <v>25</v>
      </c>
      <c r="G84" s="684">
        <v>55</v>
      </c>
      <c r="H84" s="683">
        <v>0</v>
      </c>
      <c r="I84" s="683">
        <v>0</v>
      </c>
      <c r="J84" s="683">
        <v>0</v>
      </c>
      <c r="K84" s="683">
        <v>0</v>
      </c>
      <c r="L84" s="684">
        <v>0</v>
      </c>
      <c r="M84" s="685">
        <v>55</v>
      </c>
      <c r="N84" s="683">
        <v>30</v>
      </c>
    </row>
    <row r="85" spans="1:15" ht="17.25" thickBot="1" x14ac:dyDescent="0.3">
      <c r="A85" s="665" t="s">
        <v>26</v>
      </c>
      <c r="B85" s="520">
        <v>13781.015408000001</v>
      </c>
      <c r="C85" s="520">
        <v>13384.300267000001</v>
      </c>
      <c r="D85" s="520">
        <v>10122.321512999999</v>
      </c>
      <c r="E85" s="520">
        <v>34690.953000000001</v>
      </c>
      <c r="F85" s="520">
        <v>8026.5322020000003</v>
      </c>
      <c r="G85" s="521">
        <v>80005.122390000004</v>
      </c>
      <c r="H85" s="520">
        <v>9065.6209165050004</v>
      </c>
      <c r="I85" s="520">
        <v>3810.6984387483999</v>
      </c>
      <c r="J85" s="520">
        <v>22242</v>
      </c>
      <c r="K85" s="520">
        <v>658</v>
      </c>
      <c r="L85" s="521">
        <v>35776.319355253407</v>
      </c>
      <c r="M85" s="522">
        <v>115781.44174525341</v>
      </c>
      <c r="N85" s="686">
        <v>74981.264849218394</v>
      </c>
    </row>
    <row r="87" spans="1:15" s="2" customFormat="1" ht="18.75" x14ac:dyDescent="0.25">
      <c r="A87" s="2832" t="s">
        <v>334</v>
      </c>
      <c r="B87" s="2832"/>
      <c r="C87" s="2832"/>
      <c r="D87" s="2832"/>
      <c r="E87" s="2832"/>
      <c r="F87" s="2832"/>
      <c r="G87" s="2832"/>
    </row>
    <row r="88" spans="1:15" s="2" customFormat="1" x14ac:dyDescent="0.25">
      <c r="A88" s="78"/>
    </row>
    <row r="89" spans="1:15" ht="15.75" thickBot="1" x14ac:dyDescent="0.3">
      <c r="A89" s="52" t="s">
        <v>56</v>
      </c>
      <c r="B89" s="47"/>
      <c r="C89" s="33"/>
    </row>
    <row r="90" spans="1:15" ht="15.75" thickBot="1" x14ac:dyDescent="0.3">
      <c r="A90" s="34" t="s">
        <v>57</v>
      </c>
      <c r="B90" s="54" t="s">
        <v>59</v>
      </c>
      <c r="C90" s="55"/>
    </row>
    <row r="91" spans="1:15" x14ac:dyDescent="0.25">
      <c r="A91" s="37"/>
      <c r="B91" s="54" t="s">
        <v>61</v>
      </c>
      <c r="C91" s="55"/>
    </row>
    <row r="92" spans="1:15" x14ac:dyDescent="0.25">
      <c r="A92" s="37"/>
      <c r="B92" s="87" t="s">
        <v>63</v>
      </c>
      <c r="C92" s="55"/>
    </row>
    <row r="93" spans="1:15" x14ac:dyDescent="0.25">
      <c r="A93" s="37"/>
      <c r="B93" s="54" t="s">
        <v>64</v>
      </c>
      <c r="C93" s="55"/>
    </row>
    <row r="94" spans="1:15" x14ac:dyDescent="0.25">
      <c r="A94" s="37"/>
      <c r="B94" s="36" t="s">
        <v>66</v>
      </c>
      <c r="C94" s="55"/>
    </row>
    <row r="95" spans="1:15" x14ac:dyDescent="0.25">
      <c r="A95" s="46"/>
      <c r="B95" s="54" t="s">
        <v>127</v>
      </c>
      <c r="C95" s="55"/>
    </row>
    <row r="96" spans="1:15" x14ac:dyDescent="0.25">
      <c r="A96" s="47"/>
      <c r="B96" s="36" t="s">
        <v>106</v>
      </c>
      <c r="C96" s="55"/>
    </row>
    <row r="97" spans="1:3" x14ac:dyDescent="0.25">
      <c r="A97" s="47"/>
      <c r="B97" s="53" t="s">
        <v>128</v>
      </c>
      <c r="C97" s="55"/>
    </row>
    <row r="98" spans="1:3" x14ac:dyDescent="0.25">
      <c r="A98" s="47"/>
      <c r="B98" s="54" t="s">
        <v>148</v>
      </c>
      <c r="C98" s="55"/>
    </row>
    <row r="99" spans="1:3" x14ac:dyDescent="0.25">
      <c r="A99" s="47"/>
      <c r="B99" s="54" t="s">
        <v>129</v>
      </c>
      <c r="C99" s="55"/>
    </row>
    <row r="100" spans="1:3" x14ac:dyDescent="0.25">
      <c r="A100" s="47"/>
      <c r="B100" s="46" t="s">
        <v>74</v>
      </c>
      <c r="C100" s="55"/>
    </row>
    <row r="101" spans="1:3" x14ac:dyDescent="0.25">
      <c r="A101" s="47"/>
      <c r="B101" s="54" t="s">
        <v>130</v>
      </c>
      <c r="C101" s="55"/>
    </row>
    <row r="102" spans="1:3" x14ac:dyDescent="0.25">
      <c r="A102" s="47"/>
      <c r="B102" s="54" t="s">
        <v>131</v>
      </c>
      <c r="C102" s="55"/>
    </row>
    <row r="103" spans="1:3" x14ac:dyDescent="0.25">
      <c r="A103" s="47"/>
      <c r="B103" s="76" t="s">
        <v>80</v>
      </c>
      <c r="C103" s="55"/>
    </row>
    <row r="104" spans="1:3" x14ac:dyDescent="0.25">
      <c r="A104" s="47"/>
      <c r="B104" s="47" t="s">
        <v>81</v>
      </c>
      <c r="C104" s="55"/>
    </row>
    <row r="105" spans="1:3" x14ac:dyDescent="0.25">
      <c r="A105" s="47"/>
      <c r="B105" s="54" t="s">
        <v>82</v>
      </c>
      <c r="C105" s="55"/>
    </row>
    <row r="106" spans="1:3" x14ac:dyDescent="0.25">
      <c r="A106" s="47"/>
      <c r="B106" s="46" t="s">
        <v>83</v>
      </c>
      <c r="C106" s="55"/>
    </row>
    <row r="107" spans="1:3" x14ac:dyDescent="0.25">
      <c r="A107" s="47"/>
      <c r="B107" s="54" t="s">
        <v>122</v>
      </c>
      <c r="C107" s="55"/>
    </row>
    <row r="108" spans="1:3" x14ac:dyDescent="0.25">
      <c r="A108" s="47"/>
      <c r="B108" s="54" t="s">
        <v>84</v>
      </c>
      <c r="C108" s="55"/>
    </row>
    <row r="109" spans="1:3" x14ac:dyDescent="0.25">
      <c r="A109" s="47"/>
      <c r="B109" s="37" t="s">
        <v>85</v>
      </c>
      <c r="C109" s="55"/>
    </row>
    <row r="110" spans="1:3" x14ac:dyDescent="0.25">
      <c r="A110" s="47"/>
      <c r="B110" s="87" t="s">
        <v>149</v>
      </c>
      <c r="C110" s="55"/>
    </row>
    <row r="111" spans="1:3" x14ac:dyDescent="0.25">
      <c r="A111" s="47"/>
      <c r="B111" s="46" t="s">
        <v>89</v>
      </c>
      <c r="C111" s="55"/>
    </row>
    <row r="112" spans="1:3" x14ac:dyDescent="0.25">
      <c r="A112" s="47"/>
      <c r="B112" s="54" t="s">
        <v>139</v>
      </c>
      <c r="C112" s="55"/>
    </row>
    <row r="113" spans="1:3" x14ac:dyDescent="0.25">
      <c r="A113" s="47"/>
      <c r="B113" s="47" t="s">
        <v>150</v>
      </c>
      <c r="C113" s="55"/>
    </row>
    <row r="114" spans="1:3" x14ac:dyDescent="0.25">
      <c r="A114" s="47"/>
      <c r="B114" s="87" t="s">
        <v>91</v>
      </c>
      <c r="C114" s="55"/>
    </row>
    <row r="115" spans="1:3" x14ac:dyDescent="0.25">
      <c r="A115" s="47"/>
      <c r="B115" s="54" t="s">
        <v>132</v>
      </c>
      <c r="C115" s="55"/>
    </row>
    <row r="116" spans="1:3" x14ac:dyDescent="0.25">
      <c r="A116" s="47"/>
      <c r="B116" s="54" t="s">
        <v>133</v>
      </c>
      <c r="C116" s="55"/>
    </row>
    <row r="117" spans="1:3" x14ac:dyDescent="0.25">
      <c r="A117" s="47"/>
      <c r="B117" s="54" t="s">
        <v>134</v>
      </c>
      <c r="C117" s="55"/>
    </row>
    <row r="118" spans="1:3" x14ac:dyDescent="0.25">
      <c r="A118" s="47"/>
      <c r="B118" s="54" t="s">
        <v>136</v>
      </c>
      <c r="C118" s="55"/>
    </row>
    <row r="119" spans="1:3" ht="15.75" thickBot="1" x14ac:dyDescent="0.3">
      <c r="A119" s="47"/>
      <c r="B119" s="37"/>
      <c r="C119" s="55"/>
    </row>
    <row r="120" spans="1:3" ht="15.75" thickBot="1" x14ac:dyDescent="0.3">
      <c r="A120" s="48" t="s">
        <v>101</v>
      </c>
      <c r="B120" s="54" t="s">
        <v>59</v>
      </c>
      <c r="C120" s="55"/>
    </row>
    <row r="121" spans="1:3" x14ac:dyDescent="0.25">
      <c r="A121" s="47"/>
      <c r="B121" s="46" t="s">
        <v>151</v>
      </c>
      <c r="C121" s="55"/>
    </row>
    <row r="122" spans="1:3" x14ac:dyDescent="0.25">
      <c r="A122" s="47"/>
      <c r="B122" s="54" t="s">
        <v>152</v>
      </c>
      <c r="C122" s="55"/>
    </row>
    <row r="123" spans="1:3" x14ac:dyDescent="0.25">
      <c r="A123" s="47"/>
      <c r="B123" s="77" t="s">
        <v>63</v>
      </c>
      <c r="C123" s="55"/>
    </row>
    <row r="124" spans="1:3" x14ac:dyDescent="0.25">
      <c r="A124" s="47"/>
      <c r="B124" s="46" t="s">
        <v>64</v>
      </c>
      <c r="C124" s="55"/>
    </row>
    <row r="125" spans="1:3" x14ac:dyDescent="0.25">
      <c r="A125" s="47"/>
      <c r="B125" s="54" t="s">
        <v>66</v>
      </c>
      <c r="C125" s="55"/>
    </row>
    <row r="126" spans="1:3" x14ac:dyDescent="0.25">
      <c r="A126" s="47"/>
      <c r="B126" s="54" t="s">
        <v>106</v>
      </c>
      <c r="C126" s="55"/>
    </row>
    <row r="127" spans="1:3" x14ac:dyDescent="0.25">
      <c r="A127" s="47"/>
      <c r="B127" s="54" t="s">
        <v>138</v>
      </c>
      <c r="C127" s="55"/>
    </row>
    <row r="128" spans="1:3" x14ac:dyDescent="0.25">
      <c r="A128" s="47"/>
      <c r="B128" s="46" t="s">
        <v>74</v>
      </c>
      <c r="C128" s="55"/>
    </row>
    <row r="129" spans="1:3" x14ac:dyDescent="0.25">
      <c r="A129" s="47"/>
      <c r="B129" s="36" t="s">
        <v>130</v>
      </c>
      <c r="C129" s="55"/>
    </row>
    <row r="130" spans="1:3" x14ac:dyDescent="0.25">
      <c r="A130" s="47"/>
      <c r="B130" s="54" t="s">
        <v>131</v>
      </c>
      <c r="C130" s="55"/>
    </row>
    <row r="131" spans="1:3" x14ac:dyDescent="0.25">
      <c r="A131" s="47"/>
      <c r="B131" s="36" t="s">
        <v>109</v>
      </c>
      <c r="C131" s="55"/>
    </row>
    <row r="132" spans="1:3" x14ac:dyDescent="0.25">
      <c r="A132" s="47"/>
      <c r="B132" s="54" t="s">
        <v>83</v>
      </c>
      <c r="C132" s="55"/>
    </row>
    <row r="133" spans="1:3" x14ac:dyDescent="0.25">
      <c r="A133" s="47"/>
      <c r="B133" s="36" t="s">
        <v>84</v>
      </c>
      <c r="C133" s="55"/>
    </row>
    <row r="134" spans="1:3" x14ac:dyDescent="0.25">
      <c r="A134" s="47"/>
      <c r="B134" s="77" t="s">
        <v>149</v>
      </c>
      <c r="C134" s="55"/>
    </row>
    <row r="135" spans="1:3" x14ac:dyDescent="0.25">
      <c r="A135" s="47"/>
      <c r="B135" s="55" t="s">
        <v>139</v>
      </c>
      <c r="C135" s="55"/>
    </row>
    <row r="136" spans="1:3" x14ac:dyDescent="0.25">
      <c r="A136" s="47"/>
      <c r="B136" s="47" t="s">
        <v>150</v>
      </c>
      <c r="C136" s="55"/>
    </row>
    <row r="137" spans="1:3" x14ac:dyDescent="0.25">
      <c r="A137" s="47"/>
      <c r="B137" s="55" t="s">
        <v>112</v>
      </c>
      <c r="C137" s="55"/>
    </row>
    <row r="138" spans="1:3" x14ac:dyDescent="0.25">
      <c r="A138" s="47"/>
      <c r="B138" s="55" t="s">
        <v>112</v>
      </c>
      <c r="C138" s="55"/>
    </row>
    <row r="139" spans="1:3" x14ac:dyDescent="0.25">
      <c r="A139" s="47"/>
      <c r="B139" s="55" t="s">
        <v>92</v>
      </c>
      <c r="C139" s="55"/>
    </row>
    <row r="140" spans="1:3" x14ac:dyDescent="0.25">
      <c r="A140" s="47"/>
      <c r="B140" s="55" t="s">
        <v>140</v>
      </c>
      <c r="C140" s="55"/>
    </row>
    <row r="141" spans="1:3" x14ac:dyDescent="0.25">
      <c r="A141" s="47"/>
      <c r="B141" s="77" t="s">
        <v>99</v>
      </c>
      <c r="C141" s="55"/>
    </row>
    <row r="142" spans="1:3" ht="15.75" thickBot="1" x14ac:dyDescent="0.3">
      <c r="A142" s="47"/>
      <c r="B142" s="47"/>
      <c r="C142" s="47"/>
    </row>
    <row r="143" spans="1:3" ht="15.75" thickBot="1" x14ac:dyDescent="0.3">
      <c r="A143" s="48" t="s">
        <v>118</v>
      </c>
      <c r="B143" s="77" t="s">
        <v>63</v>
      </c>
      <c r="C143" s="55"/>
    </row>
    <row r="144" spans="1:3" x14ac:dyDescent="0.25">
      <c r="A144" s="46"/>
      <c r="B144" s="36" t="s">
        <v>66</v>
      </c>
      <c r="C144" s="55"/>
    </row>
    <row r="145" spans="1:3" x14ac:dyDescent="0.25">
      <c r="A145" s="46"/>
      <c r="B145" s="77" t="s">
        <v>153</v>
      </c>
      <c r="C145" s="55"/>
    </row>
    <row r="146" spans="1:3" x14ac:dyDescent="0.25">
      <c r="A146" s="46"/>
      <c r="B146" s="36" t="s">
        <v>77</v>
      </c>
      <c r="C146" s="55"/>
    </row>
    <row r="147" spans="1:3" x14ac:dyDescent="0.25">
      <c r="A147" s="46"/>
      <c r="B147" s="76" t="s">
        <v>80</v>
      </c>
      <c r="C147" s="55"/>
    </row>
    <row r="148" spans="1:3" x14ac:dyDescent="0.25">
      <c r="A148" s="46"/>
      <c r="B148" s="77" t="s">
        <v>81</v>
      </c>
      <c r="C148" s="55"/>
    </row>
    <row r="149" spans="1:3" x14ac:dyDescent="0.25">
      <c r="A149" s="46"/>
      <c r="B149" s="54" t="s">
        <v>82</v>
      </c>
      <c r="C149" s="55"/>
    </row>
    <row r="150" spans="1:3" x14ac:dyDescent="0.25">
      <c r="A150" s="46"/>
      <c r="B150" s="36" t="s">
        <v>84</v>
      </c>
      <c r="C150" s="55"/>
    </row>
    <row r="151" spans="1:3" x14ac:dyDescent="0.25">
      <c r="A151" s="46"/>
      <c r="B151" s="77" t="s">
        <v>149</v>
      </c>
      <c r="C151" s="55"/>
    </row>
    <row r="152" spans="1:3" x14ac:dyDescent="0.25">
      <c r="A152" s="46"/>
      <c r="B152" s="77" t="s">
        <v>154</v>
      </c>
      <c r="C152" s="55"/>
    </row>
    <row r="153" spans="1:3" x14ac:dyDescent="0.25">
      <c r="A153" s="46"/>
      <c r="B153" s="47" t="s">
        <v>150</v>
      </c>
      <c r="C153" s="55"/>
    </row>
    <row r="154" spans="1:3" x14ac:dyDescent="0.25">
      <c r="A154" s="46"/>
      <c r="B154" s="77" t="s">
        <v>91</v>
      </c>
      <c r="C154" s="55"/>
    </row>
    <row r="155" spans="1:3" ht="15.75" thickBot="1" x14ac:dyDescent="0.3">
      <c r="A155" s="47"/>
      <c r="B155" s="47"/>
      <c r="C155" s="55"/>
    </row>
    <row r="156" spans="1:3" ht="15.75" thickBot="1" x14ac:dyDescent="0.3">
      <c r="A156" s="48" t="s">
        <v>121</v>
      </c>
      <c r="B156" s="47" t="s">
        <v>63</v>
      </c>
      <c r="C156" s="55"/>
    </row>
    <row r="157" spans="1:3" x14ac:dyDescent="0.25">
      <c r="A157" s="47"/>
      <c r="B157" s="36" t="s">
        <v>66</v>
      </c>
      <c r="C157" s="55"/>
    </row>
    <row r="158" spans="1:3" x14ac:dyDescent="0.25">
      <c r="A158" s="47"/>
      <c r="B158" s="36" t="s">
        <v>105</v>
      </c>
      <c r="C158" s="55"/>
    </row>
    <row r="159" spans="1:3" x14ac:dyDescent="0.25">
      <c r="A159" s="47"/>
      <c r="B159" s="36" t="s">
        <v>71</v>
      </c>
      <c r="C159" s="55"/>
    </row>
    <row r="160" spans="1:3" x14ac:dyDescent="0.25">
      <c r="A160" s="47"/>
      <c r="B160" s="36" t="s">
        <v>77</v>
      </c>
      <c r="C160" s="55"/>
    </row>
    <row r="161" spans="1:3" x14ac:dyDescent="0.25">
      <c r="A161" s="47"/>
      <c r="B161" s="36" t="s">
        <v>84</v>
      </c>
      <c r="C161" s="47"/>
    </row>
    <row r="162" spans="1:3" x14ac:dyDescent="0.25">
      <c r="A162" s="47"/>
      <c r="B162" s="36" t="s">
        <v>123</v>
      </c>
      <c r="C162" s="55"/>
    </row>
    <row r="163" spans="1:3" x14ac:dyDescent="0.25">
      <c r="A163" s="47"/>
      <c r="B163" s="47" t="s">
        <v>150</v>
      </c>
      <c r="C163" s="55"/>
    </row>
  </sheetData>
  <mergeCells count="58">
    <mergeCell ref="G71:G72"/>
    <mergeCell ref="H71:I71"/>
    <mergeCell ref="J71:J72"/>
    <mergeCell ref="K71:K72"/>
    <mergeCell ref="A87:G87"/>
    <mergeCell ref="L71:L72"/>
    <mergeCell ref="L43:L44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D43:E43"/>
    <mergeCell ref="F43:F44"/>
    <mergeCell ref="G43:G44"/>
    <mergeCell ref="H43:I43"/>
    <mergeCell ref="J43:J44"/>
    <mergeCell ref="K43:K44"/>
    <mergeCell ref="J33:J3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31:N31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93"/>
  <sheetViews>
    <sheetView zoomScaleNormal="100" workbookViewId="0">
      <selection activeCell="E71" sqref="E71"/>
    </sheetView>
  </sheetViews>
  <sheetFormatPr defaultColWidth="9.140625" defaultRowHeight="15" x14ac:dyDescent="0.25"/>
  <cols>
    <col min="1" max="1" width="44.5703125" style="4" customWidth="1"/>
    <col min="2" max="2" width="18" style="4" bestFit="1" customWidth="1"/>
    <col min="3" max="3" width="15.42578125" style="4" bestFit="1" customWidth="1"/>
    <col min="4" max="4" width="14.7109375" style="4" bestFit="1" customWidth="1"/>
    <col min="5" max="5" width="14.28515625" style="4" bestFit="1" customWidth="1"/>
    <col min="6" max="6" width="14.7109375" style="4" bestFit="1" customWidth="1"/>
    <col min="7" max="7" width="16" style="4" bestFit="1" customWidth="1"/>
    <col min="8" max="11" width="14.28515625" style="4" bestFit="1" customWidth="1"/>
    <col min="12" max="12" width="20.5703125" style="4" bestFit="1" customWidth="1"/>
    <col min="13" max="13" width="16" style="4" bestFit="1" customWidth="1"/>
    <col min="14" max="14" width="15.42578125" style="4" bestFit="1" customWidth="1"/>
    <col min="15" max="15" width="9.140625" style="4"/>
    <col min="16" max="16" width="11" style="4" bestFit="1" customWidth="1"/>
    <col min="17" max="16384" width="9.140625" style="4"/>
  </cols>
  <sheetData>
    <row r="1" spans="1:14" ht="18.75" x14ac:dyDescent="0.25">
      <c r="A1" s="3293" t="s">
        <v>330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/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09" t="s">
        <v>3</v>
      </c>
      <c r="N4" s="3312" t="s">
        <v>31</v>
      </c>
    </row>
    <row r="5" spans="1:14" x14ac:dyDescent="0.25">
      <c r="A5" s="3301"/>
      <c r="B5" s="2803" t="s">
        <v>8</v>
      </c>
      <c r="C5" s="3315"/>
      <c r="D5" s="3316" t="s">
        <v>9</v>
      </c>
      <c r="E5" s="3317"/>
      <c r="F5" s="3318" t="s">
        <v>32</v>
      </c>
      <c r="G5" s="3320" t="s">
        <v>10</v>
      </c>
      <c r="H5" s="2804" t="s">
        <v>11</v>
      </c>
      <c r="I5" s="3322"/>
      <c r="J5" s="3323" t="s">
        <v>12</v>
      </c>
      <c r="K5" s="3325" t="s">
        <v>33</v>
      </c>
      <c r="L5" s="3327" t="s">
        <v>13</v>
      </c>
      <c r="M5" s="3310"/>
      <c r="N5" s="3313"/>
    </row>
    <row r="6" spans="1:14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19"/>
      <c r="G6" s="3321"/>
      <c r="H6" s="5" t="s">
        <v>14</v>
      </c>
      <c r="I6" s="6" t="s">
        <v>15</v>
      </c>
      <c r="J6" s="3324"/>
      <c r="K6" s="3326"/>
      <c r="L6" s="3328"/>
      <c r="M6" s="3311"/>
      <c r="N6" s="3314"/>
    </row>
    <row r="7" spans="1:14" x14ac:dyDescent="0.25">
      <c r="A7" s="83" t="s">
        <v>17</v>
      </c>
      <c r="B7" s="199">
        <v>151353</v>
      </c>
      <c r="C7" s="200">
        <v>19183</v>
      </c>
      <c r="D7" s="200">
        <v>10752</v>
      </c>
      <c r="E7" s="200">
        <v>3528</v>
      </c>
      <c r="F7" s="720">
        <v>20356</v>
      </c>
      <c r="G7" s="721">
        <v>205172</v>
      </c>
      <c r="H7" s="199">
        <v>2176</v>
      </c>
      <c r="I7" s="200">
        <v>66</v>
      </c>
      <c r="J7" s="200">
        <v>49</v>
      </c>
      <c r="K7" s="201">
        <v>0</v>
      </c>
      <c r="L7" s="212">
        <v>2291</v>
      </c>
      <c r="M7" s="721">
        <v>207463</v>
      </c>
      <c r="N7" s="754">
        <v>48137</v>
      </c>
    </row>
    <row r="8" spans="1:14" x14ac:dyDescent="0.25">
      <c r="A8" s="3" t="s">
        <v>18</v>
      </c>
      <c r="B8" s="202">
        <v>23945</v>
      </c>
      <c r="C8" s="203">
        <v>5583</v>
      </c>
      <c r="D8" s="203">
        <v>3398</v>
      </c>
      <c r="E8" s="203">
        <v>1027</v>
      </c>
      <c r="F8" s="720">
        <v>5213</v>
      </c>
      <c r="G8" s="721">
        <v>39166</v>
      </c>
      <c r="H8" s="202">
        <v>744</v>
      </c>
      <c r="I8" s="203">
        <v>26</v>
      </c>
      <c r="J8" s="203">
        <v>33</v>
      </c>
      <c r="K8" s="201">
        <v>2</v>
      </c>
      <c r="L8" s="212">
        <v>805</v>
      </c>
      <c r="M8" s="721">
        <v>39971</v>
      </c>
      <c r="N8" s="755">
        <v>9344</v>
      </c>
    </row>
    <row r="9" spans="1:14" x14ac:dyDescent="0.25">
      <c r="A9" s="216" t="s">
        <v>19</v>
      </c>
      <c r="B9" s="204">
        <v>3306</v>
      </c>
      <c r="C9" s="205">
        <v>863</v>
      </c>
      <c r="D9" s="205">
        <v>1283</v>
      </c>
      <c r="E9" s="205">
        <v>244</v>
      </c>
      <c r="F9" s="217">
        <v>858</v>
      </c>
      <c r="G9" s="218">
        <v>6554</v>
      </c>
      <c r="H9" s="204">
        <v>288</v>
      </c>
      <c r="I9" s="205">
        <v>5</v>
      </c>
      <c r="J9" s="205">
        <v>0</v>
      </c>
      <c r="K9" s="206">
        <v>0</v>
      </c>
      <c r="L9" s="218">
        <v>293</v>
      </c>
      <c r="M9" s="219">
        <v>6847</v>
      </c>
      <c r="N9" s="220">
        <v>2637</v>
      </c>
    </row>
    <row r="10" spans="1:14" x14ac:dyDescent="0.25">
      <c r="A10" s="82" t="s">
        <v>20</v>
      </c>
      <c r="B10" s="204">
        <v>5419</v>
      </c>
      <c r="C10" s="205">
        <v>670</v>
      </c>
      <c r="D10" s="205">
        <v>565</v>
      </c>
      <c r="E10" s="205">
        <v>176</v>
      </c>
      <c r="F10" s="217">
        <v>828</v>
      </c>
      <c r="G10" s="218">
        <v>7658</v>
      </c>
      <c r="H10" s="204">
        <v>332</v>
      </c>
      <c r="I10" s="205">
        <v>20</v>
      </c>
      <c r="J10" s="205">
        <v>29</v>
      </c>
      <c r="K10" s="206">
        <v>2</v>
      </c>
      <c r="L10" s="218">
        <v>383</v>
      </c>
      <c r="M10" s="219">
        <v>8041</v>
      </c>
      <c r="N10" s="220">
        <v>1611</v>
      </c>
    </row>
    <row r="11" spans="1:14" x14ac:dyDescent="0.25">
      <c r="A11" s="82" t="s">
        <v>21</v>
      </c>
      <c r="B11" s="204">
        <v>8375</v>
      </c>
      <c r="C11" s="205">
        <v>3210</v>
      </c>
      <c r="D11" s="205">
        <v>1006</v>
      </c>
      <c r="E11" s="205">
        <v>483</v>
      </c>
      <c r="F11" s="756">
        <v>1882</v>
      </c>
      <c r="G11" s="757">
        <v>14956</v>
      </c>
      <c r="H11" s="204">
        <v>124</v>
      </c>
      <c r="I11" s="205">
        <v>1</v>
      </c>
      <c r="J11" s="205">
        <v>4</v>
      </c>
      <c r="K11" s="206">
        <v>0</v>
      </c>
      <c r="L11" s="218">
        <v>129</v>
      </c>
      <c r="M11" s="757">
        <v>15085</v>
      </c>
      <c r="N11" s="758">
        <v>2581</v>
      </c>
    </row>
    <row r="12" spans="1:14" x14ac:dyDescent="0.25">
      <c r="A12" s="3" t="s">
        <v>22</v>
      </c>
      <c r="B12" s="202">
        <v>14944</v>
      </c>
      <c r="C12" s="203">
        <v>2124</v>
      </c>
      <c r="D12" s="203">
        <v>1340</v>
      </c>
      <c r="E12" s="203">
        <v>392</v>
      </c>
      <c r="F12" s="720">
        <v>3322</v>
      </c>
      <c r="G12" s="721">
        <v>22122</v>
      </c>
      <c r="H12" s="202">
        <v>7</v>
      </c>
      <c r="I12" s="203">
        <v>0</v>
      </c>
      <c r="J12" s="203">
        <v>380</v>
      </c>
      <c r="K12" s="201">
        <v>5</v>
      </c>
      <c r="L12" s="212">
        <v>392</v>
      </c>
      <c r="M12" s="721">
        <v>22514</v>
      </c>
      <c r="N12" s="755">
        <v>5271</v>
      </c>
    </row>
    <row r="13" spans="1:14" ht="15.75" thickBot="1" x14ac:dyDescent="0.3">
      <c r="A13" s="221" t="s">
        <v>23</v>
      </c>
      <c r="B13" s="207">
        <v>12489</v>
      </c>
      <c r="C13" s="208">
        <v>3008</v>
      </c>
      <c r="D13" s="208">
        <v>2158</v>
      </c>
      <c r="E13" s="208">
        <v>673</v>
      </c>
      <c r="F13" s="720">
        <v>5824</v>
      </c>
      <c r="G13" s="721">
        <v>24152</v>
      </c>
      <c r="H13" s="207">
        <v>1610</v>
      </c>
      <c r="I13" s="208">
        <v>11</v>
      </c>
      <c r="J13" s="208">
        <v>398</v>
      </c>
      <c r="K13" s="201">
        <v>79</v>
      </c>
      <c r="L13" s="212">
        <v>2098</v>
      </c>
      <c r="M13" s="721">
        <v>26250</v>
      </c>
      <c r="N13" s="759">
        <v>10094</v>
      </c>
    </row>
    <row r="14" spans="1:14" ht="15.75" thickBot="1" x14ac:dyDescent="0.3">
      <c r="A14" s="223" t="s">
        <v>24</v>
      </c>
      <c r="B14" s="718">
        <v>202731</v>
      </c>
      <c r="C14" s="224">
        <v>29898</v>
      </c>
      <c r="D14" s="224">
        <v>17648</v>
      </c>
      <c r="E14" s="224">
        <v>5620</v>
      </c>
      <c r="F14" s="722">
        <v>34715</v>
      </c>
      <c r="G14" s="723">
        <v>290612</v>
      </c>
      <c r="H14" s="224">
        <v>4537</v>
      </c>
      <c r="I14" s="224">
        <v>103</v>
      </c>
      <c r="J14" s="224">
        <v>860</v>
      </c>
      <c r="K14" s="224">
        <v>86</v>
      </c>
      <c r="L14" s="226">
        <v>5586</v>
      </c>
      <c r="M14" s="723">
        <v>296198</v>
      </c>
      <c r="N14" s="723">
        <v>72846</v>
      </c>
    </row>
    <row r="15" spans="1:14" x14ac:dyDescent="0.25">
      <c r="A15" s="229" t="s">
        <v>35</v>
      </c>
      <c r="B15" s="290">
        <v>123</v>
      </c>
      <c r="C15" s="290">
        <v>80</v>
      </c>
      <c r="D15" s="290">
        <v>137</v>
      </c>
      <c r="E15" s="290">
        <v>22</v>
      </c>
      <c r="F15" s="291">
        <v>41</v>
      </c>
      <c r="G15" s="230">
        <v>403</v>
      </c>
      <c r="H15" s="293">
        <v>0</v>
      </c>
      <c r="I15" s="290">
        <v>0</v>
      </c>
      <c r="J15" s="290">
        <v>0</v>
      </c>
      <c r="K15" s="290">
        <v>0</v>
      </c>
      <c r="L15" s="230">
        <v>0</v>
      </c>
      <c r="M15" s="231">
        <v>403</v>
      </c>
      <c r="N15" s="232">
        <v>202</v>
      </c>
    </row>
    <row r="16" spans="1:14" x14ac:dyDescent="0.25">
      <c r="A16" s="233" t="s">
        <v>36</v>
      </c>
      <c r="B16" s="203">
        <v>0</v>
      </c>
      <c r="C16" s="203">
        <v>8</v>
      </c>
      <c r="D16" s="203">
        <v>10</v>
      </c>
      <c r="E16" s="203">
        <v>0</v>
      </c>
      <c r="F16" s="292">
        <v>0</v>
      </c>
      <c r="G16" s="234">
        <v>18</v>
      </c>
      <c r="H16" s="294">
        <v>0</v>
      </c>
      <c r="I16" s="203">
        <v>0</v>
      </c>
      <c r="J16" s="203">
        <v>0</v>
      </c>
      <c r="K16" s="203">
        <v>0</v>
      </c>
      <c r="L16" s="234">
        <v>0</v>
      </c>
      <c r="M16" s="235">
        <v>18</v>
      </c>
      <c r="N16" s="236">
        <v>16</v>
      </c>
    </row>
    <row r="17" spans="1:14" x14ac:dyDescent="0.25">
      <c r="A17" s="233" t="s">
        <v>37</v>
      </c>
      <c r="B17" s="203">
        <v>56</v>
      </c>
      <c r="C17" s="203">
        <v>1</v>
      </c>
      <c r="D17" s="203">
        <v>0</v>
      </c>
      <c r="E17" s="203">
        <v>3</v>
      </c>
      <c r="F17" s="292">
        <v>25</v>
      </c>
      <c r="G17" s="234">
        <v>85</v>
      </c>
      <c r="H17" s="294">
        <v>0</v>
      </c>
      <c r="I17" s="203">
        <v>0</v>
      </c>
      <c r="J17" s="203">
        <v>0</v>
      </c>
      <c r="K17" s="203">
        <v>0</v>
      </c>
      <c r="L17" s="234">
        <v>0</v>
      </c>
      <c r="M17" s="235">
        <v>85</v>
      </c>
      <c r="N17" s="236">
        <v>23</v>
      </c>
    </row>
    <row r="18" spans="1:14" x14ac:dyDescent="0.25">
      <c r="A18" s="233" t="s">
        <v>38</v>
      </c>
      <c r="B18" s="203">
        <v>14</v>
      </c>
      <c r="C18" s="203">
        <v>14</v>
      </c>
      <c r="D18" s="203">
        <v>2</v>
      </c>
      <c r="E18" s="203">
        <v>0</v>
      </c>
      <c r="F18" s="292">
        <v>3</v>
      </c>
      <c r="G18" s="234">
        <v>33</v>
      </c>
      <c r="H18" s="294">
        <v>0</v>
      </c>
      <c r="I18" s="203">
        <v>0</v>
      </c>
      <c r="J18" s="203">
        <v>0</v>
      </c>
      <c r="K18" s="203">
        <v>0</v>
      </c>
      <c r="L18" s="234">
        <v>0</v>
      </c>
      <c r="M18" s="235">
        <v>33</v>
      </c>
      <c r="N18" s="236">
        <v>2</v>
      </c>
    </row>
    <row r="19" spans="1:14" x14ac:dyDescent="0.25">
      <c r="A19" s="233" t="s">
        <v>39</v>
      </c>
      <c r="B19" s="203">
        <v>81</v>
      </c>
      <c r="C19" s="203">
        <v>41</v>
      </c>
      <c r="D19" s="203">
        <v>42</v>
      </c>
      <c r="E19" s="203">
        <v>5</v>
      </c>
      <c r="F19" s="292">
        <v>33</v>
      </c>
      <c r="G19" s="234">
        <v>202</v>
      </c>
      <c r="H19" s="294">
        <v>0</v>
      </c>
      <c r="I19" s="203">
        <v>212</v>
      </c>
      <c r="J19" s="203">
        <v>0</v>
      </c>
      <c r="K19" s="203">
        <v>0</v>
      </c>
      <c r="L19" s="234">
        <v>212</v>
      </c>
      <c r="M19" s="235">
        <v>414</v>
      </c>
      <c r="N19" s="236">
        <v>46</v>
      </c>
    </row>
    <row r="20" spans="1:14" x14ac:dyDescent="0.25">
      <c r="A20" s="233" t="s">
        <v>40</v>
      </c>
      <c r="B20" s="203">
        <v>7</v>
      </c>
      <c r="C20" s="203">
        <v>8</v>
      </c>
      <c r="D20" s="203">
        <v>93</v>
      </c>
      <c r="E20" s="203">
        <v>0</v>
      </c>
      <c r="F20" s="292">
        <v>1</v>
      </c>
      <c r="G20" s="234">
        <v>109</v>
      </c>
      <c r="H20" s="294">
        <v>0</v>
      </c>
      <c r="I20" s="203">
        <v>0</v>
      </c>
      <c r="J20" s="203">
        <v>0</v>
      </c>
      <c r="K20" s="203">
        <v>0</v>
      </c>
      <c r="L20" s="234">
        <v>0</v>
      </c>
      <c r="M20" s="235">
        <v>109</v>
      </c>
      <c r="N20" s="236">
        <v>10</v>
      </c>
    </row>
    <row r="21" spans="1:14" x14ac:dyDescent="0.25">
      <c r="A21" s="233" t="s">
        <v>41</v>
      </c>
      <c r="B21" s="203">
        <v>127</v>
      </c>
      <c r="C21" s="203">
        <v>13</v>
      </c>
      <c r="D21" s="203">
        <v>2</v>
      </c>
      <c r="E21" s="203">
        <v>8</v>
      </c>
      <c r="F21" s="292">
        <v>10</v>
      </c>
      <c r="G21" s="234">
        <v>160</v>
      </c>
      <c r="H21" s="294">
        <v>0</v>
      </c>
      <c r="I21" s="203">
        <v>28</v>
      </c>
      <c r="J21" s="203">
        <v>0</v>
      </c>
      <c r="K21" s="203">
        <v>0</v>
      </c>
      <c r="L21" s="234">
        <v>28</v>
      </c>
      <c r="M21" s="235">
        <v>188</v>
      </c>
      <c r="N21" s="236">
        <v>19</v>
      </c>
    </row>
    <row r="22" spans="1:14" x14ac:dyDescent="0.25">
      <c r="A22" s="233" t="s">
        <v>42</v>
      </c>
      <c r="B22" s="203">
        <v>0</v>
      </c>
      <c r="C22" s="203">
        <v>0</v>
      </c>
      <c r="D22" s="203">
        <v>1</v>
      </c>
      <c r="E22" s="203">
        <v>25</v>
      </c>
      <c r="F22" s="292">
        <v>2</v>
      </c>
      <c r="G22" s="234">
        <v>28</v>
      </c>
      <c r="H22" s="294">
        <v>0</v>
      </c>
      <c r="I22" s="203">
        <v>0</v>
      </c>
      <c r="J22" s="203">
        <v>0</v>
      </c>
      <c r="K22" s="203">
        <v>0</v>
      </c>
      <c r="L22" s="234">
        <v>0</v>
      </c>
      <c r="M22" s="235">
        <v>28</v>
      </c>
      <c r="N22" s="236">
        <v>3</v>
      </c>
    </row>
    <row r="23" spans="1:14" x14ac:dyDescent="0.25">
      <c r="A23" s="233" t="s">
        <v>43</v>
      </c>
      <c r="B23" s="203">
        <v>462</v>
      </c>
      <c r="C23" s="203">
        <v>126</v>
      </c>
      <c r="D23" s="203">
        <v>236</v>
      </c>
      <c r="E23" s="203">
        <v>42</v>
      </c>
      <c r="F23" s="292">
        <v>141</v>
      </c>
      <c r="G23" s="234">
        <v>1007</v>
      </c>
      <c r="H23" s="294">
        <v>0</v>
      </c>
      <c r="I23" s="203">
        <v>0</v>
      </c>
      <c r="J23" s="203">
        <v>0</v>
      </c>
      <c r="K23" s="203">
        <v>3</v>
      </c>
      <c r="L23" s="234">
        <v>3</v>
      </c>
      <c r="M23" s="235">
        <v>1010</v>
      </c>
      <c r="N23" s="236">
        <v>449</v>
      </c>
    </row>
    <row r="24" spans="1:14" x14ac:dyDescent="0.25">
      <c r="A24" s="233" t="s">
        <v>44</v>
      </c>
      <c r="B24" s="203">
        <v>17</v>
      </c>
      <c r="C24" s="203">
        <v>2</v>
      </c>
      <c r="D24" s="203">
        <v>58</v>
      </c>
      <c r="E24" s="203">
        <v>0</v>
      </c>
      <c r="F24" s="292">
        <v>57</v>
      </c>
      <c r="G24" s="234">
        <v>134</v>
      </c>
      <c r="H24" s="294">
        <v>0</v>
      </c>
      <c r="I24" s="203">
        <v>0</v>
      </c>
      <c r="J24" s="203">
        <v>0</v>
      </c>
      <c r="K24" s="203">
        <v>0</v>
      </c>
      <c r="L24" s="234">
        <v>0</v>
      </c>
      <c r="M24" s="235">
        <v>134</v>
      </c>
      <c r="N24" s="236">
        <v>90</v>
      </c>
    </row>
    <row r="25" spans="1:14" x14ac:dyDescent="0.25">
      <c r="A25" s="233" t="s">
        <v>45</v>
      </c>
      <c r="B25" s="203">
        <v>11</v>
      </c>
      <c r="C25" s="203">
        <v>4</v>
      </c>
      <c r="D25" s="203">
        <v>35</v>
      </c>
      <c r="E25" s="203">
        <v>0</v>
      </c>
      <c r="F25" s="292">
        <v>0</v>
      </c>
      <c r="G25" s="234">
        <v>50</v>
      </c>
      <c r="H25" s="294">
        <v>0</v>
      </c>
      <c r="I25" s="203">
        <v>0</v>
      </c>
      <c r="J25" s="203">
        <v>0</v>
      </c>
      <c r="K25" s="203">
        <v>16</v>
      </c>
      <c r="L25" s="234">
        <v>16</v>
      </c>
      <c r="M25" s="235">
        <v>66</v>
      </c>
      <c r="N25" s="236">
        <v>54</v>
      </c>
    </row>
    <row r="26" spans="1:14" x14ac:dyDescent="0.25">
      <c r="A26" s="233" t="s">
        <v>46</v>
      </c>
      <c r="B26" s="203">
        <v>543</v>
      </c>
      <c r="C26" s="203">
        <v>217</v>
      </c>
      <c r="D26" s="203">
        <v>49</v>
      </c>
      <c r="E26" s="203">
        <v>109</v>
      </c>
      <c r="F26" s="292">
        <v>0</v>
      </c>
      <c r="G26" s="234">
        <v>918</v>
      </c>
      <c r="H26" s="294">
        <v>0</v>
      </c>
      <c r="I26" s="203">
        <v>0</v>
      </c>
      <c r="J26" s="203">
        <v>0</v>
      </c>
      <c r="K26" s="203">
        <v>0</v>
      </c>
      <c r="L26" s="234">
        <v>0</v>
      </c>
      <c r="M26" s="235">
        <v>918</v>
      </c>
      <c r="N26" s="236">
        <v>617</v>
      </c>
    </row>
    <row r="27" spans="1:14" x14ac:dyDescent="0.25">
      <c r="A27" s="233" t="s">
        <v>47</v>
      </c>
      <c r="B27" s="203">
        <v>0</v>
      </c>
      <c r="C27" s="203">
        <v>17</v>
      </c>
      <c r="D27" s="203">
        <v>23</v>
      </c>
      <c r="E27" s="203">
        <v>0</v>
      </c>
      <c r="F27" s="292">
        <v>0</v>
      </c>
      <c r="G27" s="234">
        <v>40</v>
      </c>
      <c r="H27" s="294">
        <v>0</v>
      </c>
      <c r="I27" s="203">
        <v>0</v>
      </c>
      <c r="J27" s="203">
        <v>995</v>
      </c>
      <c r="K27" s="203">
        <v>0</v>
      </c>
      <c r="L27" s="234">
        <v>995</v>
      </c>
      <c r="M27" s="235">
        <v>1035</v>
      </c>
      <c r="N27" s="236">
        <v>0</v>
      </c>
    </row>
    <row r="28" spans="1:14" ht="15.75" thickBot="1" x14ac:dyDescent="0.3">
      <c r="A28" s="233" t="s">
        <v>321</v>
      </c>
      <c r="B28" s="203">
        <v>3416</v>
      </c>
      <c r="C28" s="203">
        <v>68</v>
      </c>
      <c r="D28" s="203">
        <v>160</v>
      </c>
      <c r="E28" s="203">
        <v>13</v>
      </c>
      <c r="F28" s="761">
        <v>180</v>
      </c>
      <c r="G28" s="762">
        <v>3837</v>
      </c>
      <c r="H28" s="294">
        <v>0</v>
      </c>
      <c r="I28" s="203">
        <v>0</v>
      </c>
      <c r="J28" s="203">
        <v>0</v>
      </c>
      <c r="K28" s="203">
        <v>0</v>
      </c>
      <c r="L28" s="234">
        <v>0</v>
      </c>
      <c r="M28" s="762">
        <v>3837</v>
      </c>
      <c r="N28" s="765">
        <v>338</v>
      </c>
    </row>
    <row r="29" spans="1:14" ht="15.75" thickBot="1" x14ac:dyDescent="0.3">
      <c r="A29" s="237" t="s">
        <v>25</v>
      </c>
      <c r="B29" s="769">
        <v>4857</v>
      </c>
      <c r="C29" s="770">
        <v>599</v>
      </c>
      <c r="D29" s="771">
        <v>848</v>
      </c>
      <c r="E29" s="767">
        <v>227</v>
      </c>
      <c r="F29" s="763">
        <v>493</v>
      </c>
      <c r="G29" s="764">
        <v>7024</v>
      </c>
      <c r="H29" s="769">
        <v>0</v>
      </c>
      <c r="I29" s="770">
        <v>240</v>
      </c>
      <c r="J29" s="767">
        <v>995</v>
      </c>
      <c r="K29" s="768">
        <v>19</v>
      </c>
      <c r="L29" s="238">
        <v>1254</v>
      </c>
      <c r="M29" s="764">
        <v>8278</v>
      </c>
      <c r="N29" s="763">
        <v>1869</v>
      </c>
    </row>
    <row r="30" spans="1:14" ht="15.75" thickBot="1" x14ac:dyDescent="0.3">
      <c r="A30" s="240" t="s">
        <v>26</v>
      </c>
      <c r="B30" s="719">
        <v>207588</v>
      </c>
      <c r="C30" s="241">
        <v>30497</v>
      </c>
      <c r="D30" s="241">
        <v>18496</v>
      </c>
      <c r="E30" s="241">
        <v>5847</v>
      </c>
      <c r="F30" s="724">
        <v>35208</v>
      </c>
      <c r="G30" s="723">
        <v>297636</v>
      </c>
      <c r="H30" s="243">
        <v>4537</v>
      </c>
      <c r="I30" s="241">
        <v>343</v>
      </c>
      <c r="J30" s="241">
        <v>1855</v>
      </c>
      <c r="K30" s="241">
        <v>105</v>
      </c>
      <c r="L30" s="226">
        <v>6840</v>
      </c>
      <c r="M30" s="723">
        <v>304476</v>
      </c>
      <c r="N30" s="766">
        <v>74715</v>
      </c>
    </row>
    <row r="31" spans="1:14" ht="15.75" thickBot="1" x14ac:dyDescent="0.3">
      <c r="A31" s="33"/>
      <c r="B31" s="71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>
        <f>442114+M29</f>
        <v>450392</v>
      </c>
      <c r="N31" s="33"/>
    </row>
    <row r="32" spans="1:14" ht="15.75" thickBot="1" x14ac:dyDescent="0.3">
      <c r="A32" s="3334" t="s">
        <v>30</v>
      </c>
      <c r="B32" s="3335"/>
      <c r="C32" s="3335"/>
      <c r="D32" s="3335"/>
      <c r="E32" s="3335"/>
      <c r="F32" s="3335"/>
      <c r="G32" s="3335"/>
      <c r="H32" s="3335"/>
      <c r="I32" s="3335"/>
      <c r="J32" s="3335"/>
      <c r="K32" s="3335"/>
      <c r="L32" s="3335"/>
      <c r="M32" s="3335"/>
      <c r="N32" s="3336"/>
    </row>
    <row r="33" spans="1:16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09" t="s">
        <v>3</v>
      </c>
      <c r="N33" s="3331" t="s">
        <v>31</v>
      </c>
    </row>
    <row r="34" spans="1:16" x14ac:dyDescent="0.25">
      <c r="A34" s="3301"/>
      <c r="B34" s="2804" t="s">
        <v>8</v>
      </c>
      <c r="C34" s="3322"/>
      <c r="D34" s="2816" t="s">
        <v>9</v>
      </c>
      <c r="E34" s="3343"/>
      <c r="F34" s="3344" t="s">
        <v>32</v>
      </c>
      <c r="G34" s="3320" t="s">
        <v>10</v>
      </c>
      <c r="H34" s="2804" t="s">
        <v>11</v>
      </c>
      <c r="I34" s="3322"/>
      <c r="J34" s="3323" t="s">
        <v>12</v>
      </c>
      <c r="K34" s="3325" t="s">
        <v>33</v>
      </c>
      <c r="L34" s="3327" t="s">
        <v>13</v>
      </c>
      <c r="M34" s="3310"/>
      <c r="N34" s="3332"/>
    </row>
    <row r="35" spans="1:16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19"/>
      <c r="G35" s="3321"/>
      <c r="H35" s="5" t="s">
        <v>14</v>
      </c>
      <c r="I35" s="6" t="s">
        <v>15</v>
      </c>
      <c r="J35" s="3324"/>
      <c r="K35" s="3326"/>
      <c r="L35" s="3328"/>
      <c r="M35" s="3311"/>
      <c r="N35" s="3333"/>
    </row>
    <row r="36" spans="1:16" x14ac:dyDescent="0.25">
      <c r="A36" s="83" t="s">
        <v>27</v>
      </c>
      <c r="B36" s="199">
        <v>95849</v>
      </c>
      <c r="C36" s="200">
        <v>7994</v>
      </c>
      <c r="D36" s="200">
        <v>6792</v>
      </c>
      <c r="E36" s="200">
        <v>2266</v>
      </c>
      <c r="F36" s="720">
        <v>19007</v>
      </c>
      <c r="G36" s="721">
        <v>131908</v>
      </c>
      <c r="H36" s="199">
        <v>698</v>
      </c>
      <c r="I36" s="200">
        <v>3</v>
      </c>
      <c r="J36" s="200">
        <v>43</v>
      </c>
      <c r="K36" s="211">
        <v>34</v>
      </c>
      <c r="L36" s="212">
        <v>778</v>
      </c>
      <c r="M36" s="721">
        <v>132686</v>
      </c>
      <c r="N36" s="754">
        <v>31160</v>
      </c>
    </row>
    <row r="37" spans="1:16" ht="15.75" thickBot="1" x14ac:dyDescent="0.3">
      <c r="A37" s="3" t="s">
        <v>28</v>
      </c>
      <c r="B37" s="202">
        <v>106882</v>
      </c>
      <c r="C37" s="203">
        <v>21904</v>
      </c>
      <c r="D37" s="203">
        <v>10856</v>
      </c>
      <c r="E37" s="203">
        <v>3354</v>
      </c>
      <c r="F37" s="211">
        <v>15708</v>
      </c>
      <c r="G37" s="212">
        <v>158704</v>
      </c>
      <c r="H37" s="202">
        <v>3839</v>
      </c>
      <c r="I37" s="203">
        <v>100</v>
      </c>
      <c r="J37" s="203">
        <v>817</v>
      </c>
      <c r="K37" s="211">
        <v>52</v>
      </c>
      <c r="L37" s="212">
        <v>4808</v>
      </c>
      <c r="M37" s="213">
        <v>163512</v>
      </c>
      <c r="N37" s="215">
        <v>41686</v>
      </c>
    </row>
    <row r="38" spans="1:16" ht="15.75" thickBot="1" x14ac:dyDescent="0.3">
      <c r="A38" s="223" t="s">
        <v>24</v>
      </c>
      <c r="B38" s="984">
        <v>202731</v>
      </c>
      <c r="C38" s="224">
        <v>29898</v>
      </c>
      <c r="D38" s="224">
        <v>17648</v>
      </c>
      <c r="E38" s="224">
        <v>5620</v>
      </c>
      <c r="F38" s="722">
        <v>34715</v>
      </c>
      <c r="G38" s="723">
        <v>290612</v>
      </c>
      <c r="H38" s="224">
        <v>4537</v>
      </c>
      <c r="I38" s="224">
        <v>103</v>
      </c>
      <c r="J38" s="224">
        <v>860</v>
      </c>
      <c r="K38" s="224">
        <v>86</v>
      </c>
      <c r="L38" s="226">
        <v>5586</v>
      </c>
      <c r="M38" s="723">
        <v>296198</v>
      </c>
      <c r="N38" s="723">
        <v>72846</v>
      </c>
      <c r="P38" s="4">
        <f>N38+N54</f>
        <v>224541</v>
      </c>
    </row>
    <row r="39" spans="1:16" ht="15.75" thickBot="1" x14ac:dyDescent="0.3">
      <c r="A39" s="223" t="s">
        <v>25</v>
      </c>
      <c r="B39" s="198">
        <v>4857</v>
      </c>
      <c r="C39" s="198">
        <v>599</v>
      </c>
      <c r="D39" s="198">
        <v>848</v>
      </c>
      <c r="E39" s="198">
        <v>227</v>
      </c>
      <c r="F39" s="760">
        <v>493</v>
      </c>
      <c r="G39" s="760">
        <v>7024</v>
      </c>
      <c r="H39" s="198">
        <v>0</v>
      </c>
      <c r="I39" s="198">
        <v>240</v>
      </c>
      <c r="J39" s="198">
        <v>995</v>
      </c>
      <c r="K39" s="198">
        <v>19</v>
      </c>
      <c r="L39" s="245">
        <v>1254</v>
      </c>
      <c r="M39" s="760">
        <v>8278</v>
      </c>
      <c r="N39" s="760">
        <v>1869</v>
      </c>
    </row>
    <row r="40" spans="1:16" ht="15.75" thickBot="1" x14ac:dyDescent="0.3">
      <c r="A40" s="247" t="s">
        <v>26</v>
      </c>
      <c r="B40" s="198">
        <v>207588</v>
      </c>
      <c r="C40" s="198">
        <v>30497</v>
      </c>
      <c r="D40" s="198">
        <v>18496</v>
      </c>
      <c r="E40" s="198">
        <v>5847</v>
      </c>
      <c r="F40" s="725">
        <v>35208</v>
      </c>
      <c r="G40" s="726">
        <v>297636</v>
      </c>
      <c r="H40" s="198">
        <v>4537</v>
      </c>
      <c r="I40" s="198">
        <v>343</v>
      </c>
      <c r="J40" s="198">
        <v>1855</v>
      </c>
      <c r="K40" s="198">
        <v>105</v>
      </c>
      <c r="L40" s="249">
        <v>6840</v>
      </c>
      <c r="M40" s="726">
        <v>304476</v>
      </c>
      <c r="N40" s="723">
        <v>74715</v>
      </c>
    </row>
    <row r="41" spans="1:16" x14ac:dyDescent="0.25">
      <c r="A41" s="33"/>
      <c r="B41" s="7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6" ht="15.75" thickBot="1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6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6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40" t="s">
        <v>31</v>
      </c>
    </row>
    <row r="45" spans="1:16" x14ac:dyDescent="0.25">
      <c r="A45" s="3301"/>
      <c r="B45" s="2804" t="s">
        <v>8</v>
      </c>
      <c r="C45" s="3322"/>
      <c r="D45" s="2816" t="s">
        <v>9</v>
      </c>
      <c r="E45" s="3343"/>
      <c r="F45" s="2820" t="s">
        <v>32</v>
      </c>
      <c r="G45" s="3327" t="s">
        <v>10</v>
      </c>
      <c r="H45" s="3345" t="s">
        <v>11</v>
      </c>
      <c r="I45" s="3322"/>
      <c r="J45" s="3323" t="s">
        <v>12</v>
      </c>
      <c r="K45" s="3325" t="s">
        <v>33</v>
      </c>
      <c r="L45" s="3327" t="s">
        <v>13</v>
      </c>
      <c r="M45" s="3338"/>
      <c r="N45" s="3341"/>
    </row>
    <row r="46" spans="1:16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42"/>
    </row>
    <row r="47" spans="1:16" x14ac:dyDescent="0.25">
      <c r="A47" s="83" t="s">
        <v>17</v>
      </c>
      <c r="B47" s="199">
        <v>41529</v>
      </c>
      <c r="C47" s="200">
        <v>25190</v>
      </c>
      <c r="D47" s="200">
        <v>11591</v>
      </c>
      <c r="E47" s="200">
        <v>10461</v>
      </c>
      <c r="F47" s="211">
        <v>12997</v>
      </c>
      <c r="G47" s="212">
        <v>101768</v>
      </c>
      <c r="H47" s="297">
        <v>5719</v>
      </c>
      <c r="I47" s="200">
        <v>972</v>
      </c>
      <c r="J47" s="200">
        <v>861</v>
      </c>
      <c r="K47" s="201">
        <v>505</v>
      </c>
      <c r="L47" s="212">
        <v>8057</v>
      </c>
      <c r="M47" s="213">
        <v>109825</v>
      </c>
      <c r="N47" s="214">
        <v>48749</v>
      </c>
    </row>
    <row r="48" spans="1:16" x14ac:dyDescent="0.25">
      <c r="A48" s="3" t="s">
        <v>18</v>
      </c>
      <c r="B48" s="202">
        <v>31248</v>
      </c>
      <c r="C48" s="203">
        <v>27941.73</v>
      </c>
      <c r="D48" s="203">
        <v>9436</v>
      </c>
      <c r="E48" s="203">
        <v>9990.0839999999989</v>
      </c>
      <c r="F48" s="292">
        <v>10057</v>
      </c>
      <c r="G48" s="234">
        <v>88672.813999999998</v>
      </c>
      <c r="H48" s="294">
        <v>7344</v>
      </c>
      <c r="I48" s="203">
        <v>8902</v>
      </c>
      <c r="J48" s="203">
        <v>8137</v>
      </c>
      <c r="K48" s="298">
        <v>3023</v>
      </c>
      <c r="L48" s="234">
        <v>27406</v>
      </c>
      <c r="M48" s="235">
        <v>116078.814</v>
      </c>
      <c r="N48" s="215">
        <v>69708</v>
      </c>
    </row>
    <row r="49" spans="1:14" x14ac:dyDescent="0.25">
      <c r="A49" s="216" t="s">
        <v>19</v>
      </c>
      <c r="B49" s="204">
        <v>9722</v>
      </c>
      <c r="C49" s="205">
        <v>5835.9</v>
      </c>
      <c r="D49" s="205">
        <v>2696</v>
      </c>
      <c r="E49" s="205">
        <v>2394</v>
      </c>
      <c r="F49" s="295">
        <v>1718</v>
      </c>
      <c r="G49" s="252">
        <v>22365.9</v>
      </c>
      <c r="H49" s="299">
        <v>3956</v>
      </c>
      <c r="I49" s="205">
        <v>4436</v>
      </c>
      <c r="J49" s="205">
        <v>1515</v>
      </c>
      <c r="K49" s="300">
        <v>621</v>
      </c>
      <c r="L49" s="252">
        <v>10528</v>
      </c>
      <c r="M49" s="253">
        <v>32893.9</v>
      </c>
      <c r="N49" s="220">
        <v>22476</v>
      </c>
    </row>
    <row r="50" spans="1:14" x14ac:dyDescent="0.25">
      <c r="A50" s="82" t="s">
        <v>20</v>
      </c>
      <c r="B50" s="204">
        <v>9538</v>
      </c>
      <c r="C50" s="205">
        <v>10159.83</v>
      </c>
      <c r="D50" s="205">
        <v>3631</v>
      </c>
      <c r="E50" s="205">
        <v>3301</v>
      </c>
      <c r="F50" s="295">
        <v>4056</v>
      </c>
      <c r="G50" s="252">
        <v>30685.83</v>
      </c>
      <c r="H50" s="299">
        <v>1707</v>
      </c>
      <c r="I50" s="205">
        <v>0</v>
      </c>
      <c r="J50" s="205">
        <v>4315</v>
      </c>
      <c r="K50" s="300">
        <v>2035</v>
      </c>
      <c r="L50" s="252">
        <v>8057</v>
      </c>
      <c r="M50" s="253">
        <v>38742.83</v>
      </c>
      <c r="N50" s="220">
        <v>23578</v>
      </c>
    </row>
    <row r="51" spans="1:14" x14ac:dyDescent="0.25">
      <c r="A51" s="82" t="s">
        <v>21</v>
      </c>
      <c r="B51" s="204">
        <v>10452</v>
      </c>
      <c r="C51" s="205">
        <v>10828</v>
      </c>
      <c r="D51" s="205">
        <v>2715</v>
      </c>
      <c r="E51" s="205">
        <v>3738.0839999999998</v>
      </c>
      <c r="F51" s="295">
        <v>3819</v>
      </c>
      <c r="G51" s="252">
        <v>31552.083999999999</v>
      </c>
      <c r="H51" s="299">
        <v>1673</v>
      </c>
      <c r="I51" s="205">
        <v>4390</v>
      </c>
      <c r="J51" s="205">
        <v>2297</v>
      </c>
      <c r="K51" s="300">
        <v>105</v>
      </c>
      <c r="L51" s="252">
        <v>8465</v>
      </c>
      <c r="M51" s="253">
        <v>40017.084000000003</v>
      </c>
      <c r="N51" s="220">
        <v>21019</v>
      </c>
    </row>
    <row r="52" spans="1:14" x14ac:dyDescent="0.25">
      <c r="A52" s="3" t="s">
        <v>22</v>
      </c>
      <c r="B52" s="202">
        <v>2339</v>
      </c>
      <c r="C52" s="203">
        <v>1751.0940000000001</v>
      </c>
      <c r="D52" s="203">
        <v>7188</v>
      </c>
      <c r="E52" s="203">
        <v>316.07799999999997</v>
      </c>
      <c r="F52" s="292">
        <v>1413</v>
      </c>
      <c r="G52" s="234">
        <v>13007.172</v>
      </c>
      <c r="H52" s="294">
        <v>78</v>
      </c>
      <c r="I52" s="203">
        <v>0</v>
      </c>
      <c r="J52" s="203">
        <v>1625</v>
      </c>
      <c r="K52" s="298">
        <v>957</v>
      </c>
      <c r="L52" s="234">
        <v>2660</v>
      </c>
      <c r="M52" s="235">
        <v>15667.172</v>
      </c>
      <c r="N52" s="215">
        <v>11911</v>
      </c>
    </row>
    <row r="53" spans="1:14" ht="15.75" thickBot="1" x14ac:dyDescent="0.3">
      <c r="A53" s="221" t="s">
        <v>23</v>
      </c>
      <c r="B53" s="207">
        <v>14537</v>
      </c>
      <c r="C53" s="208">
        <v>9743</v>
      </c>
      <c r="D53" s="208">
        <v>4278</v>
      </c>
      <c r="E53" s="208">
        <v>7365</v>
      </c>
      <c r="F53" s="296">
        <v>3616</v>
      </c>
      <c r="G53" s="254">
        <v>39539</v>
      </c>
      <c r="H53" s="301">
        <v>318</v>
      </c>
      <c r="I53" s="208">
        <v>665</v>
      </c>
      <c r="J53" s="208">
        <v>1806</v>
      </c>
      <c r="K53" s="302">
        <v>271</v>
      </c>
      <c r="L53" s="254">
        <v>3060</v>
      </c>
      <c r="M53" s="255">
        <v>42599</v>
      </c>
      <c r="N53" s="222">
        <v>21327</v>
      </c>
    </row>
    <row r="54" spans="1:14" ht="15.75" thickBot="1" x14ac:dyDescent="0.3">
      <c r="A54" s="223" t="s">
        <v>24</v>
      </c>
      <c r="B54" s="224">
        <v>89653</v>
      </c>
      <c r="C54" s="224">
        <v>64625.824000000001</v>
      </c>
      <c r="D54" s="224">
        <v>32493</v>
      </c>
      <c r="E54" s="224">
        <v>28132.162</v>
      </c>
      <c r="F54" s="225">
        <v>28083</v>
      </c>
      <c r="G54" s="226">
        <v>242986.986</v>
      </c>
      <c r="H54" s="243">
        <v>13459</v>
      </c>
      <c r="I54" s="224">
        <v>10539</v>
      </c>
      <c r="J54" s="224">
        <v>12429</v>
      </c>
      <c r="K54" s="224">
        <v>4756</v>
      </c>
      <c r="L54" s="1143">
        <v>41183</v>
      </c>
      <c r="M54" s="227">
        <v>284169.98600000003</v>
      </c>
      <c r="N54" s="228">
        <v>151695</v>
      </c>
    </row>
    <row r="55" spans="1:14" x14ac:dyDescent="0.25">
      <c r="A55" s="229" t="s">
        <v>35</v>
      </c>
      <c r="B55" s="290">
        <v>17090</v>
      </c>
      <c r="C55" s="290">
        <v>4422.1180000000004</v>
      </c>
      <c r="D55" s="290">
        <v>4910</v>
      </c>
      <c r="E55" s="290">
        <v>5664</v>
      </c>
      <c r="F55" s="291">
        <v>3960</v>
      </c>
      <c r="G55" s="230">
        <v>36046.118000000002</v>
      </c>
      <c r="H55" s="293">
        <v>8529</v>
      </c>
      <c r="I55" s="290">
        <v>2019</v>
      </c>
      <c r="J55" s="290">
        <v>1578</v>
      </c>
      <c r="K55" s="290">
        <v>164</v>
      </c>
      <c r="L55" s="230">
        <v>12290</v>
      </c>
      <c r="M55" s="231">
        <v>48336.118000000002</v>
      </c>
      <c r="N55" s="232">
        <v>18119</v>
      </c>
    </row>
    <row r="56" spans="1:14" x14ac:dyDescent="0.25">
      <c r="A56" s="233" t="s">
        <v>36</v>
      </c>
      <c r="B56" s="203">
        <v>5962</v>
      </c>
      <c r="C56" s="203">
        <v>3003</v>
      </c>
      <c r="D56" s="203">
        <v>1703</v>
      </c>
      <c r="E56" s="203">
        <v>1713</v>
      </c>
      <c r="F56" s="292">
        <v>1154</v>
      </c>
      <c r="G56" s="234">
        <v>13535</v>
      </c>
      <c r="H56" s="294">
        <v>4877</v>
      </c>
      <c r="I56" s="203">
        <v>7949</v>
      </c>
      <c r="J56" s="203">
        <v>2264</v>
      </c>
      <c r="K56" s="203">
        <v>872</v>
      </c>
      <c r="L56" s="234">
        <v>15962</v>
      </c>
      <c r="M56" s="235">
        <v>29497</v>
      </c>
      <c r="N56" s="236">
        <v>14671</v>
      </c>
    </row>
    <row r="57" spans="1:14" x14ac:dyDescent="0.25">
      <c r="A57" s="233" t="s">
        <v>37</v>
      </c>
      <c r="B57" s="203">
        <v>344</v>
      </c>
      <c r="C57" s="203">
        <v>300</v>
      </c>
      <c r="D57" s="203">
        <v>2181</v>
      </c>
      <c r="E57" s="203">
        <v>466</v>
      </c>
      <c r="F57" s="292">
        <v>285</v>
      </c>
      <c r="G57" s="234">
        <v>3576</v>
      </c>
      <c r="H57" s="294">
        <v>19892</v>
      </c>
      <c r="I57" s="203">
        <v>209</v>
      </c>
      <c r="J57" s="203">
        <v>0</v>
      </c>
      <c r="K57" s="203">
        <v>406</v>
      </c>
      <c r="L57" s="234">
        <v>20507</v>
      </c>
      <c r="M57" s="235">
        <v>24083</v>
      </c>
      <c r="N57" s="236">
        <v>17529</v>
      </c>
    </row>
    <row r="58" spans="1:14" x14ac:dyDescent="0.25">
      <c r="A58" s="233" t="s">
        <v>38</v>
      </c>
      <c r="B58" s="203">
        <v>1994</v>
      </c>
      <c r="C58" s="203">
        <v>131</v>
      </c>
      <c r="D58" s="203">
        <v>381</v>
      </c>
      <c r="E58" s="203">
        <v>265</v>
      </c>
      <c r="F58" s="292">
        <v>1554</v>
      </c>
      <c r="G58" s="234">
        <v>4325</v>
      </c>
      <c r="H58" s="294">
        <v>0</v>
      </c>
      <c r="I58" s="203">
        <v>34</v>
      </c>
      <c r="J58" s="203">
        <v>156</v>
      </c>
      <c r="K58" s="203">
        <v>0</v>
      </c>
      <c r="L58" s="234">
        <v>190</v>
      </c>
      <c r="M58" s="235">
        <v>4515</v>
      </c>
      <c r="N58" s="236">
        <v>1316</v>
      </c>
    </row>
    <row r="59" spans="1:14" x14ac:dyDescent="0.25">
      <c r="A59" s="233" t="s">
        <v>39</v>
      </c>
      <c r="B59" s="203">
        <v>4466</v>
      </c>
      <c r="C59" s="203">
        <v>9733</v>
      </c>
      <c r="D59" s="203">
        <v>2848</v>
      </c>
      <c r="E59" s="203">
        <v>5166.2029999999995</v>
      </c>
      <c r="F59" s="292">
        <v>954</v>
      </c>
      <c r="G59" s="234">
        <v>23167.203000000001</v>
      </c>
      <c r="H59" s="294">
        <v>5882</v>
      </c>
      <c r="I59" s="203">
        <v>4372</v>
      </c>
      <c r="J59" s="203">
        <v>18245</v>
      </c>
      <c r="K59" s="203">
        <v>8141</v>
      </c>
      <c r="L59" s="234">
        <v>36640</v>
      </c>
      <c r="M59" s="235">
        <v>59807.203000000001</v>
      </c>
      <c r="N59" s="236">
        <v>32126</v>
      </c>
    </row>
    <row r="60" spans="1:14" x14ac:dyDescent="0.25">
      <c r="A60" s="233" t="s">
        <v>40</v>
      </c>
      <c r="B60" s="203">
        <v>227</v>
      </c>
      <c r="C60" s="203">
        <v>34</v>
      </c>
      <c r="D60" s="203">
        <v>4288</v>
      </c>
      <c r="E60" s="203">
        <v>309</v>
      </c>
      <c r="F60" s="292">
        <v>4664</v>
      </c>
      <c r="G60" s="234">
        <v>9522</v>
      </c>
      <c r="H60" s="294">
        <v>0</v>
      </c>
      <c r="I60" s="203">
        <v>0</v>
      </c>
      <c r="J60" s="203">
        <v>1469</v>
      </c>
      <c r="K60" s="203">
        <v>954</v>
      </c>
      <c r="L60" s="234">
        <v>2423</v>
      </c>
      <c r="M60" s="235">
        <v>11945</v>
      </c>
      <c r="N60" s="236">
        <v>11870</v>
      </c>
    </row>
    <row r="61" spans="1:14" x14ac:dyDescent="0.25">
      <c r="A61" s="233" t="s">
        <v>41</v>
      </c>
      <c r="B61" s="203">
        <v>5761</v>
      </c>
      <c r="C61" s="203">
        <v>3255</v>
      </c>
      <c r="D61" s="203">
        <v>5154</v>
      </c>
      <c r="E61" s="203">
        <v>1251</v>
      </c>
      <c r="F61" s="292">
        <v>681</v>
      </c>
      <c r="G61" s="234">
        <v>16102</v>
      </c>
      <c r="H61" s="294">
        <v>1803</v>
      </c>
      <c r="I61" s="203">
        <v>207</v>
      </c>
      <c r="J61" s="203">
        <v>531</v>
      </c>
      <c r="K61" s="203">
        <v>29</v>
      </c>
      <c r="L61" s="234">
        <v>2570</v>
      </c>
      <c r="M61" s="235">
        <v>18672</v>
      </c>
      <c r="N61" s="236">
        <v>12335</v>
      </c>
    </row>
    <row r="62" spans="1:14" x14ac:dyDescent="0.25">
      <c r="A62" s="233" t="s">
        <v>42</v>
      </c>
      <c r="B62" s="203">
        <v>2840</v>
      </c>
      <c r="C62" s="203">
        <v>2884</v>
      </c>
      <c r="D62" s="203">
        <v>9637</v>
      </c>
      <c r="E62" s="203">
        <v>14392</v>
      </c>
      <c r="F62" s="292">
        <v>1141</v>
      </c>
      <c r="G62" s="234">
        <v>30894</v>
      </c>
      <c r="H62" s="294">
        <v>89</v>
      </c>
      <c r="I62" s="203">
        <v>323</v>
      </c>
      <c r="J62" s="203">
        <v>18</v>
      </c>
      <c r="K62" s="203">
        <v>351</v>
      </c>
      <c r="L62" s="234">
        <v>781</v>
      </c>
      <c r="M62" s="235">
        <v>31675</v>
      </c>
      <c r="N62" s="236">
        <v>17731</v>
      </c>
    </row>
    <row r="63" spans="1:14" x14ac:dyDescent="0.25">
      <c r="A63" s="233" t="s">
        <v>43</v>
      </c>
      <c r="B63" s="203">
        <v>3782</v>
      </c>
      <c r="C63" s="203">
        <v>2070</v>
      </c>
      <c r="D63" s="203">
        <v>2333</v>
      </c>
      <c r="E63" s="203">
        <v>709.20900000000006</v>
      </c>
      <c r="F63" s="292">
        <v>1561</v>
      </c>
      <c r="G63" s="234">
        <v>10455.208999999999</v>
      </c>
      <c r="H63" s="294">
        <v>154</v>
      </c>
      <c r="I63" s="203">
        <v>20</v>
      </c>
      <c r="J63" s="203">
        <v>3132</v>
      </c>
      <c r="K63" s="203">
        <v>11</v>
      </c>
      <c r="L63" s="234">
        <v>3317</v>
      </c>
      <c r="M63" s="235">
        <v>13772.209000000001</v>
      </c>
      <c r="N63" s="236">
        <v>8640</v>
      </c>
    </row>
    <row r="64" spans="1:14" x14ac:dyDescent="0.25">
      <c r="A64" s="233" t="s">
        <v>44</v>
      </c>
      <c r="B64" s="203">
        <v>2590</v>
      </c>
      <c r="C64" s="203">
        <v>409</v>
      </c>
      <c r="D64" s="203">
        <v>1138</v>
      </c>
      <c r="E64" s="203">
        <v>1552</v>
      </c>
      <c r="F64" s="292">
        <v>3152</v>
      </c>
      <c r="G64" s="234">
        <v>8841</v>
      </c>
      <c r="H64" s="294">
        <v>2691</v>
      </c>
      <c r="I64" s="203">
        <v>723</v>
      </c>
      <c r="J64" s="203">
        <v>0</v>
      </c>
      <c r="K64" s="203">
        <v>1332</v>
      </c>
      <c r="L64" s="234">
        <v>4746</v>
      </c>
      <c r="M64" s="235">
        <v>13587</v>
      </c>
      <c r="N64" s="236">
        <v>10384</v>
      </c>
    </row>
    <row r="65" spans="1:14" x14ac:dyDescent="0.25">
      <c r="A65" s="233" t="s">
        <v>45</v>
      </c>
      <c r="B65" s="203">
        <v>1441</v>
      </c>
      <c r="C65" s="203">
        <v>530</v>
      </c>
      <c r="D65" s="203">
        <v>126</v>
      </c>
      <c r="E65" s="203">
        <v>298</v>
      </c>
      <c r="F65" s="292">
        <v>449</v>
      </c>
      <c r="G65" s="234">
        <v>2844</v>
      </c>
      <c r="H65" s="294">
        <v>28</v>
      </c>
      <c r="I65" s="203">
        <v>0</v>
      </c>
      <c r="J65" s="203">
        <v>0</v>
      </c>
      <c r="K65" s="203">
        <v>26</v>
      </c>
      <c r="L65" s="234">
        <v>54</v>
      </c>
      <c r="M65" s="235">
        <v>2898</v>
      </c>
      <c r="N65" s="236">
        <v>1745</v>
      </c>
    </row>
    <row r="66" spans="1:14" x14ac:dyDescent="0.25">
      <c r="A66" s="233" t="s">
        <v>46</v>
      </c>
      <c r="B66" s="203">
        <v>1197</v>
      </c>
      <c r="C66" s="203">
        <v>2543</v>
      </c>
      <c r="D66" s="203">
        <v>560</v>
      </c>
      <c r="E66" s="203">
        <v>4077</v>
      </c>
      <c r="F66" s="292">
        <v>4462</v>
      </c>
      <c r="G66" s="234">
        <v>12839</v>
      </c>
      <c r="H66" s="294">
        <v>83</v>
      </c>
      <c r="I66" s="203">
        <v>0</v>
      </c>
      <c r="J66" s="203">
        <v>1</v>
      </c>
      <c r="K66" s="203">
        <v>2728</v>
      </c>
      <c r="L66" s="234">
        <v>2812</v>
      </c>
      <c r="M66" s="235">
        <v>15651</v>
      </c>
      <c r="N66" s="236">
        <v>12349</v>
      </c>
    </row>
    <row r="67" spans="1:14" x14ac:dyDescent="0.25">
      <c r="A67" s="256" t="s">
        <v>47</v>
      </c>
      <c r="B67" s="208">
        <v>12</v>
      </c>
      <c r="C67" s="208">
        <v>0</v>
      </c>
      <c r="D67" s="208">
        <v>74</v>
      </c>
      <c r="E67" s="208">
        <v>234</v>
      </c>
      <c r="F67" s="296">
        <v>28</v>
      </c>
      <c r="G67" s="254">
        <v>348</v>
      </c>
      <c r="H67" s="301">
        <v>2907</v>
      </c>
      <c r="I67" s="208">
        <v>0</v>
      </c>
      <c r="J67" s="208">
        <v>26</v>
      </c>
      <c r="K67" s="208">
        <v>3150</v>
      </c>
      <c r="L67" s="254">
        <v>6083</v>
      </c>
      <c r="M67" s="255">
        <v>6431</v>
      </c>
      <c r="N67" s="257">
        <v>3589</v>
      </c>
    </row>
    <row r="68" spans="1:14" ht="15.75" thickBot="1" x14ac:dyDescent="0.3">
      <c r="A68" s="233" t="s">
        <v>321</v>
      </c>
      <c r="B68" s="203">
        <v>22640</v>
      </c>
      <c r="C68" s="203">
        <v>9898</v>
      </c>
      <c r="D68" s="203">
        <v>15478</v>
      </c>
      <c r="E68" s="203">
        <v>22042</v>
      </c>
      <c r="F68" s="292">
        <v>8160</v>
      </c>
      <c r="G68" s="234">
        <v>78218</v>
      </c>
      <c r="H68" s="294">
        <v>36479</v>
      </c>
      <c r="I68" s="203">
        <v>19450</v>
      </c>
      <c r="J68" s="203">
        <v>9057</v>
      </c>
      <c r="K68" s="203">
        <v>18040</v>
      </c>
      <c r="L68" s="234">
        <v>83026</v>
      </c>
      <c r="M68" s="235">
        <v>161244</v>
      </c>
      <c r="N68" s="236">
        <v>70312</v>
      </c>
    </row>
    <row r="69" spans="1:14" ht="15.75" thickBot="1" x14ac:dyDescent="0.3">
      <c r="A69" s="237" t="s">
        <v>25</v>
      </c>
      <c r="B69" s="769">
        <v>70346</v>
      </c>
      <c r="C69" s="770">
        <v>39212.118000000002</v>
      </c>
      <c r="D69" s="771">
        <v>50811</v>
      </c>
      <c r="E69" s="767">
        <v>58138.411999999997</v>
      </c>
      <c r="F69" s="768">
        <v>32205</v>
      </c>
      <c r="G69" s="238">
        <v>250712.53</v>
      </c>
      <c r="H69" s="769">
        <v>83414</v>
      </c>
      <c r="I69" s="770">
        <v>35306</v>
      </c>
      <c r="J69" s="767">
        <v>36477</v>
      </c>
      <c r="K69" s="768">
        <v>36204</v>
      </c>
      <c r="L69" s="928">
        <v>191401</v>
      </c>
      <c r="M69" s="772">
        <v>442113.53</v>
      </c>
      <c r="N69" s="666">
        <v>232716</v>
      </c>
    </row>
    <row r="70" spans="1:14" ht="15.75" thickBot="1" x14ac:dyDescent="0.3">
      <c r="A70" s="240" t="s">
        <v>26</v>
      </c>
      <c r="B70" s="241">
        <v>159999</v>
      </c>
      <c r="C70" s="241">
        <v>103837.942</v>
      </c>
      <c r="D70" s="241">
        <v>83304</v>
      </c>
      <c r="E70" s="241">
        <v>86270.573999999993</v>
      </c>
      <c r="F70" s="242">
        <v>60288</v>
      </c>
      <c r="G70" s="226">
        <v>493699.516</v>
      </c>
      <c r="H70" s="243">
        <v>96873</v>
      </c>
      <c r="I70" s="241">
        <v>45846</v>
      </c>
      <c r="J70" s="241">
        <v>48906</v>
      </c>
      <c r="K70" s="241">
        <v>40960</v>
      </c>
      <c r="L70" s="929">
        <v>232584</v>
      </c>
      <c r="M70" s="227">
        <v>726283.51600000006</v>
      </c>
      <c r="N70" s="244">
        <v>384411</v>
      </c>
    </row>
    <row r="71" spans="1:14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5.75" thickBot="1" x14ac:dyDescent="0.3">
      <c r="A73" s="3334" t="s">
        <v>48</v>
      </c>
      <c r="B73" s="3335"/>
      <c r="C73" s="3335"/>
      <c r="D73" s="3335"/>
      <c r="E73" s="3335"/>
      <c r="F73" s="3335"/>
      <c r="G73" s="3335"/>
      <c r="H73" s="3335"/>
      <c r="I73" s="3335"/>
      <c r="J73" s="3335"/>
      <c r="K73" s="3335"/>
      <c r="L73" s="3335"/>
      <c r="M73" s="3335"/>
      <c r="N73" s="3336"/>
    </row>
    <row r="74" spans="1:14" ht="15.75" thickBot="1" x14ac:dyDescent="0.3">
      <c r="A74" s="3346" t="s">
        <v>0</v>
      </c>
      <c r="B74" s="3349" t="s">
        <v>1</v>
      </c>
      <c r="C74" s="3330"/>
      <c r="D74" s="3330"/>
      <c r="E74" s="3330"/>
      <c r="F74" s="3330"/>
      <c r="G74" s="3350"/>
      <c r="H74" s="3351" t="s">
        <v>2</v>
      </c>
      <c r="I74" s="3307"/>
      <c r="J74" s="3307"/>
      <c r="K74" s="3307"/>
      <c r="L74" s="3352"/>
      <c r="M74" s="3353" t="s">
        <v>3</v>
      </c>
      <c r="N74" s="3340" t="s">
        <v>31</v>
      </c>
    </row>
    <row r="75" spans="1:14" x14ac:dyDescent="0.25">
      <c r="A75" s="3347"/>
      <c r="B75" s="2830" t="s">
        <v>8</v>
      </c>
      <c r="C75" s="3322"/>
      <c r="D75" s="2816" t="s">
        <v>9</v>
      </c>
      <c r="E75" s="3343"/>
      <c r="F75" s="2820" t="s">
        <v>32</v>
      </c>
      <c r="G75" s="3327" t="s">
        <v>10</v>
      </c>
      <c r="H75" s="3345" t="s">
        <v>11</v>
      </c>
      <c r="I75" s="3322"/>
      <c r="J75" s="3323" t="s">
        <v>12</v>
      </c>
      <c r="K75" s="3323" t="s">
        <v>33</v>
      </c>
      <c r="L75" s="3327" t="s">
        <v>13</v>
      </c>
      <c r="M75" s="3354"/>
      <c r="N75" s="3341"/>
    </row>
    <row r="76" spans="1:14" ht="57.75" thickBot="1" x14ac:dyDescent="0.3">
      <c r="A76" s="3348"/>
      <c r="B76" s="258" t="s">
        <v>14</v>
      </c>
      <c r="C76" s="667" t="s">
        <v>15</v>
      </c>
      <c r="D76" s="667" t="s">
        <v>16</v>
      </c>
      <c r="E76" s="667" t="s">
        <v>55</v>
      </c>
      <c r="F76" s="3356"/>
      <c r="G76" s="3328"/>
      <c r="H76" s="259" t="s">
        <v>14</v>
      </c>
      <c r="I76" s="667" t="s">
        <v>15</v>
      </c>
      <c r="J76" s="3324"/>
      <c r="K76" s="3324"/>
      <c r="L76" s="3328"/>
      <c r="M76" s="3355"/>
      <c r="N76" s="3342"/>
    </row>
    <row r="77" spans="1:14" ht="15.75" thickBot="1" x14ac:dyDescent="0.3">
      <c r="A77" s="260" t="s">
        <v>24</v>
      </c>
      <c r="B77" s="743">
        <v>89653</v>
      </c>
      <c r="C77" s="743">
        <v>64625.824000000001</v>
      </c>
      <c r="D77" s="743">
        <v>32493</v>
      </c>
      <c r="E77" s="743">
        <v>28132.162</v>
      </c>
      <c r="F77" s="743">
        <v>28083</v>
      </c>
      <c r="G77" s="744">
        <v>242986.986</v>
      </c>
      <c r="H77" s="743">
        <v>13459</v>
      </c>
      <c r="I77" s="743">
        <v>10539</v>
      </c>
      <c r="J77" s="743">
        <v>12429</v>
      </c>
      <c r="K77" s="743">
        <v>4756</v>
      </c>
      <c r="L77" s="744">
        <v>41183</v>
      </c>
      <c r="M77" s="745">
        <v>284169.98600000003</v>
      </c>
      <c r="N77" s="743">
        <v>151695</v>
      </c>
    </row>
    <row r="78" spans="1:14" x14ac:dyDescent="0.25">
      <c r="A78" s="264" t="s">
        <v>49</v>
      </c>
      <c r="B78" s="267">
        <v>57165</v>
      </c>
      <c r="C78" s="200">
        <v>40539.83</v>
      </c>
      <c r="D78" s="200">
        <v>21711</v>
      </c>
      <c r="E78" s="200">
        <v>15636</v>
      </c>
      <c r="F78" s="265">
        <v>20963</v>
      </c>
      <c r="G78" s="746">
        <v>156014.83000000002</v>
      </c>
      <c r="H78" s="747">
        <v>10965</v>
      </c>
      <c r="I78" s="748">
        <v>8607</v>
      </c>
      <c r="J78" s="267">
        <v>11665</v>
      </c>
      <c r="K78" s="267">
        <v>4334</v>
      </c>
      <c r="L78" s="746">
        <v>35571</v>
      </c>
      <c r="M78" s="749">
        <v>191585.83</v>
      </c>
      <c r="N78" s="269">
        <v>108145</v>
      </c>
    </row>
    <row r="79" spans="1:14" x14ac:dyDescent="0.25">
      <c r="A79" s="270" t="s">
        <v>50</v>
      </c>
      <c r="B79" s="272">
        <v>0</v>
      </c>
      <c r="C79" s="203">
        <v>0</v>
      </c>
      <c r="D79" s="203">
        <v>3652</v>
      </c>
      <c r="E79" s="203">
        <v>15</v>
      </c>
      <c r="F79" s="271">
        <v>12</v>
      </c>
      <c r="G79" s="746">
        <v>3679</v>
      </c>
      <c r="H79" s="750">
        <v>0</v>
      </c>
      <c r="I79" s="713">
        <v>0</v>
      </c>
      <c r="J79" s="272">
        <v>0</v>
      </c>
      <c r="K79" s="272">
        <v>0</v>
      </c>
      <c r="L79" s="746">
        <v>0</v>
      </c>
      <c r="M79" s="749">
        <v>3679</v>
      </c>
      <c r="N79" s="236">
        <v>19</v>
      </c>
    </row>
    <row r="80" spans="1:14" x14ac:dyDescent="0.25">
      <c r="A80" s="270" t="s">
        <v>51</v>
      </c>
      <c r="B80" s="272">
        <v>26939</v>
      </c>
      <c r="C80" s="203">
        <v>19155</v>
      </c>
      <c r="D80" s="203">
        <v>5603</v>
      </c>
      <c r="E80" s="203">
        <v>10295.083999999999</v>
      </c>
      <c r="F80" s="271">
        <v>5397</v>
      </c>
      <c r="G80" s="746">
        <v>67389.084000000003</v>
      </c>
      <c r="H80" s="750">
        <v>2269</v>
      </c>
      <c r="I80" s="713">
        <v>1700</v>
      </c>
      <c r="J80" s="272">
        <v>733</v>
      </c>
      <c r="K80" s="272">
        <v>125</v>
      </c>
      <c r="L80" s="746">
        <v>4827</v>
      </c>
      <c r="M80" s="749">
        <v>72216.084000000003</v>
      </c>
      <c r="N80" s="236">
        <v>33925</v>
      </c>
    </row>
    <row r="81" spans="1:14" x14ac:dyDescent="0.25">
      <c r="A81" s="273" t="s">
        <v>52</v>
      </c>
      <c r="B81" s="203">
        <v>1862</v>
      </c>
      <c r="C81" s="203">
        <v>464.9</v>
      </c>
      <c r="D81" s="203">
        <v>805</v>
      </c>
      <c r="E81" s="203">
        <v>548</v>
      </c>
      <c r="F81" s="292">
        <v>835</v>
      </c>
      <c r="G81" s="746">
        <v>4514.8999999999996</v>
      </c>
      <c r="H81" s="712">
        <v>209</v>
      </c>
      <c r="I81" s="713">
        <v>0</v>
      </c>
      <c r="J81" s="713">
        <v>0</v>
      </c>
      <c r="K81" s="713">
        <v>297</v>
      </c>
      <c r="L81" s="746">
        <v>506</v>
      </c>
      <c r="M81" s="749">
        <v>5020.8999999999996</v>
      </c>
      <c r="N81" s="236">
        <v>3055</v>
      </c>
    </row>
    <row r="82" spans="1:14" x14ac:dyDescent="0.25">
      <c r="A82" s="233" t="s">
        <v>53</v>
      </c>
      <c r="B82" s="203">
        <v>2926</v>
      </c>
      <c r="C82" s="203">
        <v>4463.2309999999998</v>
      </c>
      <c r="D82" s="203">
        <v>710</v>
      </c>
      <c r="E82" s="203">
        <v>1614</v>
      </c>
      <c r="F82" s="292">
        <v>847</v>
      </c>
      <c r="G82" s="746">
        <v>10560.231</v>
      </c>
      <c r="H82" s="712">
        <v>16</v>
      </c>
      <c r="I82" s="713">
        <v>232</v>
      </c>
      <c r="J82" s="713">
        <v>30</v>
      </c>
      <c r="K82" s="713">
        <v>0</v>
      </c>
      <c r="L82" s="746">
        <v>278</v>
      </c>
      <c r="M82" s="749">
        <v>10838.231</v>
      </c>
      <c r="N82" s="236">
        <v>6402</v>
      </c>
    </row>
    <row r="83" spans="1:14" ht="15.75" thickBot="1" x14ac:dyDescent="0.3">
      <c r="A83" s="274" t="s">
        <v>23</v>
      </c>
      <c r="B83" s="306">
        <v>761</v>
      </c>
      <c r="C83" s="306">
        <v>2.863</v>
      </c>
      <c r="D83" s="306">
        <v>12</v>
      </c>
      <c r="E83" s="306">
        <v>24.077999999999999</v>
      </c>
      <c r="F83" s="307">
        <v>29</v>
      </c>
      <c r="G83" s="746">
        <v>828.94100000000003</v>
      </c>
      <c r="H83" s="714">
        <v>0</v>
      </c>
      <c r="I83" s="715">
        <v>0</v>
      </c>
      <c r="J83" s="715">
        <v>1</v>
      </c>
      <c r="K83" s="715">
        <v>0</v>
      </c>
      <c r="L83" s="746">
        <v>1</v>
      </c>
      <c r="M83" s="749">
        <v>829.94100000000003</v>
      </c>
      <c r="N83" s="275">
        <v>149</v>
      </c>
    </row>
    <row r="84" spans="1:14" ht="15.75" thickBot="1" x14ac:dyDescent="0.3">
      <c r="A84" s="260" t="s">
        <v>25</v>
      </c>
      <c r="B84" s="743">
        <v>70346</v>
      </c>
      <c r="C84" s="743">
        <v>39212.118000000002</v>
      </c>
      <c r="D84" s="743">
        <v>50811</v>
      </c>
      <c r="E84" s="743">
        <v>58138.411999999997</v>
      </c>
      <c r="F84" s="751">
        <v>32205</v>
      </c>
      <c r="G84" s="744">
        <v>250712.53</v>
      </c>
      <c r="H84" s="752">
        <v>83414</v>
      </c>
      <c r="I84" s="743">
        <v>35306</v>
      </c>
      <c r="J84" s="743">
        <v>36477</v>
      </c>
      <c r="K84" s="743">
        <v>36204</v>
      </c>
      <c r="L84" s="744">
        <v>191401</v>
      </c>
      <c r="M84" s="745">
        <v>442113.53</v>
      </c>
      <c r="N84" s="743">
        <v>232716</v>
      </c>
    </row>
    <row r="85" spans="1:14" x14ac:dyDescent="0.25">
      <c r="A85" s="270" t="s">
        <v>49</v>
      </c>
      <c r="B85" s="203">
        <v>44211</v>
      </c>
      <c r="C85" s="203">
        <v>31427.117999999999</v>
      </c>
      <c r="D85" s="203">
        <v>33467</v>
      </c>
      <c r="E85" s="203">
        <v>44165.209000000003</v>
      </c>
      <c r="F85" s="292">
        <v>20477</v>
      </c>
      <c r="G85" s="753">
        <v>173747.32699999999</v>
      </c>
      <c r="H85" s="712">
        <v>73393</v>
      </c>
      <c r="I85" s="713">
        <v>29490</v>
      </c>
      <c r="J85" s="713">
        <v>29712</v>
      </c>
      <c r="K85" s="713">
        <v>27894</v>
      </c>
      <c r="L85" s="746">
        <v>160188</v>
      </c>
      <c r="M85" s="749">
        <v>333935.32699999999</v>
      </c>
      <c r="N85" s="236">
        <v>172797</v>
      </c>
    </row>
    <row r="86" spans="1:14" x14ac:dyDescent="0.25">
      <c r="A86" s="270" t="s">
        <v>50</v>
      </c>
      <c r="B86" s="203">
        <v>0</v>
      </c>
      <c r="C86" s="203">
        <v>0</v>
      </c>
      <c r="D86" s="203">
        <v>8250</v>
      </c>
      <c r="E86" s="203">
        <v>0</v>
      </c>
      <c r="F86" s="292">
        <v>51</v>
      </c>
      <c r="G86" s="753">
        <v>8301</v>
      </c>
      <c r="H86" s="712">
        <v>0</v>
      </c>
      <c r="I86" s="713">
        <v>0</v>
      </c>
      <c r="J86" s="713">
        <v>0</v>
      </c>
      <c r="K86" s="713">
        <v>1</v>
      </c>
      <c r="L86" s="746">
        <v>1</v>
      </c>
      <c r="M86" s="749">
        <v>8302</v>
      </c>
      <c r="N86" s="236">
        <v>31</v>
      </c>
    </row>
    <row r="87" spans="1:14" x14ac:dyDescent="0.25">
      <c r="A87" s="270" t="s">
        <v>51</v>
      </c>
      <c r="B87" s="279">
        <v>25685</v>
      </c>
      <c r="C87" s="279">
        <v>7584</v>
      </c>
      <c r="D87" s="279">
        <v>8677</v>
      </c>
      <c r="E87" s="279">
        <v>13891</v>
      </c>
      <c r="F87" s="280">
        <v>11580</v>
      </c>
      <c r="G87" s="753">
        <v>67417</v>
      </c>
      <c r="H87" s="281">
        <v>10020</v>
      </c>
      <c r="I87" s="279">
        <v>6117</v>
      </c>
      <c r="J87" s="279">
        <v>6722</v>
      </c>
      <c r="K87" s="279">
        <v>5665</v>
      </c>
      <c r="L87" s="746">
        <v>28524</v>
      </c>
      <c r="M87" s="749">
        <v>95941</v>
      </c>
      <c r="N87" s="236">
        <v>58837</v>
      </c>
    </row>
    <row r="88" spans="1:14" x14ac:dyDescent="0.25">
      <c r="A88" s="273" t="s">
        <v>52</v>
      </c>
      <c r="B88" s="279">
        <v>436</v>
      </c>
      <c r="C88" s="279">
        <v>121</v>
      </c>
      <c r="D88" s="279">
        <v>331</v>
      </c>
      <c r="E88" s="279">
        <v>57</v>
      </c>
      <c r="F88" s="280">
        <v>95</v>
      </c>
      <c r="G88" s="753">
        <v>1040</v>
      </c>
      <c r="H88" s="281">
        <v>0</v>
      </c>
      <c r="I88" s="279">
        <v>0</v>
      </c>
      <c r="J88" s="279">
        <v>1</v>
      </c>
      <c r="K88" s="279">
        <v>30</v>
      </c>
      <c r="L88" s="746">
        <v>31</v>
      </c>
      <c r="M88" s="749">
        <v>1071</v>
      </c>
      <c r="N88" s="236">
        <v>608</v>
      </c>
    </row>
    <row r="89" spans="1:14" x14ac:dyDescent="0.25">
      <c r="A89" s="282" t="s">
        <v>53</v>
      </c>
      <c r="B89" s="283">
        <v>11</v>
      </c>
      <c r="C89" s="283">
        <v>80</v>
      </c>
      <c r="D89" s="283">
        <v>84</v>
      </c>
      <c r="E89" s="283">
        <v>10</v>
      </c>
      <c r="F89" s="284">
        <v>0</v>
      </c>
      <c r="G89" s="753">
        <v>185</v>
      </c>
      <c r="H89" s="285">
        <v>0</v>
      </c>
      <c r="I89" s="283">
        <v>0</v>
      </c>
      <c r="J89" s="283">
        <v>0</v>
      </c>
      <c r="K89" s="283">
        <v>313</v>
      </c>
      <c r="L89" s="746">
        <v>313</v>
      </c>
      <c r="M89" s="749">
        <v>498</v>
      </c>
      <c r="N89" s="236">
        <v>426</v>
      </c>
    </row>
    <row r="90" spans="1:14" ht="15.75" thickBot="1" x14ac:dyDescent="0.3">
      <c r="A90" s="274" t="s">
        <v>23</v>
      </c>
      <c r="B90" s="306">
        <v>3</v>
      </c>
      <c r="C90" s="306">
        <v>0</v>
      </c>
      <c r="D90" s="306">
        <v>2</v>
      </c>
      <c r="E90" s="306">
        <v>15.202999999999999</v>
      </c>
      <c r="F90" s="307">
        <v>2</v>
      </c>
      <c r="G90" s="753">
        <v>22.202999999999999</v>
      </c>
      <c r="H90" s="714">
        <v>1</v>
      </c>
      <c r="I90" s="715">
        <v>0</v>
      </c>
      <c r="J90" s="715">
        <v>42</v>
      </c>
      <c r="K90" s="715">
        <v>2301</v>
      </c>
      <c r="L90" s="746">
        <v>2344</v>
      </c>
      <c r="M90" s="749">
        <v>2366.203</v>
      </c>
      <c r="N90" s="275">
        <v>17</v>
      </c>
    </row>
    <row r="91" spans="1:14" ht="15.75" thickBot="1" x14ac:dyDescent="0.3">
      <c r="A91" s="260" t="s">
        <v>26</v>
      </c>
      <c r="B91" s="743">
        <v>159999</v>
      </c>
      <c r="C91" s="241">
        <v>103837.942</v>
      </c>
      <c r="D91" s="241">
        <v>83304</v>
      </c>
      <c r="E91" s="241">
        <v>86270.573999999993</v>
      </c>
      <c r="F91" s="242">
        <v>60288</v>
      </c>
      <c r="G91" s="744">
        <v>493699.516</v>
      </c>
      <c r="H91" s="752">
        <v>96873</v>
      </c>
      <c r="I91" s="241">
        <v>45846</v>
      </c>
      <c r="J91" s="288">
        <v>48906</v>
      </c>
      <c r="K91" s="288">
        <v>40960</v>
      </c>
      <c r="L91" s="744">
        <v>232584</v>
      </c>
      <c r="M91" s="745">
        <v>726283.51600000006</v>
      </c>
      <c r="N91" s="289">
        <v>384411</v>
      </c>
    </row>
    <row r="93" spans="1:14" ht="18.75" x14ac:dyDescent="0.25">
      <c r="A93" s="2832" t="s">
        <v>334</v>
      </c>
      <c r="B93" s="2832"/>
      <c r="C93" s="2832"/>
      <c r="D93" s="2832"/>
      <c r="E93" s="2832"/>
      <c r="F93" s="2832"/>
      <c r="G93" s="2832"/>
    </row>
  </sheetData>
  <mergeCells count="58">
    <mergeCell ref="H75:I75"/>
    <mergeCell ref="J75:J76"/>
    <mergeCell ref="K75:K76"/>
    <mergeCell ref="L75:L76"/>
    <mergeCell ref="A1:N1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G75:G76"/>
    <mergeCell ref="F45:F46"/>
    <mergeCell ref="G45:G46"/>
    <mergeCell ref="H45:I45"/>
    <mergeCell ref="J45:J46"/>
    <mergeCell ref="K45:K46"/>
    <mergeCell ref="L45:L46"/>
    <mergeCell ref="A32:N32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D45:E45"/>
    <mergeCell ref="B34:C34"/>
    <mergeCell ref="D34:E34"/>
    <mergeCell ref="F34:F35"/>
    <mergeCell ref="G34:G35"/>
    <mergeCell ref="H34:I34"/>
    <mergeCell ref="B33:G33"/>
    <mergeCell ref="H33:L33"/>
    <mergeCell ref="M33:M35"/>
    <mergeCell ref="N33:N35"/>
    <mergeCell ref="J34:J35"/>
    <mergeCell ref="A93:G93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33:A3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1"/>
  <sheetViews>
    <sheetView workbookViewId="0">
      <selection sqref="A1:XFD1048576"/>
    </sheetView>
  </sheetViews>
  <sheetFormatPr defaultColWidth="9.140625" defaultRowHeight="15" x14ac:dyDescent="0.25"/>
  <cols>
    <col min="1" max="1" width="44.5703125" style="4" customWidth="1"/>
    <col min="2" max="2" width="18" style="4" bestFit="1" customWidth="1"/>
    <col min="3" max="3" width="15.42578125" style="4" bestFit="1" customWidth="1"/>
    <col min="4" max="4" width="14.7109375" style="4" bestFit="1" customWidth="1"/>
    <col min="5" max="5" width="14.28515625" style="4" bestFit="1" customWidth="1"/>
    <col min="6" max="6" width="14.7109375" style="4" bestFit="1" customWidth="1"/>
    <col min="7" max="7" width="16" style="4" bestFit="1" customWidth="1"/>
    <col min="8" max="11" width="14.28515625" style="4" bestFit="1" customWidth="1"/>
    <col min="12" max="12" width="20.5703125" style="4" bestFit="1" customWidth="1"/>
    <col min="13" max="13" width="16" style="4" bestFit="1" customWidth="1"/>
    <col min="14" max="14" width="15.42578125" style="4" bestFit="1" customWidth="1"/>
    <col min="15" max="16" width="11" style="4" bestFit="1" customWidth="1"/>
    <col min="17" max="16384" width="9.140625" style="4"/>
  </cols>
  <sheetData>
    <row r="1" spans="1:14" ht="18.75" x14ac:dyDescent="0.25">
      <c r="A1" s="3293" t="s">
        <v>523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/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customHeight="1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37" t="s">
        <v>3</v>
      </c>
      <c r="N4" s="3357" t="s">
        <v>31</v>
      </c>
    </row>
    <row r="5" spans="1:14" ht="15" customHeight="1" x14ac:dyDescent="0.25">
      <c r="A5" s="3301"/>
      <c r="B5" s="2803" t="s">
        <v>8</v>
      </c>
      <c r="C5" s="3315"/>
      <c r="D5" s="3316" t="s">
        <v>9</v>
      </c>
      <c r="E5" s="3317"/>
      <c r="F5" s="3360" t="s">
        <v>32</v>
      </c>
      <c r="G5" s="3327" t="s">
        <v>10</v>
      </c>
      <c r="H5" s="2804" t="s">
        <v>11</v>
      </c>
      <c r="I5" s="3322"/>
      <c r="J5" s="3323" t="s">
        <v>12</v>
      </c>
      <c r="K5" s="3325" t="s">
        <v>33</v>
      </c>
      <c r="L5" s="3327" t="s">
        <v>13</v>
      </c>
      <c r="M5" s="3338"/>
      <c r="N5" s="3358"/>
    </row>
    <row r="6" spans="1:14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26"/>
      <c r="G6" s="3328"/>
      <c r="H6" s="5" t="s">
        <v>14</v>
      </c>
      <c r="I6" s="6" t="s">
        <v>15</v>
      </c>
      <c r="J6" s="3324"/>
      <c r="K6" s="3326"/>
      <c r="L6" s="3328"/>
      <c r="M6" s="3339"/>
      <c r="N6" s="3359"/>
    </row>
    <row r="7" spans="1:14" x14ac:dyDescent="0.25">
      <c r="A7" s="83" t="s">
        <v>17</v>
      </c>
      <c r="B7" s="1723">
        <v>166179</v>
      </c>
      <c r="C7" s="1740">
        <v>19183</v>
      </c>
      <c r="D7" s="1740">
        <v>10752</v>
      </c>
      <c r="E7" s="1740">
        <v>3528</v>
      </c>
      <c r="F7" s="1740">
        <v>20356</v>
      </c>
      <c r="G7" s="1741">
        <v>219999</v>
      </c>
      <c r="H7" s="1723">
        <v>2185</v>
      </c>
      <c r="I7" s="1740">
        <v>66</v>
      </c>
      <c r="J7" s="1740">
        <v>49</v>
      </c>
      <c r="K7" s="1742">
        <v>0</v>
      </c>
      <c r="L7" s="1741">
        <v>2300</v>
      </c>
      <c r="M7" s="1770">
        <v>222299</v>
      </c>
      <c r="N7" s="1832">
        <v>54976</v>
      </c>
    </row>
    <row r="8" spans="1:14" x14ac:dyDescent="0.25">
      <c r="A8" s="3" t="s">
        <v>410</v>
      </c>
      <c r="B8" s="1724">
        <v>26026</v>
      </c>
      <c r="C8" s="1744">
        <v>5583</v>
      </c>
      <c r="D8" s="1744">
        <v>3398</v>
      </c>
      <c r="E8" s="1744">
        <v>1027</v>
      </c>
      <c r="F8" s="1740">
        <v>5213</v>
      </c>
      <c r="G8" s="1741">
        <v>41247</v>
      </c>
      <c r="H8" s="1724">
        <v>744</v>
      </c>
      <c r="I8" s="1744">
        <v>26</v>
      </c>
      <c r="J8" s="1744">
        <v>33</v>
      </c>
      <c r="K8" s="1742">
        <v>2</v>
      </c>
      <c r="L8" s="1741">
        <v>805</v>
      </c>
      <c r="M8" s="1770">
        <v>42052</v>
      </c>
      <c r="N8" s="1833">
        <v>10639</v>
      </c>
    </row>
    <row r="9" spans="1:14" x14ac:dyDescent="0.25">
      <c r="A9" s="216" t="s">
        <v>526</v>
      </c>
      <c r="B9" s="1725">
        <v>3504</v>
      </c>
      <c r="C9" s="1745">
        <v>863</v>
      </c>
      <c r="D9" s="1745">
        <v>1283</v>
      </c>
      <c r="E9" s="1745">
        <v>244</v>
      </c>
      <c r="F9" s="1746">
        <v>858</v>
      </c>
      <c r="G9" s="1747">
        <v>6752</v>
      </c>
      <c r="H9" s="1725">
        <v>288</v>
      </c>
      <c r="I9" s="1745">
        <v>5</v>
      </c>
      <c r="J9" s="1745">
        <v>0</v>
      </c>
      <c r="K9" s="1748">
        <v>0</v>
      </c>
      <c r="L9" s="1747">
        <v>293</v>
      </c>
      <c r="M9" s="1743">
        <v>7045</v>
      </c>
      <c r="N9" s="1834">
        <v>2735</v>
      </c>
    </row>
    <row r="10" spans="1:14" x14ac:dyDescent="0.25">
      <c r="A10" s="82" t="s">
        <v>20</v>
      </c>
      <c r="B10" s="1725">
        <v>5892</v>
      </c>
      <c r="C10" s="1745">
        <v>670</v>
      </c>
      <c r="D10" s="1745">
        <v>565</v>
      </c>
      <c r="E10" s="1745">
        <v>176</v>
      </c>
      <c r="F10" s="1746">
        <v>828</v>
      </c>
      <c r="G10" s="1747">
        <v>8131</v>
      </c>
      <c r="H10" s="1725">
        <v>332</v>
      </c>
      <c r="I10" s="1745">
        <v>20</v>
      </c>
      <c r="J10" s="1745">
        <v>29</v>
      </c>
      <c r="K10" s="1748">
        <v>2</v>
      </c>
      <c r="L10" s="1747">
        <v>383</v>
      </c>
      <c r="M10" s="1743">
        <v>8514</v>
      </c>
      <c r="N10" s="1834">
        <v>1942</v>
      </c>
    </row>
    <row r="11" spans="1:14" x14ac:dyDescent="0.25">
      <c r="A11" s="82" t="s">
        <v>21</v>
      </c>
      <c r="B11" s="1725">
        <v>9226</v>
      </c>
      <c r="C11" s="1745">
        <v>3210</v>
      </c>
      <c r="D11" s="1745">
        <v>1006</v>
      </c>
      <c r="E11" s="1745">
        <v>483</v>
      </c>
      <c r="F11" s="1746">
        <v>1882</v>
      </c>
      <c r="G11" s="1747">
        <v>15807</v>
      </c>
      <c r="H11" s="1725">
        <v>124</v>
      </c>
      <c r="I11" s="1745">
        <v>1</v>
      </c>
      <c r="J11" s="1745">
        <v>4</v>
      </c>
      <c r="K11" s="1748">
        <v>0</v>
      </c>
      <c r="L11" s="1747">
        <v>129</v>
      </c>
      <c r="M11" s="1743">
        <v>15936</v>
      </c>
      <c r="N11" s="1834">
        <v>3083</v>
      </c>
    </row>
    <row r="12" spans="1:14" x14ac:dyDescent="0.25">
      <c r="A12" s="3" t="s">
        <v>22</v>
      </c>
      <c r="B12" s="1724">
        <v>16407</v>
      </c>
      <c r="C12" s="1744">
        <v>2124</v>
      </c>
      <c r="D12" s="1744">
        <v>1340</v>
      </c>
      <c r="E12" s="1744">
        <v>392</v>
      </c>
      <c r="F12" s="1744">
        <v>3322</v>
      </c>
      <c r="G12" s="1741">
        <v>23585</v>
      </c>
      <c r="H12" s="1724">
        <v>7</v>
      </c>
      <c r="I12" s="1744">
        <v>0</v>
      </c>
      <c r="J12" s="1744">
        <v>380</v>
      </c>
      <c r="K12" s="1742">
        <v>5</v>
      </c>
      <c r="L12" s="1741">
        <v>392</v>
      </c>
      <c r="M12" s="1770">
        <v>23977</v>
      </c>
      <c r="N12" s="1833">
        <v>6064</v>
      </c>
    </row>
    <row r="13" spans="1:14" ht="15.75" thickBot="1" x14ac:dyDescent="0.3">
      <c r="A13" s="221" t="s">
        <v>23</v>
      </c>
      <c r="B13" s="1726">
        <v>15563</v>
      </c>
      <c r="C13" s="1749">
        <v>3008</v>
      </c>
      <c r="D13" s="1749">
        <v>2158</v>
      </c>
      <c r="E13" s="1749">
        <v>675</v>
      </c>
      <c r="F13" s="1749">
        <v>5824</v>
      </c>
      <c r="G13" s="1741">
        <v>27228</v>
      </c>
      <c r="H13" s="1726">
        <v>1610</v>
      </c>
      <c r="I13" s="1749">
        <v>11</v>
      </c>
      <c r="J13" s="1749">
        <v>398</v>
      </c>
      <c r="K13" s="1742">
        <v>79</v>
      </c>
      <c r="L13" s="1741">
        <v>2098</v>
      </c>
      <c r="M13" s="1831">
        <v>29326</v>
      </c>
      <c r="N13" s="1835">
        <v>11474</v>
      </c>
    </row>
    <row r="14" spans="1:14" ht="15.75" thickBot="1" x14ac:dyDescent="0.3">
      <c r="A14" s="223" t="s">
        <v>24</v>
      </c>
      <c r="B14" s="1727">
        <v>224176</v>
      </c>
      <c r="C14" s="1727">
        <v>29898</v>
      </c>
      <c r="D14" s="1727">
        <v>17648</v>
      </c>
      <c r="E14" s="1727">
        <v>5622</v>
      </c>
      <c r="F14" s="1727">
        <v>34715</v>
      </c>
      <c r="G14" s="1750">
        <v>312059</v>
      </c>
      <c r="H14" s="1727">
        <v>4546</v>
      </c>
      <c r="I14" s="1727">
        <v>103</v>
      </c>
      <c r="J14" s="1727">
        <v>860</v>
      </c>
      <c r="K14" s="1727">
        <v>86</v>
      </c>
      <c r="L14" s="1750">
        <v>5595</v>
      </c>
      <c r="M14" s="1762">
        <v>317654</v>
      </c>
      <c r="N14" s="1730">
        <v>83153</v>
      </c>
    </row>
    <row r="15" spans="1:14" x14ac:dyDescent="0.25">
      <c r="A15" s="362" t="s">
        <v>35</v>
      </c>
      <c r="B15" s="1728">
        <v>137</v>
      </c>
      <c r="C15" s="1751">
        <v>80</v>
      </c>
      <c r="D15" s="1751">
        <v>137</v>
      </c>
      <c r="E15" s="1751">
        <v>22</v>
      </c>
      <c r="F15" s="1752">
        <v>41</v>
      </c>
      <c r="G15" s="1753">
        <v>417</v>
      </c>
      <c r="H15" s="1754">
        <v>0</v>
      </c>
      <c r="I15" s="1751">
        <v>0</v>
      </c>
      <c r="J15" s="1751">
        <v>0</v>
      </c>
      <c r="K15" s="1751">
        <v>0</v>
      </c>
      <c r="L15" s="1753">
        <v>0</v>
      </c>
      <c r="M15" s="1755">
        <v>417</v>
      </c>
      <c r="N15" s="1832">
        <v>207</v>
      </c>
    </row>
    <row r="16" spans="1:14" x14ac:dyDescent="0.25">
      <c r="A16" s="1715" t="s">
        <v>36</v>
      </c>
      <c r="B16" s="1729">
        <v>1</v>
      </c>
      <c r="C16" s="1744">
        <v>8</v>
      </c>
      <c r="D16" s="1744">
        <v>10</v>
      </c>
      <c r="E16" s="1744">
        <v>0</v>
      </c>
      <c r="F16" s="1756">
        <v>0</v>
      </c>
      <c r="G16" s="1757">
        <v>19</v>
      </c>
      <c r="H16" s="1758">
        <v>0</v>
      </c>
      <c r="I16" s="1744">
        <v>0</v>
      </c>
      <c r="J16" s="1744">
        <v>0</v>
      </c>
      <c r="K16" s="1744">
        <v>0</v>
      </c>
      <c r="L16" s="1757">
        <v>0</v>
      </c>
      <c r="M16" s="1759">
        <v>19</v>
      </c>
      <c r="N16" s="1833">
        <v>16</v>
      </c>
    </row>
    <row r="17" spans="1:14" x14ac:dyDescent="0.25">
      <c r="A17" s="1715" t="s">
        <v>37</v>
      </c>
      <c r="B17" s="1729">
        <v>61</v>
      </c>
      <c r="C17" s="1744">
        <v>1</v>
      </c>
      <c r="D17" s="1744">
        <v>0</v>
      </c>
      <c r="E17" s="1744">
        <v>3</v>
      </c>
      <c r="F17" s="1756">
        <v>25</v>
      </c>
      <c r="G17" s="1757">
        <v>90</v>
      </c>
      <c r="H17" s="1758">
        <v>0</v>
      </c>
      <c r="I17" s="1744">
        <v>0</v>
      </c>
      <c r="J17" s="1744">
        <v>0</v>
      </c>
      <c r="K17" s="1744">
        <v>0</v>
      </c>
      <c r="L17" s="1757">
        <v>0</v>
      </c>
      <c r="M17" s="1759">
        <v>90</v>
      </c>
      <c r="N17" s="1833">
        <v>28</v>
      </c>
    </row>
    <row r="18" spans="1:14" x14ac:dyDescent="0.25">
      <c r="A18" s="1715" t="s">
        <v>38</v>
      </c>
      <c r="B18" s="1729">
        <v>22</v>
      </c>
      <c r="C18" s="1744">
        <v>14</v>
      </c>
      <c r="D18" s="1744">
        <v>2</v>
      </c>
      <c r="E18" s="1744">
        <v>0</v>
      </c>
      <c r="F18" s="1756">
        <v>3</v>
      </c>
      <c r="G18" s="1757">
        <v>41</v>
      </c>
      <c r="H18" s="1758">
        <v>0</v>
      </c>
      <c r="I18" s="1744">
        <v>0</v>
      </c>
      <c r="J18" s="1744">
        <v>0</v>
      </c>
      <c r="K18" s="1744">
        <v>0</v>
      </c>
      <c r="L18" s="1757">
        <v>0</v>
      </c>
      <c r="M18" s="1759">
        <v>41</v>
      </c>
      <c r="N18" s="1833">
        <v>6</v>
      </c>
    </row>
    <row r="19" spans="1:14" x14ac:dyDescent="0.25">
      <c r="A19" s="1715" t="s">
        <v>39</v>
      </c>
      <c r="B19" s="1729">
        <v>86</v>
      </c>
      <c r="C19" s="1744">
        <v>41</v>
      </c>
      <c r="D19" s="1744">
        <v>42</v>
      </c>
      <c r="E19" s="1744">
        <v>5</v>
      </c>
      <c r="F19" s="1756">
        <v>33</v>
      </c>
      <c r="G19" s="1757">
        <v>207</v>
      </c>
      <c r="H19" s="1758">
        <v>0</v>
      </c>
      <c r="I19" s="1744">
        <v>212</v>
      </c>
      <c r="J19" s="1744">
        <v>0</v>
      </c>
      <c r="K19" s="1744">
        <v>0</v>
      </c>
      <c r="L19" s="1757">
        <v>212</v>
      </c>
      <c r="M19" s="1759">
        <v>419</v>
      </c>
      <c r="N19" s="1833">
        <v>48</v>
      </c>
    </row>
    <row r="20" spans="1:14" x14ac:dyDescent="0.25">
      <c r="A20" s="1715" t="s">
        <v>40</v>
      </c>
      <c r="B20" s="1729">
        <v>7</v>
      </c>
      <c r="C20" s="1744">
        <v>8</v>
      </c>
      <c r="D20" s="1744">
        <v>93</v>
      </c>
      <c r="E20" s="1744">
        <v>0</v>
      </c>
      <c r="F20" s="1756">
        <v>1</v>
      </c>
      <c r="G20" s="1757">
        <v>109</v>
      </c>
      <c r="H20" s="1758">
        <v>0</v>
      </c>
      <c r="I20" s="1744">
        <v>0</v>
      </c>
      <c r="J20" s="1744">
        <v>0</v>
      </c>
      <c r="K20" s="1744">
        <v>0</v>
      </c>
      <c r="L20" s="1757">
        <v>0</v>
      </c>
      <c r="M20" s="1759">
        <v>109</v>
      </c>
      <c r="N20" s="1833">
        <v>10</v>
      </c>
    </row>
    <row r="21" spans="1:14" x14ac:dyDescent="0.25">
      <c r="A21" s="1715" t="s">
        <v>41</v>
      </c>
      <c r="B21" s="1729">
        <v>131</v>
      </c>
      <c r="C21" s="1744">
        <v>13</v>
      </c>
      <c r="D21" s="1744">
        <v>2</v>
      </c>
      <c r="E21" s="1744">
        <v>8</v>
      </c>
      <c r="F21" s="1756">
        <v>10</v>
      </c>
      <c r="G21" s="1757">
        <v>164</v>
      </c>
      <c r="H21" s="1758">
        <v>0</v>
      </c>
      <c r="I21" s="1744">
        <v>28</v>
      </c>
      <c r="J21" s="1744">
        <v>0</v>
      </c>
      <c r="K21" s="1744">
        <v>0</v>
      </c>
      <c r="L21" s="1757">
        <v>28</v>
      </c>
      <c r="M21" s="1759">
        <v>192</v>
      </c>
      <c r="N21" s="1833">
        <v>23</v>
      </c>
    </row>
    <row r="22" spans="1:14" x14ac:dyDescent="0.25">
      <c r="A22" s="1715" t="s">
        <v>42</v>
      </c>
      <c r="B22" s="1729">
        <v>3</v>
      </c>
      <c r="C22" s="1744">
        <v>0</v>
      </c>
      <c r="D22" s="1744">
        <v>1</v>
      </c>
      <c r="E22" s="1744">
        <v>25</v>
      </c>
      <c r="F22" s="1756">
        <v>2</v>
      </c>
      <c r="G22" s="1757">
        <v>31</v>
      </c>
      <c r="H22" s="1758">
        <v>0</v>
      </c>
      <c r="I22" s="1744">
        <v>0</v>
      </c>
      <c r="J22" s="1744">
        <v>0</v>
      </c>
      <c r="K22" s="1744">
        <v>0</v>
      </c>
      <c r="L22" s="1757">
        <v>0</v>
      </c>
      <c r="M22" s="1759">
        <v>31</v>
      </c>
      <c r="N22" s="1833">
        <v>4</v>
      </c>
    </row>
    <row r="23" spans="1:14" x14ac:dyDescent="0.25">
      <c r="A23" s="1715" t="s">
        <v>43</v>
      </c>
      <c r="B23" s="1729">
        <v>513</v>
      </c>
      <c r="C23" s="1744">
        <v>126</v>
      </c>
      <c r="D23" s="1744">
        <v>236</v>
      </c>
      <c r="E23" s="1744">
        <v>42</v>
      </c>
      <c r="F23" s="1756">
        <v>141</v>
      </c>
      <c r="G23" s="1757">
        <v>1058</v>
      </c>
      <c r="H23" s="1758">
        <v>0</v>
      </c>
      <c r="I23" s="1744">
        <v>0</v>
      </c>
      <c r="J23" s="1744">
        <v>0</v>
      </c>
      <c r="K23" s="1744">
        <v>3</v>
      </c>
      <c r="L23" s="1757">
        <v>3</v>
      </c>
      <c r="M23" s="1759">
        <v>1061</v>
      </c>
      <c r="N23" s="1833">
        <v>481</v>
      </c>
    </row>
    <row r="24" spans="1:14" x14ac:dyDescent="0.25">
      <c r="A24" s="1715" t="s">
        <v>44</v>
      </c>
      <c r="B24" s="1729">
        <v>29</v>
      </c>
      <c r="C24" s="1744">
        <v>2</v>
      </c>
      <c r="D24" s="1744">
        <v>58</v>
      </c>
      <c r="E24" s="1744">
        <v>0</v>
      </c>
      <c r="F24" s="1756">
        <v>57</v>
      </c>
      <c r="G24" s="1757">
        <v>146</v>
      </c>
      <c r="H24" s="1758">
        <v>0</v>
      </c>
      <c r="I24" s="1744">
        <v>0</v>
      </c>
      <c r="J24" s="1744">
        <v>0</v>
      </c>
      <c r="K24" s="1744">
        <v>0</v>
      </c>
      <c r="L24" s="1757">
        <v>0</v>
      </c>
      <c r="M24" s="1759">
        <v>146</v>
      </c>
      <c r="N24" s="1833">
        <v>94</v>
      </c>
    </row>
    <row r="25" spans="1:14" x14ac:dyDescent="0.25">
      <c r="A25" s="1715" t="s">
        <v>45</v>
      </c>
      <c r="B25" s="1729">
        <v>11</v>
      </c>
      <c r="C25" s="1744">
        <v>4</v>
      </c>
      <c r="D25" s="1744">
        <v>35</v>
      </c>
      <c r="E25" s="1744">
        <v>0</v>
      </c>
      <c r="F25" s="1756">
        <v>0</v>
      </c>
      <c r="G25" s="1757">
        <v>50</v>
      </c>
      <c r="H25" s="1758">
        <v>0</v>
      </c>
      <c r="I25" s="1744">
        <v>0</v>
      </c>
      <c r="J25" s="1744">
        <v>0</v>
      </c>
      <c r="K25" s="1744">
        <v>16</v>
      </c>
      <c r="L25" s="1757">
        <v>16</v>
      </c>
      <c r="M25" s="1759">
        <v>66</v>
      </c>
      <c r="N25" s="1833">
        <v>54</v>
      </c>
    </row>
    <row r="26" spans="1:14" x14ac:dyDescent="0.25">
      <c r="A26" s="1715" t="s">
        <v>46</v>
      </c>
      <c r="B26" s="1729">
        <v>552</v>
      </c>
      <c r="C26" s="1744">
        <v>217</v>
      </c>
      <c r="D26" s="1744">
        <v>49</v>
      </c>
      <c r="E26" s="1744">
        <v>109</v>
      </c>
      <c r="F26" s="1756">
        <v>0</v>
      </c>
      <c r="G26" s="1757">
        <v>927</v>
      </c>
      <c r="H26" s="1758">
        <v>0</v>
      </c>
      <c r="I26" s="1744">
        <v>0</v>
      </c>
      <c r="J26" s="1744">
        <v>0</v>
      </c>
      <c r="K26" s="1744">
        <v>0</v>
      </c>
      <c r="L26" s="1757">
        <v>0</v>
      </c>
      <c r="M26" s="1759">
        <v>927</v>
      </c>
      <c r="N26" s="1833">
        <v>618</v>
      </c>
    </row>
    <row r="27" spans="1:14" x14ac:dyDescent="0.25">
      <c r="A27" s="1715" t="s">
        <v>47</v>
      </c>
      <c r="B27" s="1729">
        <v>3</v>
      </c>
      <c r="C27" s="1744">
        <v>17</v>
      </c>
      <c r="D27" s="1744">
        <v>23</v>
      </c>
      <c r="E27" s="1744">
        <v>0</v>
      </c>
      <c r="F27" s="1756">
        <v>0</v>
      </c>
      <c r="G27" s="1757">
        <v>43</v>
      </c>
      <c r="H27" s="1758">
        <v>0</v>
      </c>
      <c r="I27" s="1744">
        <v>0</v>
      </c>
      <c r="J27" s="1744">
        <v>995</v>
      </c>
      <c r="K27" s="1744">
        <v>0</v>
      </c>
      <c r="L27" s="1757">
        <v>995</v>
      </c>
      <c r="M27" s="1759">
        <v>1038</v>
      </c>
      <c r="N27" s="1833">
        <v>3</v>
      </c>
    </row>
    <row r="28" spans="1:14" ht="15.75" thickBot="1" x14ac:dyDescent="0.3">
      <c r="A28" s="363" t="s">
        <v>321</v>
      </c>
      <c r="B28" s="1729">
        <v>3545</v>
      </c>
      <c r="C28" s="1744">
        <v>68</v>
      </c>
      <c r="D28" s="1744">
        <v>160</v>
      </c>
      <c r="E28" s="1744">
        <v>13</v>
      </c>
      <c r="F28" s="1744">
        <v>180</v>
      </c>
      <c r="G28" s="1757">
        <v>3966</v>
      </c>
      <c r="H28" s="1758">
        <v>0</v>
      </c>
      <c r="I28" s="1744">
        <v>0</v>
      </c>
      <c r="J28" s="1744">
        <v>0</v>
      </c>
      <c r="K28" s="1744">
        <v>0</v>
      </c>
      <c r="L28" s="1757">
        <v>0</v>
      </c>
      <c r="M28" s="1760">
        <v>3966</v>
      </c>
      <c r="N28" s="1836">
        <v>399</v>
      </c>
    </row>
    <row r="29" spans="1:14" ht="15.75" thickBot="1" x14ac:dyDescent="0.3">
      <c r="A29" s="237" t="s">
        <v>25</v>
      </c>
      <c r="B29" s="1793">
        <v>5101</v>
      </c>
      <c r="C29" s="1844">
        <v>599</v>
      </c>
      <c r="D29" s="1844">
        <v>848</v>
      </c>
      <c r="E29" s="1844">
        <v>227</v>
      </c>
      <c r="F29" s="1844">
        <v>493</v>
      </c>
      <c r="G29" s="1761">
        <v>7268</v>
      </c>
      <c r="H29" s="1793">
        <v>0</v>
      </c>
      <c r="I29" s="1844">
        <v>240</v>
      </c>
      <c r="J29" s="1844">
        <v>995</v>
      </c>
      <c r="K29" s="1844">
        <v>19</v>
      </c>
      <c r="L29" s="1761">
        <v>1254</v>
      </c>
      <c r="M29" s="1762">
        <v>8522</v>
      </c>
      <c r="N29" s="1730">
        <v>1991</v>
      </c>
    </row>
    <row r="30" spans="1:14" ht="15.75" thickBot="1" x14ac:dyDescent="0.3">
      <c r="A30" s="1713" t="s">
        <v>26</v>
      </c>
      <c r="B30" s="1730">
        <v>229277</v>
      </c>
      <c r="C30" s="1730">
        <v>30497</v>
      </c>
      <c r="D30" s="1730">
        <v>18496</v>
      </c>
      <c r="E30" s="1730">
        <v>5849</v>
      </c>
      <c r="F30" s="1730">
        <v>35208</v>
      </c>
      <c r="G30" s="1750">
        <v>319328</v>
      </c>
      <c r="H30" s="1730">
        <v>4546</v>
      </c>
      <c r="I30" s="1730">
        <v>343</v>
      </c>
      <c r="J30" s="1730">
        <v>1855</v>
      </c>
      <c r="K30" s="1730">
        <v>105</v>
      </c>
      <c r="L30" s="1750">
        <v>6849</v>
      </c>
      <c r="M30" s="1762">
        <v>326177</v>
      </c>
      <c r="N30" s="1768">
        <v>85144</v>
      </c>
    </row>
    <row r="31" spans="1:14" ht="15.75" thickBot="1" x14ac:dyDescent="0.3">
      <c r="A31" s="33"/>
      <c r="B31" s="71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</row>
    <row r="32" spans="1:14" ht="15.75" thickBot="1" x14ac:dyDescent="0.3">
      <c r="A32" s="3297" t="s">
        <v>30</v>
      </c>
      <c r="B32" s="3298"/>
      <c r="C32" s="3298"/>
      <c r="D32" s="3298"/>
      <c r="E32" s="3298"/>
      <c r="F32" s="3298"/>
      <c r="G32" s="3298"/>
      <c r="H32" s="3298"/>
      <c r="I32" s="3298"/>
      <c r="J32" s="3298"/>
      <c r="K32" s="3298"/>
      <c r="L32" s="3298"/>
      <c r="M32" s="3298"/>
      <c r="N32" s="3299"/>
    </row>
    <row r="33" spans="1:14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37" t="s">
        <v>3</v>
      </c>
      <c r="N33" s="3357" t="s">
        <v>31</v>
      </c>
    </row>
    <row r="34" spans="1:14" x14ac:dyDescent="0.25">
      <c r="A34" s="3301"/>
      <c r="B34" s="2804" t="s">
        <v>8</v>
      </c>
      <c r="C34" s="3322"/>
      <c r="D34" s="2816" t="s">
        <v>9</v>
      </c>
      <c r="E34" s="3343"/>
      <c r="F34" s="2820" t="s">
        <v>32</v>
      </c>
      <c r="G34" s="3327" t="s">
        <v>10</v>
      </c>
      <c r="H34" s="2804" t="s">
        <v>11</v>
      </c>
      <c r="I34" s="3322"/>
      <c r="J34" s="3323" t="s">
        <v>12</v>
      </c>
      <c r="K34" s="3325" t="s">
        <v>33</v>
      </c>
      <c r="L34" s="3327" t="s">
        <v>13</v>
      </c>
      <c r="M34" s="3338"/>
      <c r="N34" s="3358"/>
    </row>
    <row r="35" spans="1:14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56"/>
      <c r="G35" s="3328"/>
      <c r="H35" s="5" t="s">
        <v>14</v>
      </c>
      <c r="I35" s="6" t="s">
        <v>15</v>
      </c>
      <c r="J35" s="3324"/>
      <c r="K35" s="3326"/>
      <c r="L35" s="3328"/>
      <c r="M35" s="3339"/>
      <c r="N35" s="3359"/>
    </row>
    <row r="36" spans="1:14" x14ac:dyDescent="0.25">
      <c r="A36" s="83" t="s">
        <v>27</v>
      </c>
      <c r="B36" s="1723">
        <v>102147</v>
      </c>
      <c r="C36" s="1740">
        <v>7994</v>
      </c>
      <c r="D36" s="1740">
        <v>6792</v>
      </c>
      <c r="E36" s="1740">
        <v>2266</v>
      </c>
      <c r="F36" s="1763">
        <v>19007</v>
      </c>
      <c r="G36" s="1741">
        <v>138206</v>
      </c>
      <c r="H36" s="1723">
        <v>698</v>
      </c>
      <c r="I36" s="1740">
        <v>3</v>
      </c>
      <c r="J36" s="1740">
        <v>43</v>
      </c>
      <c r="K36" s="1763">
        <v>34</v>
      </c>
      <c r="L36" s="1741">
        <v>778</v>
      </c>
      <c r="M36" s="1770">
        <v>138984</v>
      </c>
      <c r="N36" s="1837">
        <v>34514</v>
      </c>
    </row>
    <row r="37" spans="1:14" ht="15.75" thickBot="1" x14ac:dyDescent="0.3">
      <c r="A37" s="3" t="s">
        <v>28</v>
      </c>
      <c r="B37" s="1724">
        <v>122029</v>
      </c>
      <c r="C37" s="1744">
        <v>21904</v>
      </c>
      <c r="D37" s="1744">
        <v>10856</v>
      </c>
      <c r="E37" s="1744">
        <v>3356</v>
      </c>
      <c r="F37" s="1763">
        <v>15708</v>
      </c>
      <c r="G37" s="1741">
        <v>173853</v>
      </c>
      <c r="H37" s="1724">
        <v>3848</v>
      </c>
      <c r="I37" s="1744">
        <v>100</v>
      </c>
      <c r="J37" s="1744">
        <v>817</v>
      </c>
      <c r="K37" s="1763">
        <v>52</v>
      </c>
      <c r="L37" s="1741">
        <v>4817</v>
      </c>
      <c r="M37" s="1770">
        <v>178670</v>
      </c>
      <c r="N37" s="1838">
        <v>48639</v>
      </c>
    </row>
    <row r="38" spans="1:14" ht="15.75" thickBot="1" x14ac:dyDescent="0.3">
      <c r="A38" s="223" t="s">
        <v>24</v>
      </c>
      <c r="B38" s="1731">
        <v>224176</v>
      </c>
      <c r="C38" s="1727">
        <v>29898</v>
      </c>
      <c r="D38" s="1727">
        <v>17648</v>
      </c>
      <c r="E38" s="1727">
        <v>5622</v>
      </c>
      <c r="F38" s="1764">
        <v>34715</v>
      </c>
      <c r="G38" s="1750">
        <v>312059</v>
      </c>
      <c r="H38" s="1727">
        <v>4546</v>
      </c>
      <c r="I38" s="1727">
        <v>103</v>
      </c>
      <c r="J38" s="1727">
        <v>860</v>
      </c>
      <c r="K38" s="1727">
        <v>86</v>
      </c>
      <c r="L38" s="1750">
        <v>5595</v>
      </c>
      <c r="M38" s="1762">
        <v>317654</v>
      </c>
      <c r="N38" s="1730">
        <v>83153</v>
      </c>
    </row>
    <row r="39" spans="1:14" ht="15.75" thickBot="1" x14ac:dyDescent="0.3">
      <c r="A39" s="223" t="s">
        <v>25</v>
      </c>
      <c r="B39" s="1732">
        <v>5101</v>
      </c>
      <c r="C39" s="1732">
        <v>599</v>
      </c>
      <c r="D39" s="1732">
        <v>848</v>
      </c>
      <c r="E39" s="1732">
        <v>227</v>
      </c>
      <c r="F39" s="1732">
        <v>493</v>
      </c>
      <c r="G39" s="1765">
        <v>7268</v>
      </c>
      <c r="H39" s="1732">
        <v>0</v>
      </c>
      <c r="I39" s="1732">
        <v>240</v>
      </c>
      <c r="J39" s="1732">
        <v>995</v>
      </c>
      <c r="K39" s="1732">
        <v>19</v>
      </c>
      <c r="L39" s="1765">
        <v>1254</v>
      </c>
      <c r="M39" s="1829">
        <v>8522</v>
      </c>
      <c r="N39" s="1730">
        <v>1991</v>
      </c>
    </row>
    <row r="40" spans="1:14" ht="15.75" thickBot="1" x14ac:dyDescent="0.3">
      <c r="A40" s="247" t="s">
        <v>26</v>
      </c>
      <c r="B40" s="1732">
        <v>229277</v>
      </c>
      <c r="C40" s="1732">
        <v>30497</v>
      </c>
      <c r="D40" s="1732">
        <v>18496</v>
      </c>
      <c r="E40" s="1732">
        <v>5849</v>
      </c>
      <c r="F40" s="1766">
        <v>35208</v>
      </c>
      <c r="G40" s="1767">
        <v>319328</v>
      </c>
      <c r="H40" s="1732">
        <v>4546</v>
      </c>
      <c r="I40" s="1732">
        <v>343</v>
      </c>
      <c r="J40" s="1732">
        <v>1855</v>
      </c>
      <c r="K40" s="1732">
        <v>105</v>
      </c>
      <c r="L40" s="1767">
        <v>6849</v>
      </c>
      <c r="M40" s="1830">
        <v>326177</v>
      </c>
      <c r="N40" s="1730">
        <v>85144</v>
      </c>
    </row>
    <row r="41" spans="1:14" x14ac:dyDescent="0.25">
      <c r="A41" s="33"/>
      <c r="B41" s="7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5.75" thickBot="1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4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4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57" t="s">
        <v>31</v>
      </c>
    </row>
    <row r="45" spans="1:14" x14ac:dyDescent="0.25">
      <c r="A45" s="3301"/>
      <c r="B45" s="2804" t="s">
        <v>8</v>
      </c>
      <c r="C45" s="3322"/>
      <c r="D45" s="2816" t="s">
        <v>9</v>
      </c>
      <c r="E45" s="3343"/>
      <c r="F45" s="2820" t="s">
        <v>32</v>
      </c>
      <c r="G45" s="3327" t="s">
        <v>10</v>
      </c>
      <c r="H45" s="3345" t="s">
        <v>11</v>
      </c>
      <c r="I45" s="3322"/>
      <c r="J45" s="3323" t="s">
        <v>12</v>
      </c>
      <c r="K45" s="3325" t="s">
        <v>33</v>
      </c>
      <c r="L45" s="3327" t="s">
        <v>13</v>
      </c>
      <c r="M45" s="3338"/>
      <c r="N45" s="3358"/>
    </row>
    <row r="46" spans="1:14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59"/>
    </row>
    <row r="47" spans="1:14" x14ac:dyDescent="0.25">
      <c r="A47" s="83" t="s">
        <v>17</v>
      </c>
      <c r="B47" s="1723">
        <v>51559</v>
      </c>
      <c r="C47" s="1740">
        <v>25190</v>
      </c>
      <c r="D47" s="1740">
        <v>11591</v>
      </c>
      <c r="E47" s="1740">
        <v>10471</v>
      </c>
      <c r="F47" s="1763">
        <v>12997</v>
      </c>
      <c r="G47" s="1741">
        <v>111808</v>
      </c>
      <c r="H47" s="1769">
        <v>5817</v>
      </c>
      <c r="I47" s="1740">
        <v>972</v>
      </c>
      <c r="J47" s="1740">
        <v>861</v>
      </c>
      <c r="K47" s="1742">
        <v>505</v>
      </c>
      <c r="L47" s="1741">
        <v>8155</v>
      </c>
      <c r="M47" s="1770">
        <v>119963</v>
      </c>
      <c r="N47" s="1742">
        <v>52614</v>
      </c>
    </row>
    <row r="48" spans="1:14" x14ac:dyDescent="0.25">
      <c r="A48" s="3" t="s">
        <v>410</v>
      </c>
      <c r="B48" s="1724">
        <v>35007</v>
      </c>
      <c r="C48" s="1744">
        <v>27942</v>
      </c>
      <c r="D48" s="1744">
        <v>9436</v>
      </c>
      <c r="E48" s="1744">
        <v>9990</v>
      </c>
      <c r="F48" s="1756">
        <v>10057</v>
      </c>
      <c r="G48" s="1757">
        <v>92432</v>
      </c>
      <c r="H48" s="1758">
        <v>7404</v>
      </c>
      <c r="I48" s="1744">
        <v>8902</v>
      </c>
      <c r="J48" s="1744">
        <v>8137</v>
      </c>
      <c r="K48" s="1771">
        <v>3023</v>
      </c>
      <c r="L48" s="1757">
        <v>27466</v>
      </c>
      <c r="M48" s="1759">
        <v>119899</v>
      </c>
      <c r="N48" s="1771">
        <v>71192</v>
      </c>
    </row>
    <row r="49" spans="1:14" x14ac:dyDescent="0.25">
      <c r="A49" s="216" t="s">
        <v>526</v>
      </c>
      <c r="B49" s="1725">
        <v>9982</v>
      </c>
      <c r="C49" s="1745">
        <v>5836</v>
      </c>
      <c r="D49" s="1745">
        <v>2696</v>
      </c>
      <c r="E49" s="1745">
        <v>2394</v>
      </c>
      <c r="F49" s="1772">
        <v>1718</v>
      </c>
      <c r="G49" s="1773">
        <v>22626</v>
      </c>
      <c r="H49" s="1774">
        <v>3956</v>
      </c>
      <c r="I49" s="1745">
        <v>4436</v>
      </c>
      <c r="J49" s="1745">
        <v>1515</v>
      </c>
      <c r="K49" s="1775">
        <v>621</v>
      </c>
      <c r="L49" s="1773">
        <v>10528</v>
      </c>
      <c r="M49" s="1776">
        <v>33154</v>
      </c>
      <c r="N49" s="1775">
        <v>22669</v>
      </c>
    </row>
    <row r="50" spans="1:14" x14ac:dyDescent="0.25">
      <c r="A50" s="82" t="s">
        <v>20</v>
      </c>
      <c r="B50" s="1725">
        <v>10859</v>
      </c>
      <c r="C50" s="1745">
        <v>10160</v>
      </c>
      <c r="D50" s="1745">
        <v>3631</v>
      </c>
      <c r="E50" s="1745">
        <v>3301</v>
      </c>
      <c r="F50" s="1772">
        <v>4056</v>
      </c>
      <c r="G50" s="1773">
        <v>32007</v>
      </c>
      <c r="H50" s="1774">
        <v>1707</v>
      </c>
      <c r="I50" s="1745">
        <v>0</v>
      </c>
      <c r="J50" s="1745">
        <v>4315</v>
      </c>
      <c r="K50" s="1775">
        <v>2035</v>
      </c>
      <c r="L50" s="1773">
        <v>8057</v>
      </c>
      <c r="M50" s="1776">
        <v>40064</v>
      </c>
      <c r="N50" s="1775">
        <v>23917</v>
      </c>
    </row>
    <row r="51" spans="1:14" x14ac:dyDescent="0.25">
      <c r="A51" s="82" t="s">
        <v>21</v>
      </c>
      <c r="B51" s="1725">
        <v>12430</v>
      </c>
      <c r="C51" s="1745">
        <v>10828</v>
      </c>
      <c r="D51" s="1745">
        <v>2715</v>
      </c>
      <c r="E51" s="1745">
        <v>3738</v>
      </c>
      <c r="F51" s="1772">
        <v>3819</v>
      </c>
      <c r="G51" s="1773">
        <v>33530</v>
      </c>
      <c r="H51" s="1774">
        <v>1733</v>
      </c>
      <c r="I51" s="1745">
        <v>4390</v>
      </c>
      <c r="J51" s="1745">
        <v>2297</v>
      </c>
      <c r="K51" s="1775">
        <v>105</v>
      </c>
      <c r="L51" s="1773">
        <v>8525</v>
      </c>
      <c r="M51" s="1776">
        <v>42055</v>
      </c>
      <c r="N51" s="1775">
        <v>21864</v>
      </c>
    </row>
    <row r="52" spans="1:14" x14ac:dyDescent="0.25">
      <c r="A52" s="3" t="s">
        <v>22</v>
      </c>
      <c r="B52" s="1724">
        <v>2716</v>
      </c>
      <c r="C52" s="1744">
        <v>1751</v>
      </c>
      <c r="D52" s="1744">
        <v>7188</v>
      </c>
      <c r="E52" s="1744">
        <v>316</v>
      </c>
      <c r="F52" s="1756">
        <v>1413</v>
      </c>
      <c r="G52" s="1757">
        <v>13384</v>
      </c>
      <c r="H52" s="1758">
        <v>86</v>
      </c>
      <c r="I52" s="1744">
        <v>0</v>
      </c>
      <c r="J52" s="1744">
        <v>1625</v>
      </c>
      <c r="K52" s="1771">
        <v>957</v>
      </c>
      <c r="L52" s="1757">
        <v>2668</v>
      </c>
      <c r="M52" s="1759">
        <v>16052</v>
      </c>
      <c r="N52" s="1771">
        <v>12077</v>
      </c>
    </row>
    <row r="53" spans="1:14" ht="15.75" thickBot="1" x14ac:dyDescent="0.3">
      <c r="A53" s="221" t="s">
        <v>23</v>
      </c>
      <c r="B53" s="1726">
        <v>17295</v>
      </c>
      <c r="C53" s="1749">
        <v>9743</v>
      </c>
      <c r="D53" s="1749">
        <v>4278</v>
      </c>
      <c r="E53" s="1749">
        <v>7365</v>
      </c>
      <c r="F53" s="1777">
        <v>3616</v>
      </c>
      <c r="G53" s="1778">
        <v>42297</v>
      </c>
      <c r="H53" s="1779">
        <v>516</v>
      </c>
      <c r="I53" s="1749">
        <v>665</v>
      </c>
      <c r="J53" s="1749">
        <v>1806</v>
      </c>
      <c r="K53" s="1780">
        <v>271</v>
      </c>
      <c r="L53" s="1778">
        <v>3258</v>
      </c>
      <c r="M53" s="1781">
        <v>45555</v>
      </c>
      <c r="N53" s="1780">
        <v>22643</v>
      </c>
    </row>
    <row r="54" spans="1:14" ht="15.75" thickBot="1" x14ac:dyDescent="0.3">
      <c r="A54" s="223" t="s">
        <v>24</v>
      </c>
      <c r="B54" s="1727">
        <v>106576</v>
      </c>
      <c r="C54" s="1727">
        <v>64626</v>
      </c>
      <c r="D54" s="1727">
        <v>32493</v>
      </c>
      <c r="E54" s="1727">
        <v>28142</v>
      </c>
      <c r="F54" s="1764">
        <v>28083</v>
      </c>
      <c r="G54" s="1750">
        <v>259920</v>
      </c>
      <c r="H54" s="1782">
        <v>13823</v>
      </c>
      <c r="I54" s="1727">
        <v>10539</v>
      </c>
      <c r="J54" s="1727">
        <v>12429</v>
      </c>
      <c r="K54" s="1727">
        <v>4756</v>
      </c>
      <c r="L54" s="1783">
        <v>41547</v>
      </c>
      <c r="M54" s="1762">
        <v>301467</v>
      </c>
      <c r="N54" s="1730">
        <v>158526</v>
      </c>
    </row>
    <row r="55" spans="1:14" x14ac:dyDescent="0.25">
      <c r="A55" s="362" t="s">
        <v>35</v>
      </c>
      <c r="B55" s="1728">
        <v>17205</v>
      </c>
      <c r="C55" s="1751">
        <v>4422</v>
      </c>
      <c r="D55" s="1751">
        <v>4910</v>
      </c>
      <c r="E55" s="1751">
        <v>5664</v>
      </c>
      <c r="F55" s="1752">
        <v>3960</v>
      </c>
      <c r="G55" s="1753">
        <v>36161</v>
      </c>
      <c r="H55" s="1754">
        <v>8570</v>
      </c>
      <c r="I55" s="1751">
        <v>2019</v>
      </c>
      <c r="J55" s="1751">
        <v>1578</v>
      </c>
      <c r="K55" s="1751">
        <v>164</v>
      </c>
      <c r="L55" s="1753">
        <v>12331</v>
      </c>
      <c r="M55" s="1755">
        <v>48492</v>
      </c>
      <c r="N55" s="1832">
        <v>18237</v>
      </c>
    </row>
    <row r="56" spans="1:14" x14ac:dyDescent="0.25">
      <c r="A56" s="1715" t="s">
        <v>36</v>
      </c>
      <c r="B56" s="1729">
        <v>6046</v>
      </c>
      <c r="C56" s="1744">
        <v>3003</v>
      </c>
      <c r="D56" s="1744">
        <v>1703</v>
      </c>
      <c r="E56" s="1744">
        <v>1713</v>
      </c>
      <c r="F56" s="1756">
        <v>1154</v>
      </c>
      <c r="G56" s="1757">
        <v>13619</v>
      </c>
      <c r="H56" s="1758">
        <v>4883</v>
      </c>
      <c r="I56" s="1744">
        <v>7949</v>
      </c>
      <c r="J56" s="1744">
        <v>2264</v>
      </c>
      <c r="K56" s="1744">
        <v>872</v>
      </c>
      <c r="L56" s="1757">
        <v>15968</v>
      </c>
      <c r="M56" s="1759">
        <v>29587</v>
      </c>
      <c r="N56" s="1839">
        <v>14712</v>
      </c>
    </row>
    <row r="57" spans="1:14" x14ac:dyDescent="0.25">
      <c r="A57" s="1715" t="s">
        <v>37</v>
      </c>
      <c r="B57" s="1729">
        <v>358</v>
      </c>
      <c r="C57" s="1744">
        <v>300</v>
      </c>
      <c r="D57" s="1744">
        <v>2181</v>
      </c>
      <c r="E57" s="1744">
        <v>466</v>
      </c>
      <c r="F57" s="1756">
        <v>285</v>
      </c>
      <c r="G57" s="1757">
        <v>3590</v>
      </c>
      <c r="H57" s="1758">
        <v>19892</v>
      </c>
      <c r="I57" s="1744">
        <v>209</v>
      </c>
      <c r="J57" s="1744">
        <v>0</v>
      </c>
      <c r="K57" s="1744">
        <v>406</v>
      </c>
      <c r="L57" s="1757">
        <v>20507</v>
      </c>
      <c r="M57" s="1759">
        <v>24097</v>
      </c>
      <c r="N57" s="1839">
        <v>17538</v>
      </c>
    </row>
    <row r="58" spans="1:14" x14ac:dyDescent="0.25">
      <c r="A58" s="1715" t="s">
        <v>38</v>
      </c>
      <c r="B58" s="1729">
        <v>2011</v>
      </c>
      <c r="C58" s="1744">
        <v>131</v>
      </c>
      <c r="D58" s="1744">
        <v>381</v>
      </c>
      <c r="E58" s="1744">
        <v>265</v>
      </c>
      <c r="F58" s="1756">
        <v>1554</v>
      </c>
      <c r="G58" s="1757">
        <v>4342</v>
      </c>
      <c r="H58" s="1758">
        <v>0</v>
      </c>
      <c r="I58" s="1744">
        <v>34</v>
      </c>
      <c r="J58" s="1744">
        <v>156</v>
      </c>
      <c r="K58" s="1744">
        <v>0</v>
      </c>
      <c r="L58" s="1757">
        <v>190</v>
      </c>
      <c r="M58" s="1759">
        <v>4532</v>
      </c>
      <c r="N58" s="1839">
        <v>1323</v>
      </c>
    </row>
    <row r="59" spans="1:14" x14ac:dyDescent="0.25">
      <c r="A59" s="1715" t="s">
        <v>39</v>
      </c>
      <c r="B59" s="1729">
        <v>4557</v>
      </c>
      <c r="C59" s="1744">
        <v>9733</v>
      </c>
      <c r="D59" s="1744">
        <v>2848</v>
      </c>
      <c r="E59" s="1744">
        <v>5167</v>
      </c>
      <c r="F59" s="1756">
        <v>954</v>
      </c>
      <c r="G59" s="1757">
        <v>23259</v>
      </c>
      <c r="H59" s="1758">
        <v>5882</v>
      </c>
      <c r="I59" s="1744">
        <v>4372</v>
      </c>
      <c r="J59" s="1744">
        <v>18245</v>
      </c>
      <c r="K59" s="1744">
        <v>8141</v>
      </c>
      <c r="L59" s="1757">
        <v>36640</v>
      </c>
      <c r="M59" s="1759">
        <v>59900</v>
      </c>
      <c r="N59" s="1839">
        <v>32186</v>
      </c>
    </row>
    <row r="60" spans="1:14" x14ac:dyDescent="0.25">
      <c r="A60" s="1715" t="s">
        <v>40</v>
      </c>
      <c r="B60" s="1729">
        <v>264</v>
      </c>
      <c r="C60" s="1744">
        <v>34</v>
      </c>
      <c r="D60" s="1744">
        <v>4288</v>
      </c>
      <c r="E60" s="1744">
        <v>309</v>
      </c>
      <c r="F60" s="1756">
        <v>4664</v>
      </c>
      <c r="G60" s="1757">
        <v>9559</v>
      </c>
      <c r="H60" s="1758">
        <v>0</v>
      </c>
      <c r="I60" s="1744">
        <v>0</v>
      </c>
      <c r="J60" s="1744">
        <v>1469</v>
      </c>
      <c r="K60" s="1744">
        <v>954</v>
      </c>
      <c r="L60" s="1757">
        <v>2423</v>
      </c>
      <c r="M60" s="1759">
        <v>11982</v>
      </c>
      <c r="N60" s="1839">
        <v>11884</v>
      </c>
    </row>
    <row r="61" spans="1:14" x14ac:dyDescent="0.25">
      <c r="A61" s="1715" t="s">
        <v>41</v>
      </c>
      <c r="B61" s="1729">
        <v>5838</v>
      </c>
      <c r="C61" s="1744">
        <v>3255</v>
      </c>
      <c r="D61" s="1744">
        <v>5154</v>
      </c>
      <c r="E61" s="1744">
        <v>1251</v>
      </c>
      <c r="F61" s="1756">
        <v>681</v>
      </c>
      <c r="G61" s="1757">
        <v>16179</v>
      </c>
      <c r="H61" s="1758">
        <v>1803</v>
      </c>
      <c r="I61" s="1744">
        <v>207</v>
      </c>
      <c r="J61" s="1744">
        <v>531</v>
      </c>
      <c r="K61" s="1744">
        <v>29</v>
      </c>
      <c r="L61" s="1757">
        <v>2570</v>
      </c>
      <c r="M61" s="1759">
        <v>18749</v>
      </c>
      <c r="N61" s="1839">
        <v>12408</v>
      </c>
    </row>
    <row r="62" spans="1:14" x14ac:dyDescent="0.25">
      <c r="A62" s="1715" t="s">
        <v>42</v>
      </c>
      <c r="B62" s="1729">
        <v>3275</v>
      </c>
      <c r="C62" s="1744">
        <v>2884</v>
      </c>
      <c r="D62" s="1744">
        <v>9637</v>
      </c>
      <c r="E62" s="1744">
        <v>14392</v>
      </c>
      <c r="F62" s="1756">
        <v>1141</v>
      </c>
      <c r="G62" s="1757">
        <v>31329</v>
      </c>
      <c r="H62" s="1758">
        <v>107</v>
      </c>
      <c r="I62" s="1744">
        <v>323</v>
      </c>
      <c r="J62" s="1744">
        <v>18</v>
      </c>
      <c r="K62" s="1744">
        <v>351</v>
      </c>
      <c r="L62" s="1757">
        <v>799</v>
      </c>
      <c r="M62" s="1759">
        <v>32128</v>
      </c>
      <c r="N62" s="1839">
        <v>17805</v>
      </c>
    </row>
    <row r="63" spans="1:14" x14ac:dyDescent="0.25">
      <c r="A63" s="1715" t="s">
        <v>43</v>
      </c>
      <c r="B63" s="1729">
        <v>4329</v>
      </c>
      <c r="C63" s="1744">
        <v>2070</v>
      </c>
      <c r="D63" s="1744">
        <v>2333</v>
      </c>
      <c r="E63" s="1744">
        <v>709</v>
      </c>
      <c r="F63" s="1756">
        <v>1561</v>
      </c>
      <c r="G63" s="1757">
        <v>11002</v>
      </c>
      <c r="H63" s="1758">
        <v>154</v>
      </c>
      <c r="I63" s="1744">
        <v>20</v>
      </c>
      <c r="J63" s="1744">
        <v>3132</v>
      </c>
      <c r="K63" s="1744">
        <v>11</v>
      </c>
      <c r="L63" s="1757">
        <v>3317</v>
      </c>
      <c r="M63" s="1759">
        <v>14319</v>
      </c>
      <c r="N63" s="1839">
        <v>8947</v>
      </c>
    </row>
    <row r="64" spans="1:14" x14ac:dyDescent="0.25">
      <c r="A64" s="1715" t="s">
        <v>44</v>
      </c>
      <c r="B64" s="1729">
        <v>2631</v>
      </c>
      <c r="C64" s="1744">
        <v>409</v>
      </c>
      <c r="D64" s="1744">
        <v>1138</v>
      </c>
      <c r="E64" s="1744">
        <v>1552</v>
      </c>
      <c r="F64" s="1756">
        <v>3152</v>
      </c>
      <c r="G64" s="1757">
        <v>8882</v>
      </c>
      <c r="H64" s="1758">
        <v>2691</v>
      </c>
      <c r="I64" s="1744">
        <v>723</v>
      </c>
      <c r="J64" s="1744">
        <v>0</v>
      </c>
      <c r="K64" s="1744">
        <v>1332</v>
      </c>
      <c r="L64" s="1757">
        <v>4746</v>
      </c>
      <c r="M64" s="1759">
        <v>13628</v>
      </c>
      <c r="N64" s="1839">
        <v>10412</v>
      </c>
    </row>
    <row r="65" spans="1:14" x14ac:dyDescent="0.25">
      <c r="A65" s="1715" t="s">
        <v>45</v>
      </c>
      <c r="B65" s="1729">
        <v>1477</v>
      </c>
      <c r="C65" s="1744">
        <v>530</v>
      </c>
      <c r="D65" s="1744">
        <v>126</v>
      </c>
      <c r="E65" s="1744">
        <v>298</v>
      </c>
      <c r="F65" s="1756">
        <v>449</v>
      </c>
      <c r="G65" s="1757">
        <v>2880</v>
      </c>
      <c r="H65" s="1758">
        <v>28</v>
      </c>
      <c r="I65" s="1744">
        <v>0</v>
      </c>
      <c r="J65" s="1744">
        <v>0</v>
      </c>
      <c r="K65" s="1744">
        <v>26</v>
      </c>
      <c r="L65" s="1757">
        <v>54</v>
      </c>
      <c r="M65" s="1759">
        <v>2934</v>
      </c>
      <c r="N65" s="1839">
        <v>1767</v>
      </c>
    </row>
    <row r="66" spans="1:14" x14ac:dyDescent="0.25">
      <c r="A66" s="1715" t="s">
        <v>46</v>
      </c>
      <c r="B66" s="1729">
        <v>1487</v>
      </c>
      <c r="C66" s="1744">
        <v>2543</v>
      </c>
      <c r="D66" s="1744">
        <v>560</v>
      </c>
      <c r="E66" s="1744">
        <v>4077</v>
      </c>
      <c r="F66" s="1756">
        <v>4462</v>
      </c>
      <c r="G66" s="1757">
        <v>13129</v>
      </c>
      <c r="H66" s="1758">
        <v>83</v>
      </c>
      <c r="I66" s="1744">
        <v>0</v>
      </c>
      <c r="J66" s="1744">
        <v>1</v>
      </c>
      <c r="K66" s="1744">
        <v>2728</v>
      </c>
      <c r="L66" s="1757">
        <v>2812</v>
      </c>
      <c r="M66" s="1759">
        <v>15941</v>
      </c>
      <c r="N66" s="1839">
        <v>12363</v>
      </c>
    </row>
    <row r="67" spans="1:14" x14ac:dyDescent="0.25">
      <c r="A67" s="1716" t="s">
        <v>47</v>
      </c>
      <c r="B67" s="1733">
        <v>16</v>
      </c>
      <c r="C67" s="1749">
        <v>0</v>
      </c>
      <c r="D67" s="1749">
        <v>74</v>
      </c>
      <c r="E67" s="1749">
        <v>234</v>
      </c>
      <c r="F67" s="1777">
        <v>28</v>
      </c>
      <c r="G67" s="1778">
        <v>352</v>
      </c>
      <c r="H67" s="1779">
        <v>2907</v>
      </c>
      <c r="I67" s="1749">
        <v>0</v>
      </c>
      <c r="J67" s="1749">
        <v>26</v>
      </c>
      <c r="K67" s="1749">
        <v>3150</v>
      </c>
      <c r="L67" s="1778">
        <v>6083</v>
      </c>
      <c r="M67" s="1781">
        <v>6435</v>
      </c>
      <c r="N67" s="1840">
        <v>3593</v>
      </c>
    </row>
    <row r="68" spans="1:14" ht="15.75" thickBot="1" x14ac:dyDescent="0.3">
      <c r="A68" s="1715" t="s">
        <v>321</v>
      </c>
      <c r="B68" s="1733">
        <v>23470</v>
      </c>
      <c r="C68" s="1784">
        <v>9898</v>
      </c>
      <c r="D68" s="1784">
        <v>15477</v>
      </c>
      <c r="E68" s="1784">
        <v>22042</v>
      </c>
      <c r="F68" s="1785">
        <v>8160</v>
      </c>
      <c r="G68" s="1786">
        <v>79047</v>
      </c>
      <c r="H68" s="1733">
        <v>36584</v>
      </c>
      <c r="I68" s="1784">
        <v>19450</v>
      </c>
      <c r="J68" s="1784">
        <v>9057</v>
      </c>
      <c r="K68" s="1784">
        <v>18040</v>
      </c>
      <c r="L68" s="1786">
        <v>83131</v>
      </c>
      <c r="M68" s="1760">
        <v>162178</v>
      </c>
      <c r="N68" s="1840">
        <v>71031</v>
      </c>
    </row>
    <row r="69" spans="1:14" ht="15.75" thickBot="1" x14ac:dyDescent="0.3">
      <c r="A69" s="1717" t="s">
        <v>25</v>
      </c>
      <c r="B69" s="1793">
        <v>72963</v>
      </c>
      <c r="C69" s="1844">
        <v>39212</v>
      </c>
      <c r="D69" s="1844">
        <v>50810</v>
      </c>
      <c r="E69" s="1793">
        <v>58139</v>
      </c>
      <c r="F69" s="1844">
        <v>32205</v>
      </c>
      <c r="G69" s="1761">
        <v>253330</v>
      </c>
      <c r="H69" s="1793">
        <v>83584</v>
      </c>
      <c r="I69" s="1844">
        <v>35306</v>
      </c>
      <c r="J69" s="1844">
        <v>36477</v>
      </c>
      <c r="K69" s="1793">
        <v>36204</v>
      </c>
      <c r="L69" s="1787">
        <v>191571</v>
      </c>
      <c r="M69" s="1762">
        <v>444901</v>
      </c>
      <c r="N69" s="1734">
        <v>234206</v>
      </c>
    </row>
    <row r="70" spans="1:14" ht="15.75" thickBot="1" x14ac:dyDescent="0.3">
      <c r="A70" s="1713" t="s">
        <v>26</v>
      </c>
      <c r="B70" s="1730">
        <v>179540</v>
      </c>
      <c r="C70" s="1730">
        <v>103838</v>
      </c>
      <c r="D70" s="1730">
        <v>83303</v>
      </c>
      <c r="E70" s="1730">
        <v>86281</v>
      </c>
      <c r="F70" s="1730">
        <v>60288</v>
      </c>
      <c r="G70" s="1750">
        <v>513250</v>
      </c>
      <c r="H70" s="1730">
        <v>97407</v>
      </c>
      <c r="I70" s="1730">
        <v>45846</v>
      </c>
      <c r="J70" s="1730">
        <v>48906</v>
      </c>
      <c r="K70" s="1730">
        <v>40960</v>
      </c>
      <c r="L70" s="1789">
        <v>233119</v>
      </c>
      <c r="M70" s="1762">
        <v>746369</v>
      </c>
      <c r="N70" s="1730">
        <v>392732</v>
      </c>
    </row>
    <row r="71" spans="1:14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5.75" thickBot="1" x14ac:dyDescent="0.3">
      <c r="A73" s="3297" t="s">
        <v>48</v>
      </c>
      <c r="B73" s="3298"/>
      <c r="C73" s="3298"/>
      <c r="D73" s="3298"/>
      <c r="E73" s="3298"/>
      <c r="F73" s="3298"/>
      <c r="G73" s="3298"/>
      <c r="H73" s="3298"/>
      <c r="I73" s="3298"/>
      <c r="J73" s="3298"/>
      <c r="K73" s="3298"/>
      <c r="L73" s="3298"/>
      <c r="M73" s="3298"/>
      <c r="N73" s="3299"/>
    </row>
    <row r="74" spans="1:14" ht="15.75" thickBot="1" x14ac:dyDescent="0.3">
      <c r="A74" s="3300" t="s">
        <v>0</v>
      </c>
      <c r="B74" s="3361" t="s">
        <v>1</v>
      </c>
      <c r="C74" s="3361"/>
      <c r="D74" s="3361"/>
      <c r="E74" s="3361"/>
      <c r="F74" s="3361"/>
      <c r="G74" s="3362"/>
      <c r="H74" s="3363" t="s">
        <v>2</v>
      </c>
      <c r="I74" s="3364"/>
      <c r="J74" s="3364"/>
      <c r="K74" s="3364"/>
      <c r="L74" s="3365"/>
      <c r="M74" s="3366" t="s">
        <v>3</v>
      </c>
      <c r="N74" s="3357" t="s">
        <v>31</v>
      </c>
    </row>
    <row r="75" spans="1:14" x14ac:dyDescent="0.25">
      <c r="A75" s="3301"/>
      <c r="B75" s="3367" t="s">
        <v>8</v>
      </c>
      <c r="C75" s="3368"/>
      <c r="D75" s="3369" t="s">
        <v>9</v>
      </c>
      <c r="E75" s="3370"/>
      <c r="F75" s="3371" t="s">
        <v>32</v>
      </c>
      <c r="G75" s="3372" t="s">
        <v>10</v>
      </c>
      <c r="H75" s="3367" t="s">
        <v>11</v>
      </c>
      <c r="I75" s="3368"/>
      <c r="J75" s="3373" t="s">
        <v>12</v>
      </c>
      <c r="K75" s="3373" t="s">
        <v>33</v>
      </c>
      <c r="L75" s="3372" t="s">
        <v>13</v>
      </c>
      <c r="M75" s="3354"/>
      <c r="N75" s="3358"/>
    </row>
    <row r="76" spans="1:14" ht="57.75" thickBot="1" x14ac:dyDescent="0.3">
      <c r="A76" s="3302"/>
      <c r="B76" s="1714" t="s">
        <v>14</v>
      </c>
      <c r="C76" s="1682" t="s">
        <v>15</v>
      </c>
      <c r="D76" s="1682" t="s">
        <v>16</v>
      </c>
      <c r="E76" s="1682" t="s">
        <v>55</v>
      </c>
      <c r="F76" s="3356"/>
      <c r="G76" s="3328"/>
      <c r="H76" s="259" t="s">
        <v>14</v>
      </c>
      <c r="I76" s="1682" t="s">
        <v>15</v>
      </c>
      <c r="J76" s="3324"/>
      <c r="K76" s="3324"/>
      <c r="L76" s="3328"/>
      <c r="M76" s="3355"/>
      <c r="N76" s="3359"/>
    </row>
    <row r="77" spans="1:14" ht="15.75" thickBot="1" x14ac:dyDescent="0.3">
      <c r="A77" s="1718" t="s">
        <v>24</v>
      </c>
      <c r="B77" s="1735">
        <v>106576</v>
      </c>
      <c r="C77" s="1790">
        <v>64626</v>
      </c>
      <c r="D77" s="1790">
        <v>32493</v>
      </c>
      <c r="E77" s="1790">
        <v>28142</v>
      </c>
      <c r="F77" s="1790">
        <v>28083</v>
      </c>
      <c r="G77" s="1791">
        <v>259920</v>
      </c>
      <c r="H77" s="1790">
        <v>13823</v>
      </c>
      <c r="I77" s="1790">
        <v>10539</v>
      </c>
      <c r="J77" s="1790">
        <v>12429</v>
      </c>
      <c r="K77" s="1790">
        <v>4756</v>
      </c>
      <c r="L77" s="1791">
        <v>41547</v>
      </c>
      <c r="M77" s="1792">
        <v>301467</v>
      </c>
      <c r="N77" s="1793">
        <v>158526</v>
      </c>
    </row>
    <row r="78" spans="1:14" x14ac:dyDescent="0.25">
      <c r="A78" s="1719" t="s">
        <v>49</v>
      </c>
      <c r="B78" s="1736">
        <v>70160</v>
      </c>
      <c r="C78" s="1740">
        <v>40540</v>
      </c>
      <c r="D78" s="1740">
        <v>21711</v>
      </c>
      <c r="E78" s="1740">
        <v>15646</v>
      </c>
      <c r="F78" s="1794">
        <v>20963</v>
      </c>
      <c r="G78" s="1795">
        <v>169019</v>
      </c>
      <c r="H78" s="1796">
        <v>11162</v>
      </c>
      <c r="I78" s="1797">
        <v>8607</v>
      </c>
      <c r="J78" s="1798">
        <v>11665</v>
      </c>
      <c r="K78" s="1794">
        <v>4334</v>
      </c>
      <c r="L78" s="1795">
        <v>35768</v>
      </c>
      <c r="M78" s="1799">
        <v>204788</v>
      </c>
      <c r="N78" s="1841">
        <v>113424</v>
      </c>
    </row>
    <row r="79" spans="1:14" x14ac:dyDescent="0.25">
      <c r="A79" s="1720" t="s">
        <v>50</v>
      </c>
      <c r="B79" s="1737">
        <v>0</v>
      </c>
      <c r="C79" s="1744">
        <v>0</v>
      </c>
      <c r="D79" s="1744">
        <v>3652</v>
      </c>
      <c r="E79" s="1744">
        <v>15</v>
      </c>
      <c r="F79" s="1800">
        <v>12</v>
      </c>
      <c r="G79" s="1801">
        <v>3679</v>
      </c>
      <c r="H79" s="1802">
        <v>0</v>
      </c>
      <c r="I79" s="1803">
        <v>0</v>
      </c>
      <c r="J79" s="1804">
        <v>0</v>
      </c>
      <c r="K79" s="1800">
        <v>0</v>
      </c>
      <c r="L79" s="1801">
        <v>0</v>
      </c>
      <c r="M79" s="1805">
        <v>3679</v>
      </c>
      <c r="N79" s="1842">
        <v>19</v>
      </c>
    </row>
    <row r="80" spans="1:14" x14ac:dyDescent="0.25">
      <c r="A80" s="1720" t="s">
        <v>51</v>
      </c>
      <c r="B80" s="1737">
        <v>29112</v>
      </c>
      <c r="C80" s="1744">
        <v>19155</v>
      </c>
      <c r="D80" s="1744">
        <v>5603</v>
      </c>
      <c r="E80" s="1744">
        <v>10295</v>
      </c>
      <c r="F80" s="1800">
        <v>5397</v>
      </c>
      <c r="G80" s="1801">
        <v>69562</v>
      </c>
      <c r="H80" s="1802">
        <v>2269</v>
      </c>
      <c r="I80" s="1803">
        <v>1700</v>
      </c>
      <c r="J80" s="1804">
        <v>733</v>
      </c>
      <c r="K80" s="1800">
        <v>125</v>
      </c>
      <c r="L80" s="1801">
        <v>4827</v>
      </c>
      <c r="M80" s="1805">
        <v>74389</v>
      </c>
      <c r="N80" s="1842">
        <v>34700</v>
      </c>
    </row>
    <row r="81" spans="1:14" x14ac:dyDescent="0.25">
      <c r="A81" s="1721" t="s">
        <v>52</v>
      </c>
      <c r="B81" s="1729">
        <v>2796</v>
      </c>
      <c r="C81" s="1744">
        <v>465</v>
      </c>
      <c r="D81" s="1744">
        <v>805</v>
      </c>
      <c r="E81" s="1744">
        <v>548</v>
      </c>
      <c r="F81" s="1756">
        <v>835</v>
      </c>
      <c r="G81" s="1801">
        <v>5449</v>
      </c>
      <c r="H81" s="1806">
        <v>376</v>
      </c>
      <c r="I81" s="1803">
        <v>0</v>
      </c>
      <c r="J81" s="1803">
        <v>0</v>
      </c>
      <c r="K81" s="1807">
        <v>297</v>
      </c>
      <c r="L81" s="1801">
        <v>673</v>
      </c>
      <c r="M81" s="1805">
        <v>6122</v>
      </c>
      <c r="N81" s="1842">
        <v>3461</v>
      </c>
    </row>
    <row r="82" spans="1:14" x14ac:dyDescent="0.25">
      <c r="A82" s="1715" t="s">
        <v>53</v>
      </c>
      <c r="B82" s="1729">
        <v>3580</v>
      </c>
      <c r="C82" s="1744">
        <v>4463</v>
      </c>
      <c r="D82" s="1744">
        <v>710</v>
      </c>
      <c r="E82" s="1744">
        <v>1614</v>
      </c>
      <c r="F82" s="1756">
        <v>847</v>
      </c>
      <c r="G82" s="1801">
        <v>11214</v>
      </c>
      <c r="H82" s="1806">
        <v>16</v>
      </c>
      <c r="I82" s="1803">
        <v>232</v>
      </c>
      <c r="J82" s="1803">
        <v>30</v>
      </c>
      <c r="K82" s="1807">
        <v>0</v>
      </c>
      <c r="L82" s="1801">
        <v>278</v>
      </c>
      <c r="M82" s="1805">
        <v>11492</v>
      </c>
      <c r="N82" s="1842">
        <v>6645</v>
      </c>
    </row>
    <row r="83" spans="1:14" ht="15.75" thickBot="1" x14ac:dyDescent="0.3">
      <c r="A83" s="1722" t="s">
        <v>23</v>
      </c>
      <c r="B83" s="1738">
        <v>929</v>
      </c>
      <c r="C83" s="1808">
        <v>3</v>
      </c>
      <c r="D83" s="1808">
        <v>12</v>
      </c>
      <c r="E83" s="1808">
        <v>24</v>
      </c>
      <c r="F83" s="1809">
        <v>29</v>
      </c>
      <c r="G83" s="1810">
        <v>997</v>
      </c>
      <c r="H83" s="1811">
        <v>0</v>
      </c>
      <c r="I83" s="1812">
        <v>0</v>
      </c>
      <c r="J83" s="1812">
        <v>1</v>
      </c>
      <c r="K83" s="1813">
        <v>0</v>
      </c>
      <c r="L83" s="1810">
        <v>1</v>
      </c>
      <c r="M83" s="1814">
        <v>998</v>
      </c>
      <c r="N83" s="1843">
        <v>277</v>
      </c>
    </row>
    <row r="84" spans="1:14" ht="15.75" thickBot="1" x14ac:dyDescent="0.3">
      <c r="A84" s="1718" t="s">
        <v>25</v>
      </c>
      <c r="B84" s="1735">
        <v>72963</v>
      </c>
      <c r="C84" s="1790">
        <v>39212</v>
      </c>
      <c r="D84" s="1790">
        <v>50810</v>
      </c>
      <c r="E84" s="1790">
        <v>58139</v>
      </c>
      <c r="F84" s="1815">
        <v>32205</v>
      </c>
      <c r="G84" s="1791">
        <v>253330</v>
      </c>
      <c r="H84" s="1735">
        <v>83584</v>
      </c>
      <c r="I84" s="1790">
        <v>35306</v>
      </c>
      <c r="J84" s="1790">
        <v>36477</v>
      </c>
      <c r="K84" s="1790">
        <v>36204</v>
      </c>
      <c r="L84" s="1791">
        <v>191571</v>
      </c>
      <c r="M84" s="1792">
        <v>444901</v>
      </c>
      <c r="N84" s="1793">
        <v>234206</v>
      </c>
    </row>
    <row r="85" spans="1:14" x14ac:dyDescent="0.25">
      <c r="A85" s="1720" t="s">
        <v>49</v>
      </c>
      <c r="B85" s="1729">
        <v>46569</v>
      </c>
      <c r="C85" s="1744">
        <v>31427</v>
      </c>
      <c r="D85" s="1744">
        <v>33466</v>
      </c>
      <c r="E85" s="1744">
        <v>44166</v>
      </c>
      <c r="F85" s="1756">
        <v>20477</v>
      </c>
      <c r="G85" s="1795">
        <v>176105</v>
      </c>
      <c r="H85" s="1806">
        <v>73563</v>
      </c>
      <c r="I85" s="1803">
        <v>29190</v>
      </c>
      <c r="J85" s="1803">
        <v>29712</v>
      </c>
      <c r="K85" s="1807">
        <v>27894</v>
      </c>
      <c r="L85" s="1795">
        <v>160359</v>
      </c>
      <c r="M85" s="1799">
        <v>336464</v>
      </c>
      <c r="N85" s="1842">
        <v>174116</v>
      </c>
    </row>
    <row r="86" spans="1:14" x14ac:dyDescent="0.25">
      <c r="A86" s="1720" t="s">
        <v>50</v>
      </c>
      <c r="B86" s="1729">
        <v>7</v>
      </c>
      <c r="C86" s="1744">
        <v>0</v>
      </c>
      <c r="D86" s="1744">
        <v>8250</v>
      </c>
      <c r="E86" s="1744">
        <v>0</v>
      </c>
      <c r="F86" s="1756">
        <v>51</v>
      </c>
      <c r="G86" s="1816">
        <v>8308</v>
      </c>
      <c r="H86" s="1806">
        <v>0</v>
      </c>
      <c r="I86" s="1803">
        <v>0</v>
      </c>
      <c r="J86" s="1803">
        <v>0</v>
      </c>
      <c r="K86" s="1807">
        <v>1</v>
      </c>
      <c r="L86" s="1801">
        <v>1</v>
      </c>
      <c r="M86" s="1805">
        <v>8309</v>
      </c>
      <c r="N86" s="1842">
        <v>33</v>
      </c>
    </row>
    <row r="87" spans="1:14" x14ac:dyDescent="0.25">
      <c r="A87" s="1720" t="s">
        <v>51</v>
      </c>
      <c r="B87" s="1737">
        <v>25798</v>
      </c>
      <c r="C87" s="1804">
        <v>7585</v>
      </c>
      <c r="D87" s="1804">
        <v>8677</v>
      </c>
      <c r="E87" s="1804">
        <v>13891</v>
      </c>
      <c r="F87" s="1800">
        <v>11580</v>
      </c>
      <c r="G87" s="1816">
        <v>67530</v>
      </c>
      <c r="H87" s="1817">
        <v>10020</v>
      </c>
      <c r="I87" s="1804">
        <v>6117</v>
      </c>
      <c r="J87" s="1804">
        <v>6722</v>
      </c>
      <c r="K87" s="1800">
        <v>5665</v>
      </c>
      <c r="L87" s="1801">
        <v>28524</v>
      </c>
      <c r="M87" s="1805">
        <v>96054</v>
      </c>
      <c r="N87" s="1842">
        <v>58932</v>
      </c>
    </row>
    <row r="88" spans="1:14" x14ac:dyDescent="0.25">
      <c r="A88" s="1721" t="s">
        <v>52</v>
      </c>
      <c r="B88" s="1737">
        <v>570</v>
      </c>
      <c r="C88" s="1804">
        <v>121</v>
      </c>
      <c r="D88" s="1804">
        <v>331</v>
      </c>
      <c r="E88" s="1804">
        <v>57</v>
      </c>
      <c r="F88" s="1800">
        <v>95</v>
      </c>
      <c r="G88" s="1816">
        <v>1174</v>
      </c>
      <c r="H88" s="1817">
        <v>0</v>
      </c>
      <c r="I88" s="1804">
        <v>0</v>
      </c>
      <c r="J88" s="1804">
        <v>1</v>
      </c>
      <c r="K88" s="1800">
        <v>30</v>
      </c>
      <c r="L88" s="1801">
        <v>31</v>
      </c>
      <c r="M88" s="1805">
        <v>1205</v>
      </c>
      <c r="N88" s="1842">
        <v>677</v>
      </c>
    </row>
    <row r="89" spans="1:14" x14ac:dyDescent="0.25">
      <c r="A89" s="1721" t="s">
        <v>53</v>
      </c>
      <c r="B89" s="1724">
        <v>17</v>
      </c>
      <c r="C89" s="1744">
        <v>80</v>
      </c>
      <c r="D89" s="1744">
        <v>84</v>
      </c>
      <c r="E89" s="1744">
        <v>10</v>
      </c>
      <c r="F89" s="1771">
        <v>0</v>
      </c>
      <c r="G89" s="1816">
        <v>191</v>
      </c>
      <c r="H89" s="1818">
        <v>0</v>
      </c>
      <c r="I89" s="1804">
        <v>0</v>
      </c>
      <c r="J89" s="1804">
        <v>0</v>
      </c>
      <c r="K89" s="1819">
        <v>313</v>
      </c>
      <c r="L89" s="1801">
        <v>313</v>
      </c>
      <c r="M89" s="1805">
        <v>504</v>
      </c>
      <c r="N89" s="1842">
        <v>431</v>
      </c>
    </row>
    <row r="90" spans="1:14" ht="15.75" thickBot="1" x14ac:dyDescent="0.3">
      <c r="A90" s="1721" t="s">
        <v>23</v>
      </c>
      <c r="B90" s="1739">
        <v>2</v>
      </c>
      <c r="C90" s="1820">
        <v>0</v>
      </c>
      <c r="D90" s="1820">
        <v>2</v>
      </c>
      <c r="E90" s="1820">
        <v>15</v>
      </c>
      <c r="F90" s="1821">
        <v>2</v>
      </c>
      <c r="G90" s="1822">
        <v>21</v>
      </c>
      <c r="H90" s="1823">
        <v>1</v>
      </c>
      <c r="I90" s="1824">
        <v>0</v>
      </c>
      <c r="J90" s="1824">
        <v>42</v>
      </c>
      <c r="K90" s="1825">
        <v>2301</v>
      </c>
      <c r="L90" s="1810">
        <v>2344</v>
      </c>
      <c r="M90" s="1814">
        <v>2365</v>
      </c>
      <c r="N90" s="1843">
        <v>17</v>
      </c>
    </row>
    <row r="91" spans="1:14" ht="15.75" thickBot="1" x14ac:dyDescent="0.3">
      <c r="A91" s="1718" t="s">
        <v>26</v>
      </c>
      <c r="B91" s="1735">
        <v>179540</v>
      </c>
      <c r="C91" s="1826">
        <v>103838</v>
      </c>
      <c r="D91" s="1826">
        <v>83303</v>
      </c>
      <c r="E91" s="1826">
        <v>86281</v>
      </c>
      <c r="F91" s="1827">
        <v>60288</v>
      </c>
      <c r="G91" s="1791">
        <v>513250</v>
      </c>
      <c r="H91" s="1735">
        <v>97407</v>
      </c>
      <c r="I91" s="1826">
        <v>45846</v>
      </c>
      <c r="J91" s="1828">
        <v>48906</v>
      </c>
      <c r="K91" s="1828">
        <v>40960</v>
      </c>
      <c r="L91" s="1791">
        <v>233119</v>
      </c>
      <c r="M91" s="1792">
        <v>746369</v>
      </c>
      <c r="N91" s="1844">
        <v>392732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93"/>
  <sheetViews>
    <sheetView topLeftCell="A25" zoomScale="75" zoomScaleNormal="75" workbookViewId="0">
      <selection activeCell="R69" sqref="R69"/>
    </sheetView>
  </sheetViews>
  <sheetFormatPr defaultColWidth="9.140625" defaultRowHeight="15" x14ac:dyDescent="0.25"/>
  <cols>
    <col min="1" max="1" width="44.5703125" style="4" bestFit="1" customWidth="1"/>
    <col min="2" max="3" width="15.7109375" style="4" bestFit="1" customWidth="1"/>
    <col min="4" max="6" width="14.42578125" style="4" bestFit="1" customWidth="1"/>
    <col min="7" max="7" width="15.7109375" style="4" bestFit="1" customWidth="1"/>
    <col min="8" max="11" width="14.42578125" style="4" bestFit="1" customWidth="1"/>
    <col min="12" max="14" width="15.7109375" style="4" bestFit="1" customWidth="1"/>
    <col min="15" max="15" width="9.140625" style="4"/>
    <col min="16" max="16" width="10.5703125" style="4" bestFit="1" customWidth="1"/>
    <col min="17" max="17" width="9.140625" style="4"/>
    <col min="18" max="18" width="10.5703125" style="4" bestFit="1" customWidth="1"/>
    <col min="19" max="16384" width="9.140625" style="4"/>
  </cols>
  <sheetData>
    <row r="1" spans="1:14" ht="18.75" x14ac:dyDescent="0.25">
      <c r="A1" s="3293" t="s">
        <v>331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/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09" t="s">
        <v>3</v>
      </c>
      <c r="N4" s="3374" t="s">
        <v>31</v>
      </c>
    </row>
    <row r="5" spans="1:14" x14ac:dyDescent="0.25">
      <c r="A5" s="3301"/>
      <c r="B5" s="2803" t="s">
        <v>8</v>
      </c>
      <c r="C5" s="3315"/>
      <c r="D5" s="3316" t="s">
        <v>9</v>
      </c>
      <c r="E5" s="3317"/>
      <c r="F5" s="3318" t="s">
        <v>32</v>
      </c>
      <c r="G5" s="3320" t="s">
        <v>10</v>
      </c>
      <c r="H5" s="2804" t="s">
        <v>11</v>
      </c>
      <c r="I5" s="3322"/>
      <c r="J5" s="3323" t="s">
        <v>12</v>
      </c>
      <c r="K5" s="3325" t="s">
        <v>33</v>
      </c>
      <c r="L5" s="3327" t="s">
        <v>13</v>
      </c>
      <c r="M5" s="3310"/>
      <c r="N5" s="3375"/>
    </row>
    <row r="6" spans="1:14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19"/>
      <c r="G6" s="3321"/>
      <c r="H6" s="5" t="s">
        <v>14</v>
      </c>
      <c r="I6" s="6" t="s">
        <v>15</v>
      </c>
      <c r="J6" s="3324"/>
      <c r="K6" s="3326"/>
      <c r="L6" s="3328"/>
      <c r="M6" s="3311"/>
      <c r="N6" s="3376"/>
    </row>
    <row r="7" spans="1:14" x14ac:dyDescent="0.25">
      <c r="A7" s="83" t="s">
        <v>17</v>
      </c>
      <c r="B7" s="209">
        <v>2294</v>
      </c>
      <c r="C7" s="210">
        <v>1087</v>
      </c>
      <c r="D7" s="200">
        <v>1382</v>
      </c>
      <c r="E7" s="200">
        <v>495</v>
      </c>
      <c r="F7" s="720">
        <v>1935</v>
      </c>
      <c r="G7" s="721">
        <v>7193</v>
      </c>
      <c r="H7" s="199">
        <v>0</v>
      </c>
      <c r="I7" s="200">
        <v>0</v>
      </c>
      <c r="J7" s="200">
        <v>0</v>
      </c>
      <c r="K7" s="201">
        <v>0</v>
      </c>
      <c r="L7" s="212">
        <v>0</v>
      </c>
      <c r="M7" s="721">
        <v>7193</v>
      </c>
      <c r="N7" s="214">
        <v>4570</v>
      </c>
    </row>
    <row r="8" spans="1:14" x14ac:dyDescent="0.25">
      <c r="A8" s="3" t="s">
        <v>18</v>
      </c>
      <c r="B8" s="202">
        <v>175</v>
      </c>
      <c r="C8" s="203">
        <v>204</v>
      </c>
      <c r="D8" s="203">
        <v>492</v>
      </c>
      <c r="E8" s="203">
        <v>138</v>
      </c>
      <c r="F8" s="211">
        <v>247</v>
      </c>
      <c r="G8" s="212">
        <v>1256</v>
      </c>
      <c r="H8" s="202">
        <v>0</v>
      </c>
      <c r="I8" s="203">
        <v>0</v>
      </c>
      <c r="J8" s="203">
        <v>0</v>
      </c>
      <c r="K8" s="201">
        <v>0</v>
      </c>
      <c r="L8" s="212">
        <v>0</v>
      </c>
      <c r="M8" s="213">
        <v>1256</v>
      </c>
      <c r="N8" s="215">
        <v>563</v>
      </c>
    </row>
    <row r="9" spans="1:14" x14ac:dyDescent="0.25">
      <c r="A9" s="216" t="s">
        <v>19</v>
      </c>
      <c r="B9" s="204">
        <v>4</v>
      </c>
      <c r="C9" s="205">
        <v>131</v>
      </c>
      <c r="D9" s="205">
        <v>170</v>
      </c>
      <c r="E9" s="205">
        <v>45</v>
      </c>
      <c r="F9" s="217">
        <v>41</v>
      </c>
      <c r="G9" s="218">
        <v>391</v>
      </c>
      <c r="H9" s="204">
        <v>0</v>
      </c>
      <c r="I9" s="205">
        <v>0</v>
      </c>
      <c r="J9" s="205">
        <v>0</v>
      </c>
      <c r="K9" s="206">
        <v>0</v>
      </c>
      <c r="L9" s="218">
        <v>0</v>
      </c>
      <c r="M9" s="219">
        <v>391</v>
      </c>
      <c r="N9" s="220">
        <v>220</v>
      </c>
    </row>
    <row r="10" spans="1:14" x14ac:dyDescent="0.25">
      <c r="A10" s="82" t="s">
        <v>20</v>
      </c>
      <c r="B10" s="204">
        <v>78</v>
      </c>
      <c r="C10" s="205">
        <v>0</v>
      </c>
      <c r="D10" s="205">
        <v>84</v>
      </c>
      <c r="E10" s="205">
        <v>2</v>
      </c>
      <c r="F10" s="217">
        <v>31</v>
      </c>
      <c r="G10" s="218">
        <v>195</v>
      </c>
      <c r="H10" s="204">
        <v>0</v>
      </c>
      <c r="I10" s="205">
        <v>0</v>
      </c>
      <c r="J10" s="205">
        <v>0</v>
      </c>
      <c r="K10" s="206">
        <v>0</v>
      </c>
      <c r="L10" s="218">
        <v>0</v>
      </c>
      <c r="M10" s="219">
        <v>195</v>
      </c>
      <c r="N10" s="220">
        <v>95</v>
      </c>
    </row>
    <row r="11" spans="1:14" x14ac:dyDescent="0.25">
      <c r="A11" s="82" t="s">
        <v>21</v>
      </c>
      <c r="B11" s="204">
        <v>84</v>
      </c>
      <c r="C11" s="205">
        <v>27</v>
      </c>
      <c r="D11" s="205">
        <v>169</v>
      </c>
      <c r="E11" s="205">
        <v>89</v>
      </c>
      <c r="F11" s="217">
        <v>148</v>
      </c>
      <c r="G11" s="218">
        <v>517</v>
      </c>
      <c r="H11" s="204">
        <v>0</v>
      </c>
      <c r="I11" s="205">
        <v>0</v>
      </c>
      <c r="J11" s="205">
        <v>0</v>
      </c>
      <c r="K11" s="206">
        <v>0</v>
      </c>
      <c r="L11" s="218">
        <v>0</v>
      </c>
      <c r="M11" s="219">
        <v>517</v>
      </c>
      <c r="N11" s="220">
        <v>201</v>
      </c>
    </row>
    <row r="12" spans="1:14" x14ac:dyDescent="0.25">
      <c r="A12" s="3" t="s">
        <v>22</v>
      </c>
      <c r="B12" s="202">
        <v>299</v>
      </c>
      <c r="C12" s="203">
        <v>63</v>
      </c>
      <c r="D12" s="203">
        <v>181</v>
      </c>
      <c r="E12" s="203">
        <v>27</v>
      </c>
      <c r="F12" s="211">
        <v>266</v>
      </c>
      <c r="G12" s="212">
        <v>836</v>
      </c>
      <c r="H12" s="202">
        <v>0</v>
      </c>
      <c r="I12" s="203">
        <v>0</v>
      </c>
      <c r="J12" s="203">
        <v>0</v>
      </c>
      <c r="K12" s="201">
        <v>0</v>
      </c>
      <c r="L12" s="212">
        <v>0</v>
      </c>
      <c r="M12" s="213">
        <v>836</v>
      </c>
      <c r="N12" s="215">
        <v>511</v>
      </c>
    </row>
    <row r="13" spans="1:14" ht="15.75" thickBot="1" x14ac:dyDescent="0.3">
      <c r="A13" s="221" t="s">
        <v>23</v>
      </c>
      <c r="B13" s="207">
        <v>325</v>
      </c>
      <c r="C13" s="208">
        <v>51</v>
      </c>
      <c r="D13" s="208">
        <v>255</v>
      </c>
      <c r="E13" s="208">
        <v>52</v>
      </c>
      <c r="F13" s="211">
        <v>253</v>
      </c>
      <c r="G13" s="212">
        <v>936</v>
      </c>
      <c r="H13" s="207">
        <v>0</v>
      </c>
      <c r="I13" s="208">
        <v>0</v>
      </c>
      <c r="J13" s="208">
        <v>0</v>
      </c>
      <c r="K13" s="201">
        <v>0</v>
      </c>
      <c r="L13" s="212">
        <v>0</v>
      </c>
      <c r="M13" s="213">
        <v>936</v>
      </c>
      <c r="N13" s="222">
        <v>661</v>
      </c>
    </row>
    <row r="14" spans="1:14" ht="15.75" thickBot="1" x14ac:dyDescent="0.3">
      <c r="A14" s="223" t="s">
        <v>24</v>
      </c>
      <c r="B14" s="224">
        <v>3093</v>
      </c>
      <c r="C14" s="224">
        <v>1405</v>
      </c>
      <c r="D14" s="224">
        <v>2310</v>
      </c>
      <c r="E14" s="224">
        <v>712</v>
      </c>
      <c r="F14" s="225">
        <v>2701</v>
      </c>
      <c r="G14" s="226">
        <v>10221</v>
      </c>
      <c r="H14" s="224">
        <v>0</v>
      </c>
      <c r="I14" s="224">
        <v>0</v>
      </c>
      <c r="J14" s="224">
        <v>0</v>
      </c>
      <c r="K14" s="224">
        <v>0</v>
      </c>
      <c r="L14" s="226">
        <v>0</v>
      </c>
      <c r="M14" s="723">
        <v>10221</v>
      </c>
      <c r="N14" s="228">
        <v>6305</v>
      </c>
    </row>
    <row r="15" spans="1:14" x14ac:dyDescent="0.25">
      <c r="A15" s="229" t="s">
        <v>35</v>
      </c>
      <c r="B15" s="290">
        <v>0</v>
      </c>
      <c r="C15" s="290">
        <v>0</v>
      </c>
      <c r="D15" s="290">
        <v>0</v>
      </c>
      <c r="E15" s="290">
        <v>0</v>
      </c>
      <c r="F15" s="291">
        <v>0</v>
      </c>
      <c r="G15" s="230">
        <v>0</v>
      </c>
      <c r="H15" s="293">
        <v>0</v>
      </c>
      <c r="I15" s="290">
        <v>0</v>
      </c>
      <c r="J15" s="290">
        <v>0</v>
      </c>
      <c r="K15" s="290">
        <v>0</v>
      </c>
      <c r="L15" s="230">
        <v>0</v>
      </c>
      <c r="M15" s="231">
        <v>0</v>
      </c>
      <c r="N15" s="232">
        <v>0</v>
      </c>
    </row>
    <row r="16" spans="1:14" x14ac:dyDescent="0.25">
      <c r="A16" s="233" t="s">
        <v>36</v>
      </c>
      <c r="B16" s="203">
        <v>0</v>
      </c>
      <c r="C16" s="203">
        <v>0</v>
      </c>
      <c r="D16" s="203">
        <v>0</v>
      </c>
      <c r="E16" s="203">
        <v>0</v>
      </c>
      <c r="F16" s="292">
        <v>0</v>
      </c>
      <c r="G16" s="234">
        <v>0</v>
      </c>
      <c r="H16" s="294">
        <v>0</v>
      </c>
      <c r="I16" s="203">
        <v>0</v>
      </c>
      <c r="J16" s="203">
        <v>0</v>
      </c>
      <c r="K16" s="203">
        <v>0</v>
      </c>
      <c r="L16" s="234">
        <v>0</v>
      </c>
      <c r="M16" s="235">
        <v>0</v>
      </c>
      <c r="N16" s="236">
        <v>0</v>
      </c>
    </row>
    <row r="17" spans="1:19" x14ac:dyDescent="0.25">
      <c r="A17" s="233" t="s">
        <v>37</v>
      </c>
      <c r="B17" s="203">
        <v>0</v>
      </c>
      <c r="C17" s="203">
        <v>0</v>
      </c>
      <c r="D17" s="203">
        <v>0</v>
      </c>
      <c r="E17" s="203">
        <v>0</v>
      </c>
      <c r="F17" s="292">
        <v>0</v>
      </c>
      <c r="G17" s="234">
        <v>0</v>
      </c>
      <c r="H17" s="294">
        <v>0</v>
      </c>
      <c r="I17" s="203">
        <v>0</v>
      </c>
      <c r="J17" s="203">
        <v>0</v>
      </c>
      <c r="K17" s="203">
        <v>0</v>
      </c>
      <c r="L17" s="234">
        <v>0</v>
      </c>
      <c r="M17" s="235">
        <v>0</v>
      </c>
      <c r="N17" s="236">
        <v>0</v>
      </c>
    </row>
    <row r="18" spans="1:19" x14ac:dyDescent="0.25">
      <c r="A18" s="233" t="s">
        <v>38</v>
      </c>
      <c r="B18" s="203">
        <v>0</v>
      </c>
      <c r="C18" s="203">
        <v>0</v>
      </c>
      <c r="D18" s="203">
        <v>0</v>
      </c>
      <c r="E18" s="203">
        <v>0</v>
      </c>
      <c r="F18" s="292">
        <v>0</v>
      </c>
      <c r="G18" s="234">
        <v>0</v>
      </c>
      <c r="H18" s="294">
        <v>0</v>
      </c>
      <c r="I18" s="203">
        <v>0</v>
      </c>
      <c r="J18" s="203">
        <v>0</v>
      </c>
      <c r="K18" s="203">
        <v>0</v>
      </c>
      <c r="L18" s="234">
        <v>0</v>
      </c>
      <c r="M18" s="235">
        <v>0</v>
      </c>
      <c r="N18" s="236">
        <v>0</v>
      </c>
    </row>
    <row r="19" spans="1:19" x14ac:dyDescent="0.25">
      <c r="A19" s="233" t="s">
        <v>39</v>
      </c>
      <c r="B19" s="203">
        <v>0</v>
      </c>
      <c r="C19" s="203">
        <v>0</v>
      </c>
      <c r="D19" s="203">
        <v>12</v>
      </c>
      <c r="E19" s="203">
        <v>0</v>
      </c>
      <c r="F19" s="292">
        <v>0</v>
      </c>
      <c r="G19" s="234">
        <v>12</v>
      </c>
      <c r="H19" s="294">
        <v>0</v>
      </c>
      <c r="I19" s="203">
        <v>0</v>
      </c>
      <c r="J19" s="203">
        <v>0</v>
      </c>
      <c r="K19" s="203">
        <v>0</v>
      </c>
      <c r="L19" s="234">
        <v>0</v>
      </c>
      <c r="M19" s="235">
        <v>12</v>
      </c>
      <c r="N19" s="236">
        <v>0</v>
      </c>
    </row>
    <row r="20" spans="1:19" x14ac:dyDescent="0.25">
      <c r="A20" s="233" t="s">
        <v>40</v>
      </c>
      <c r="B20" s="203">
        <v>5</v>
      </c>
      <c r="C20" s="203">
        <v>0</v>
      </c>
      <c r="D20" s="203">
        <v>0</v>
      </c>
      <c r="E20" s="203">
        <v>0</v>
      </c>
      <c r="F20" s="292">
        <v>0</v>
      </c>
      <c r="G20" s="234">
        <v>5</v>
      </c>
      <c r="H20" s="294">
        <v>0</v>
      </c>
      <c r="I20" s="203">
        <v>0</v>
      </c>
      <c r="J20" s="203">
        <v>0</v>
      </c>
      <c r="K20" s="203">
        <v>0</v>
      </c>
      <c r="L20" s="234">
        <v>0</v>
      </c>
      <c r="M20" s="235">
        <v>5</v>
      </c>
      <c r="N20" s="236">
        <v>5</v>
      </c>
    </row>
    <row r="21" spans="1:19" x14ac:dyDescent="0.25">
      <c r="A21" s="233" t="s">
        <v>41</v>
      </c>
      <c r="B21" s="203">
        <v>0</v>
      </c>
      <c r="C21" s="203">
        <v>0</v>
      </c>
      <c r="D21" s="203">
        <v>0</v>
      </c>
      <c r="E21" s="203">
        <v>2</v>
      </c>
      <c r="F21" s="292">
        <v>0</v>
      </c>
      <c r="G21" s="234">
        <v>2</v>
      </c>
      <c r="H21" s="294">
        <v>0</v>
      </c>
      <c r="I21" s="203">
        <v>0</v>
      </c>
      <c r="J21" s="203">
        <v>0</v>
      </c>
      <c r="K21" s="203">
        <v>0</v>
      </c>
      <c r="L21" s="234">
        <v>0</v>
      </c>
      <c r="M21" s="235">
        <v>2</v>
      </c>
      <c r="N21" s="236">
        <v>0</v>
      </c>
    </row>
    <row r="22" spans="1:19" x14ac:dyDescent="0.25">
      <c r="A22" s="233" t="s">
        <v>42</v>
      </c>
      <c r="B22" s="203">
        <v>0</v>
      </c>
      <c r="C22" s="203">
        <v>0</v>
      </c>
      <c r="D22" s="203">
        <v>0</v>
      </c>
      <c r="E22" s="203">
        <v>0</v>
      </c>
      <c r="F22" s="292">
        <v>0</v>
      </c>
      <c r="G22" s="234">
        <v>0</v>
      </c>
      <c r="H22" s="294">
        <v>0</v>
      </c>
      <c r="I22" s="203">
        <v>0</v>
      </c>
      <c r="J22" s="203">
        <v>0</v>
      </c>
      <c r="K22" s="203">
        <v>0</v>
      </c>
      <c r="L22" s="234">
        <v>0</v>
      </c>
      <c r="M22" s="235">
        <v>0</v>
      </c>
      <c r="N22" s="236">
        <v>0</v>
      </c>
    </row>
    <row r="23" spans="1:19" x14ac:dyDescent="0.25">
      <c r="A23" s="233" t="s">
        <v>43</v>
      </c>
      <c r="B23" s="203">
        <v>5</v>
      </c>
      <c r="C23" s="203">
        <v>21</v>
      </c>
      <c r="D23" s="203">
        <v>76</v>
      </c>
      <c r="E23" s="203">
        <v>5</v>
      </c>
      <c r="F23" s="292">
        <v>25</v>
      </c>
      <c r="G23" s="234">
        <v>132</v>
      </c>
      <c r="H23" s="294">
        <v>0</v>
      </c>
      <c r="I23" s="203">
        <v>0</v>
      </c>
      <c r="J23" s="203">
        <v>0</v>
      </c>
      <c r="K23" s="203">
        <v>0</v>
      </c>
      <c r="L23" s="234">
        <v>0</v>
      </c>
      <c r="M23" s="235">
        <v>132</v>
      </c>
      <c r="N23" s="236">
        <v>65</v>
      </c>
    </row>
    <row r="24" spans="1:19" x14ac:dyDescent="0.25">
      <c r="A24" s="233" t="s">
        <v>44</v>
      </c>
      <c r="B24" s="203">
        <v>0</v>
      </c>
      <c r="C24" s="203">
        <v>0</v>
      </c>
      <c r="D24" s="203">
        <v>0</v>
      </c>
      <c r="E24" s="203">
        <v>0</v>
      </c>
      <c r="F24" s="292">
        <v>0</v>
      </c>
      <c r="G24" s="234">
        <v>0</v>
      </c>
      <c r="H24" s="294">
        <v>0</v>
      </c>
      <c r="I24" s="203">
        <v>0</v>
      </c>
      <c r="J24" s="203">
        <v>0</v>
      </c>
      <c r="K24" s="203">
        <v>0</v>
      </c>
      <c r="L24" s="234">
        <v>0</v>
      </c>
      <c r="M24" s="235">
        <v>0</v>
      </c>
      <c r="N24" s="236">
        <v>0</v>
      </c>
    </row>
    <row r="25" spans="1:19" x14ac:dyDescent="0.25">
      <c r="A25" s="233" t="s">
        <v>45</v>
      </c>
      <c r="B25" s="203">
        <v>0</v>
      </c>
      <c r="C25" s="203">
        <v>4</v>
      </c>
      <c r="D25" s="203">
        <v>0</v>
      </c>
      <c r="E25" s="203">
        <v>0</v>
      </c>
      <c r="F25" s="292">
        <v>0</v>
      </c>
      <c r="G25" s="234">
        <v>4</v>
      </c>
      <c r="H25" s="294">
        <v>0</v>
      </c>
      <c r="I25" s="203">
        <v>0</v>
      </c>
      <c r="J25" s="203">
        <v>0</v>
      </c>
      <c r="K25" s="203">
        <v>0</v>
      </c>
      <c r="L25" s="234">
        <v>0</v>
      </c>
      <c r="M25" s="235">
        <v>4</v>
      </c>
      <c r="N25" s="236">
        <v>4</v>
      </c>
    </row>
    <row r="26" spans="1:19" x14ac:dyDescent="0.25">
      <c r="A26" s="233" t="s">
        <v>46</v>
      </c>
      <c r="B26" s="203">
        <v>0</v>
      </c>
      <c r="C26" s="203">
        <v>0</v>
      </c>
      <c r="D26" s="203">
        <v>0</v>
      </c>
      <c r="E26" s="203">
        <v>0</v>
      </c>
      <c r="F26" s="292">
        <v>0</v>
      </c>
      <c r="G26" s="234">
        <v>0</v>
      </c>
      <c r="H26" s="294">
        <v>0</v>
      </c>
      <c r="I26" s="203">
        <v>0</v>
      </c>
      <c r="J26" s="203">
        <v>0</v>
      </c>
      <c r="K26" s="203">
        <v>0</v>
      </c>
      <c r="L26" s="234">
        <v>0</v>
      </c>
      <c r="M26" s="235">
        <v>0</v>
      </c>
      <c r="N26" s="236">
        <v>0</v>
      </c>
    </row>
    <row r="27" spans="1:19" x14ac:dyDescent="0.25">
      <c r="A27" s="233" t="s">
        <v>47</v>
      </c>
      <c r="B27" s="203">
        <v>0</v>
      </c>
      <c r="C27" s="203">
        <v>0</v>
      </c>
      <c r="D27" s="203">
        <v>0</v>
      </c>
      <c r="E27" s="203">
        <v>0</v>
      </c>
      <c r="F27" s="292">
        <v>0</v>
      </c>
      <c r="G27" s="234">
        <v>0</v>
      </c>
      <c r="H27" s="294">
        <v>0</v>
      </c>
      <c r="I27" s="203">
        <v>0</v>
      </c>
      <c r="J27" s="203">
        <v>0</v>
      </c>
      <c r="K27" s="203">
        <v>0</v>
      </c>
      <c r="L27" s="234">
        <v>0</v>
      </c>
      <c r="M27" s="235">
        <v>0</v>
      </c>
      <c r="N27" s="236">
        <v>0</v>
      </c>
      <c r="S27" s="1881"/>
    </row>
    <row r="28" spans="1:19" ht="15.75" thickBot="1" x14ac:dyDescent="0.3">
      <c r="A28" s="233" t="s">
        <v>321</v>
      </c>
      <c r="B28" s="203">
        <v>8</v>
      </c>
      <c r="C28" s="203">
        <v>0</v>
      </c>
      <c r="D28" s="203">
        <v>11</v>
      </c>
      <c r="E28" s="203">
        <v>0</v>
      </c>
      <c r="F28" s="292">
        <v>0</v>
      </c>
      <c r="G28" s="234">
        <v>19</v>
      </c>
      <c r="H28" s="294">
        <v>0</v>
      </c>
      <c r="I28" s="203">
        <v>0</v>
      </c>
      <c r="J28" s="203">
        <v>0</v>
      </c>
      <c r="K28" s="203">
        <v>0</v>
      </c>
      <c r="L28" s="234">
        <v>0</v>
      </c>
      <c r="M28" s="235">
        <v>19</v>
      </c>
      <c r="N28" s="236">
        <v>0</v>
      </c>
      <c r="S28" s="1881"/>
    </row>
    <row r="29" spans="1:19" ht="15.75" thickBot="1" x14ac:dyDescent="0.3">
      <c r="A29" s="237" t="s">
        <v>25</v>
      </c>
      <c r="B29" s="666">
        <v>18</v>
      </c>
      <c r="C29" s="666">
        <v>25</v>
      </c>
      <c r="D29" s="666">
        <v>99</v>
      </c>
      <c r="E29" s="666">
        <v>7</v>
      </c>
      <c r="F29" s="666">
        <v>25</v>
      </c>
      <c r="G29" s="238">
        <v>174</v>
      </c>
      <c r="H29" s="666">
        <v>0</v>
      </c>
      <c r="I29" s="666">
        <v>0</v>
      </c>
      <c r="J29" s="666">
        <v>0</v>
      </c>
      <c r="K29" s="666">
        <v>0</v>
      </c>
      <c r="L29" s="238">
        <v>0</v>
      </c>
      <c r="M29" s="239">
        <v>174</v>
      </c>
      <c r="N29" s="666">
        <v>74</v>
      </c>
    </row>
    <row r="30" spans="1:19" ht="15.75" thickBot="1" x14ac:dyDescent="0.3">
      <c r="A30" s="240" t="s">
        <v>26</v>
      </c>
      <c r="B30" s="241">
        <v>3111</v>
      </c>
      <c r="C30" s="241">
        <v>1430</v>
      </c>
      <c r="D30" s="241">
        <v>2409</v>
      </c>
      <c r="E30" s="241">
        <v>719</v>
      </c>
      <c r="F30" s="724">
        <v>2726</v>
      </c>
      <c r="G30" s="723">
        <v>10395</v>
      </c>
      <c r="H30" s="243">
        <v>0</v>
      </c>
      <c r="I30" s="241">
        <v>0</v>
      </c>
      <c r="J30" s="241">
        <v>0</v>
      </c>
      <c r="K30" s="241">
        <v>0</v>
      </c>
      <c r="L30" s="226">
        <v>0</v>
      </c>
      <c r="M30" s="723">
        <v>10395</v>
      </c>
      <c r="N30" s="244">
        <v>6379</v>
      </c>
    </row>
    <row r="31" spans="1:19" ht="15.75" thickBot="1" x14ac:dyDescent="0.3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47"/>
    </row>
    <row r="32" spans="1:19" ht="15.75" thickBot="1" x14ac:dyDescent="0.3">
      <c r="A32" s="3334" t="s">
        <v>30</v>
      </c>
      <c r="B32" s="3335"/>
      <c r="C32" s="3335"/>
      <c r="D32" s="3335"/>
      <c r="E32" s="3335"/>
      <c r="F32" s="3335"/>
      <c r="G32" s="3335"/>
      <c r="H32" s="3335"/>
      <c r="I32" s="3335"/>
      <c r="J32" s="3335"/>
      <c r="K32" s="3335"/>
      <c r="L32" s="3335"/>
      <c r="M32" s="3335"/>
      <c r="N32" s="3336"/>
    </row>
    <row r="33" spans="1:16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09" t="s">
        <v>3</v>
      </c>
      <c r="N33" s="3340" t="s">
        <v>31</v>
      </c>
    </row>
    <row r="34" spans="1:16" x14ac:dyDescent="0.25">
      <c r="A34" s="3301"/>
      <c r="B34" s="2804" t="s">
        <v>8</v>
      </c>
      <c r="C34" s="3322"/>
      <c r="D34" s="2816" t="s">
        <v>9</v>
      </c>
      <c r="E34" s="3343"/>
      <c r="F34" s="3344" t="s">
        <v>32</v>
      </c>
      <c r="G34" s="3320" t="s">
        <v>10</v>
      </c>
      <c r="H34" s="2804" t="s">
        <v>11</v>
      </c>
      <c r="I34" s="3322"/>
      <c r="J34" s="3323" t="s">
        <v>12</v>
      </c>
      <c r="K34" s="3325" t="s">
        <v>33</v>
      </c>
      <c r="L34" s="3327" t="s">
        <v>13</v>
      </c>
      <c r="M34" s="3310"/>
      <c r="N34" s="3341"/>
    </row>
    <row r="35" spans="1:16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19"/>
      <c r="G35" s="3321"/>
      <c r="H35" s="5" t="s">
        <v>14</v>
      </c>
      <c r="I35" s="6" t="s">
        <v>15</v>
      </c>
      <c r="J35" s="3324"/>
      <c r="K35" s="3326"/>
      <c r="L35" s="3328"/>
      <c r="M35" s="3311"/>
      <c r="N35" s="3342"/>
    </row>
    <row r="36" spans="1:16" x14ac:dyDescent="0.25">
      <c r="A36" s="83" t="s">
        <v>27</v>
      </c>
      <c r="B36" s="209">
        <v>639</v>
      </c>
      <c r="C36" s="210">
        <v>106</v>
      </c>
      <c r="D36" s="200">
        <v>46</v>
      </c>
      <c r="E36" s="200">
        <v>199</v>
      </c>
      <c r="F36" s="720">
        <v>373</v>
      </c>
      <c r="G36" s="721">
        <v>1363</v>
      </c>
      <c r="H36" s="199">
        <v>0</v>
      </c>
      <c r="I36" s="200">
        <v>0</v>
      </c>
      <c r="J36" s="200">
        <v>0</v>
      </c>
      <c r="K36" s="211">
        <v>0</v>
      </c>
      <c r="L36" s="212">
        <v>0</v>
      </c>
      <c r="M36" s="721">
        <v>1363</v>
      </c>
      <c r="N36" s="214">
        <v>857</v>
      </c>
    </row>
    <row r="37" spans="1:16" ht="15.75" thickBot="1" x14ac:dyDescent="0.3">
      <c r="A37" s="3" t="s">
        <v>28</v>
      </c>
      <c r="B37" s="202">
        <v>2454</v>
      </c>
      <c r="C37" s="203">
        <v>1299</v>
      </c>
      <c r="D37" s="203">
        <v>2264</v>
      </c>
      <c r="E37" s="203">
        <v>513</v>
      </c>
      <c r="F37" s="211">
        <v>2328</v>
      </c>
      <c r="G37" s="212">
        <v>8858</v>
      </c>
      <c r="H37" s="202">
        <v>0</v>
      </c>
      <c r="I37" s="203">
        <v>0</v>
      </c>
      <c r="J37" s="203">
        <v>0</v>
      </c>
      <c r="K37" s="211">
        <v>0</v>
      </c>
      <c r="L37" s="212">
        <v>0</v>
      </c>
      <c r="M37" s="213">
        <v>8858</v>
      </c>
      <c r="N37" s="215">
        <v>5448</v>
      </c>
    </row>
    <row r="38" spans="1:16" ht="15.75" thickBot="1" x14ac:dyDescent="0.3">
      <c r="A38" s="223" t="s">
        <v>24</v>
      </c>
      <c r="B38" s="224">
        <v>3093</v>
      </c>
      <c r="C38" s="224">
        <v>1405</v>
      </c>
      <c r="D38" s="224">
        <v>2310</v>
      </c>
      <c r="E38" s="224">
        <v>712</v>
      </c>
      <c r="F38" s="722">
        <v>2701</v>
      </c>
      <c r="G38" s="723">
        <v>10221</v>
      </c>
      <c r="H38" s="224">
        <v>0</v>
      </c>
      <c r="I38" s="224">
        <v>0</v>
      </c>
      <c r="J38" s="224">
        <v>0</v>
      </c>
      <c r="K38" s="224">
        <v>0</v>
      </c>
      <c r="L38" s="226">
        <v>0</v>
      </c>
      <c r="M38" s="723">
        <v>10221</v>
      </c>
      <c r="N38" s="228">
        <v>6305</v>
      </c>
    </row>
    <row r="39" spans="1:16" ht="15.75" thickBot="1" x14ac:dyDescent="0.3">
      <c r="A39" s="223" t="s">
        <v>25</v>
      </c>
      <c r="B39" s="198">
        <v>18</v>
      </c>
      <c r="C39" s="198">
        <v>25</v>
      </c>
      <c r="D39" s="198">
        <v>99</v>
      </c>
      <c r="E39" s="198">
        <v>7</v>
      </c>
      <c r="F39" s="198">
        <v>25</v>
      </c>
      <c r="G39" s="245">
        <v>174</v>
      </c>
      <c r="H39" s="198">
        <v>0</v>
      </c>
      <c r="I39" s="198">
        <v>0</v>
      </c>
      <c r="J39" s="198">
        <v>0</v>
      </c>
      <c r="K39" s="198">
        <v>0</v>
      </c>
      <c r="L39" s="245">
        <v>0</v>
      </c>
      <c r="M39" s="246">
        <v>174</v>
      </c>
      <c r="N39" s="198">
        <v>74</v>
      </c>
    </row>
    <row r="40" spans="1:16" ht="15.75" thickBot="1" x14ac:dyDescent="0.3">
      <c r="A40" s="247" t="s">
        <v>26</v>
      </c>
      <c r="B40" s="198">
        <v>3111</v>
      </c>
      <c r="C40" s="198">
        <v>1430</v>
      </c>
      <c r="D40" s="198">
        <v>2409</v>
      </c>
      <c r="E40" s="198">
        <v>719</v>
      </c>
      <c r="F40" s="725">
        <v>2726</v>
      </c>
      <c r="G40" s="726">
        <v>10395</v>
      </c>
      <c r="H40" s="198">
        <v>0</v>
      </c>
      <c r="I40" s="198">
        <v>0</v>
      </c>
      <c r="J40" s="198">
        <v>0</v>
      </c>
      <c r="K40" s="198">
        <v>0</v>
      </c>
      <c r="L40" s="249">
        <v>0</v>
      </c>
      <c r="M40" s="726">
        <v>10395</v>
      </c>
      <c r="N40" s="228">
        <v>6379</v>
      </c>
      <c r="P40" s="4">
        <f>M40+M70</f>
        <v>75550.67300000001</v>
      </c>
    </row>
    <row r="41" spans="1:16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47"/>
    </row>
    <row r="42" spans="1:16" ht="15.75" thickBot="1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6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6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40" t="s">
        <v>31</v>
      </c>
    </row>
    <row r="45" spans="1:16" x14ac:dyDescent="0.25">
      <c r="A45" s="3301"/>
      <c r="B45" s="2804" t="s">
        <v>8</v>
      </c>
      <c r="C45" s="3322"/>
      <c r="D45" s="2816" t="s">
        <v>9</v>
      </c>
      <c r="E45" s="3343"/>
      <c r="F45" s="2820" t="s">
        <v>32</v>
      </c>
      <c r="G45" s="3327" t="s">
        <v>10</v>
      </c>
      <c r="H45" s="3345" t="s">
        <v>11</v>
      </c>
      <c r="I45" s="3322"/>
      <c r="J45" s="3323" t="s">
        <v>12</v>
      </c>
      <c r="K45" s="3325" t="s">
        <v>33</v>
      </c>
      <c r="L45" s="3327" t="s">
        <v>13</v>
      </c>
      <c r="M45" s="3338"/>
      <c r="N45" s="3341"/>
    </row>
    <row r="46" spans="1:16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42"/>
    </row>
    <row r="47" spans="1:16" x14ac:dyDescent="0.25">
      <c r="A47" s="83" t="s">
        <v>17</v>
      </c>
      <c r="B47" s="209">
        <v>1980</v>
      </c>
      <c r="C47" s="210">
        <v>1008</v>
      </c>
      <c r="D47" s="200">
        <v>1230</v>
      </c>
      <c r="E47" s="200">
        <v>2001</v>
      </c>
      <c r="F47" s="211">
        <v>1561</v>
      </c>
      <c r="G47" s="212">
        <v>7780</v>
      </c>
      <c r="H47" s="297">
        <v>106</v>
      </c>
      <c r="I47" s="200">
        <v>0</v>
      </c>
      <c r="J47" s="200">
        <v>570</v>
      </c>
      <c r="K47" s="201">
        <v>0</v>
      </c>
      <c r="L47" s="212">
        <v>676</v>
      </c>
      <c r="M47" s="213">
        <v>8456</v>
      </c>
      <c r="N47" s="214">
        <v>5152</v>
      </c>
    </row>
    <row r="48" spans="1:16" x14ac:dyDescent="0.25">
      <c r="A48" s="3" t="s">
        <v>18</v>
      </c>
      <c r="B48" s="202">
        <v>1095</v>
      </c>
      <c r="C48" s="203">
        <v>2442</v>
      </c>
      <c r="D48" s="203">
        <v>1332</v>
      </c>
      <c r="E48" s="203">
        <v>2657</v>
      </c>
      <c r="F48" s="292">
        <v>857</v>
      </c>
      <c r="G48" s="234">
        <v>8383</v>
      </c>
      <c r="H48" s="294">
        <v>134</v>
      </c>
      <c r="I48" s="203">
        <v>698.01900000000001</v>
      </c>
      <c r="J48" s="203">
        <v>1506</v>
      </c>
      <c r="K48" s="298">
        <v>2007</v>
      </c>
      <c r="L48" s="234">
        <v>4345.0190000000002</v>
      </c>
      <c r="M48" s="235">
        <v>12728.019</v>
      </c>
      <c r="N48" s="215">
        <v>9801.0190000000002</v>
      </c>
    </row>
    <row r="49" spans="1:14" x14ac:dyDescent="0.25">
      <c r="A49" s="216" t="s">
        <v>19</v>
      </c>
      <c r="B49" s="204">
        <v>29</v>
      </c>
      <c r="C49" s="205">
        <v>207</v>
      </c>
      <c r="D49" s="205">
        <v>263</v>
      </c>
      <c r="E49" s="205">
        <v>899</v>
      </c>
      <c r="F49" s="295">
        <v>56</v>
      </c>
      <c r="G49" s="252">
        <v>1454</v>
      </c>
      <c r="H49" s="299">
        <v>70</v>
      </c>
      <c r="I49" s="205">
        <v>125</v>
      </c>
      <c r="J49" s="205">
        <v>636</v>
      </c>
      <c r="K49" s="300">
        <v>0</v>
      </c>
      <c r="L49" s="252">
        <v>831</v>
      </c>
      <c r="M49" s="253">
        <v>2285</v>
      </c>
      <c r="N49" s="220">
        <v>1762</v>
      </c>
    </row>
    <row r="50" spans="1:14" x14ac:dyDescent="0.25">
      <c r="A50" s="82" t="s">
        <v>20</v>
      </c>
      <c r="B50" s="204">
        <v>230</v>
      </c>
      <c r="C50" s="205">
        <v>995</v>
      </c>
      <c r="D50" s="205">
        <v>580</v>
      </c>
      <c r="E50" s="205">
        <v>710</v>
      </c>
      <c r="F50" s="295">
        <v>502</v>
      </c>
      <c r="G50" s="252">
        <v>3017</v>
      </c>
      <c r="H50" s="299">
        <v>64</v>
      </c>
      <c r="I50" s="205">
        <v>0</v>
      </c>
      <c r="J50" s="205">
        <v>2</v>
      </c>
      <c r="K50" s="300">
        <v>2007</v>
      </c>
      <c r="L50" s="252">
        <v>2073</v>
      </c>
      <c r="M50" s="253">
        <v>5090</v>
      </c>
      <c r="N50" s="220">
        <v>4821</v>
      </c>
    </row>
    <row r="51" spans="1:14" x14ac:dyDescent="0.25">
      <c r="A51" s="82" t="s">
        <v>21</v>
      </c>
      <c r="B51" s="204">
        <v>768</v>
      </c>
      <c r="C51" s="205">
        <v>773</v>
      </c>
      <c r="D51" s="205">
        <v>392</v>
      </c>
      <c r="E51" s="205">
        <v>1044</v>
      </c>
      <c r="F51" s="295">
        <v>272</v>
      </c>
      <c r="G51" s="252">
        <v>3249</v>
      </c>
      <c r="H51" s="299">
        <v>0</v>
      </c>
      <c r="I51" s="205">
        <v>573.01900000000001</v>
      </c>
      <c r="J51" s="205">
        <v>867</v>
      </c>
      <c r="K51" s="300">
        <v>0</v>
      </c>
      <c r="L51" s="252">
        <v>1440.019</v>
      </c>
      <c r="M51" s="253">
        <v>4689.0190000000002</v>
      </c>
      <c r="N51" s="220">
        <v>2595.0190000000002</v>
      </c>
    </row>
    <row r="52" spans="1:14" x14ac:dyDescent="0.25">
      <c r="A52" s="3" t="s">
        <v>22</v>
      </c>
      <c r="B52" s="202">
        <v>39</v>
      </c>
      <c r="C52" s="203">
        <v>50</v>
      </c>
      <c r="D52" s="203">
        <v>85</v>
      </c>
      <c r="E52" s="203">
        <v>30</v>
      </c>
      <c r="F52" s="292">
        <v>674</v>
      </c>
      <c r="G52" s="234">
        <v>878</v>
      </c>
      <c r="H52" s="294">
        <v>0</v>
      </c>
      <c r="I52" s="203">
        <v>0</v>
      </c>
      <c r="J52" s="203">
        <v>0</v>
      </c>
      <c r="K52" s="298">
        <v>278</v>
      </c>
      <c r="L52" s="234">
        <v>278</v>
      </c>
      <c r="M52" s="235">
        <v>1156</v>
      </c>
      <c r="N52" s="215">
        <v>1102</v>
      </c>
    </row>
    <row r="53" spans="1:14" ht="15.75" thickBot="1" x14ac:dyDescent="0.3">
      <c r="A53" s="221" t="s">
        <v>23</v>
      </c>
      <c r="B53" s="207">
        <v>221</v>
      </c>
      <c r="C53" s="208">
        <v>173</v>
      </c>
      <c r="D53" s="208">
        <v>625</v>
      </c>
      <c r="E53" s="208">
        <v>1181</v>
      </c>
      <c r="F53" s="296">
        <v>210</v>
      </c>
      <c r="G53" s="254">
        <v>2410</v>
      </c>
      <c r="H53" s="301">
        <v>0</v>
      </c>
      <c r="I53" s="208">
        <v>0</v>
      </c>
      <c r="J53" s="208">
        <v>0</v>
      </c>
      <c r="K53" s="302">
        <v>0</v>
      </c>
      <c r="L53" s="254">
        <v>0</v>
      </c>
      <c r="M53" s="255">
        <v>2410</v>
      </c>
      <c r="N53" s="222">
        <v>1765</v>
      </c>
    </row>
    <row r="54" spans="1:14" ht="15.75" thickBot="1" x14ac:dyDescent="0.3">
      <c r="A54" s="223" t="s">
        <v>24</v>
      </c>
      <c r="B54" s="224">
        <v>3335</v>
      </c>
      <c r="C54" s="224">
        <v>3673</v>
      </c>
      <c r="D54" s="224">
        <v>3272</v>
      </c>
      <c r="E54" s="224">
        <v>5869</v>
      </c>
      <c r="F54" s="225">
        <v>3302</v>
      </c>
      <c r="G54" s="226">
        <v>19451</v>
      </c>
      <c r="H54" s="243">
        <v>240</v>
      </c>
      <c r="I54" s="224">
        <v>698.01900000000001</v>
      </c>
      <c r="J54" s="224">
        <v>2076</v>
      </c>
      <c r="K54" s="224">
        <v>2285</v>
      </c>
      <c r="L54" s="226">
        <v>5299.0190000000002</v>
      </c>
      <c r="M54" s="227">
        <v>24750.019</v>
      </c>
      <c r="N54" s="228">
        <v>17820.019</v>
      </c>
    </row>
    <row r="55" spans="1:14" x14ac:dyDescent="0.25">
      <c r="A55" s="229" t="s">
        <v>35</v>
      </c>
      <c r="B55" s="290">
        <v>48</v>
      </c>
      <c r="C55" s="290">
        <v>53</v>
      </c>
      <c r="D55" s="290">
        <v>136</v>
      </c>
      <c r="E55" s="290">
        <v>2192</v>
      </c>
      <c r="F55" s="291">
        <v>124</v>
      </c>
      <c r="G55" s="230">
        <v>2553</v>
      </c>
      <c r="H55" s="293">
        <v>0</v>
      </c>
      <c r="I55" s="290">
        <v>0</v>
      </c>
      <c r="J55" s="290">
        <v>2</v>
      </c>
      <c r="K55" s="290">
        <v>0</v>
      </c>
      <c r="L55" s="230">
        <v>2</v>
      </c>
      <c r="M55" s="231">
        <v>2555</v>
      </c>
      <c r="N55" s="232">
        <v>1780</v>
      </c>
    </row>
    <row r="56" spans="1:14" x14ac:dyDescent="0.25">
      <c r="A56" s="233" t="s">
        <v>36</v>
      </c>
      <c r="B56" s="203">
        <v>1000</v>
      </c>
      <c r="C56" s="203">
        <v>274.90600000000001</v>
      </c>
      <c r="D56" s="203">
        <v>530</v>
      </c>
      <c r="E56" s="203">
        <v>830</v>
      </c>
      <c r="F56" s="292">
        <v>29</v>
      </c>
      <c r="G56" s="234">
        <v>2663.9059999999999</v>
      </c>
      <c r="H56" s="294">
        <v>1602</v>
      </c>
      <c r="I56" s="203">
        <v>1</v>
      </c>
      <c r="J56" s="203">
        <v>391</v>
      </c>
      <c r="K56" s="203">
        <v>0</v>
      </c>
      <c r="L56" s="234">
        <v>1994</v>
      </c>
      <c r="M56" s="235">
        <v>4657.9059999999999</v>
      </c>
      <c r="N56" s="236">
        <v>4350</v>
      </c>
    </row>
    <row r="57" spans="1:14" x14ac:dyDescent="0.25">
      <c r="A57" s="233" t="s">
        <v>37</v>
      </c>
      <c r="B57" s="203">
        <v>0</v>
      </c>
      <c r="C57" s="203">
        <v>0</v>
      </c>
      <c r="D57" s="203">
        <v>0</v>
      </c>
      <c r="E57" s="203">
        <v>150</v>
      </c>
      <c r="F57" s="292">
        <v>1</v>
      </c>
      <c r="G57" s="234">
        <v>151</v>
      </c>
      <c r="H57" s="294">
        <v>384</v>
      </c>
      <c r="I57" s="203">
        <v>0</v>
      </c>
      <c r="J57" s="203">
        <v>0</v>
      </c>
      <c r="K57" s="203">
        <v>0</v>
      </c>
      <c r="L57" s="234">
        <v>384</v>
      </c>
      <c r="M57" s="235">
        <v>535</v>
      </c>
      <c r="N57" s="236">
        <v>123</v>
      </c>
    </row>
    <row r="58" spans="1:14" x14ac:dyDescent="0.25">
      <c r="A58" s="233" t="s">
        <v>38</v>
      </c>
      <c r="B58" s="203">
        <v>0</v>
      </c>
      <c r="C58" s="203">
        <v>0</v>
      </c>
      <c r="D58" s="203">
        <v>79</v>
      </c>
      <c r="E58" s="203">
        <v>21</v>
      </c>
      <c r="F58" s="292">
        <v>0</v>
      </c>
      <c r="G58" s="234">
        <v>100</v>
      </c>
      <c r="H58" s="294">
        <v>0</v>
      </c>
      <c r="I58" s="203">
        <v>0</v>
      </c>
      <c r="J58" s="203">
        <v>156</v>
      </c>
      <c r="K58" s="203">
        <v>0</v>
      </c>
      <c r="L58" s="234">
        <v>156</v>
      </c>
      <c r="M58" s="235">
        <v>256</v>
      </c>
      <c r="N58" s="236">
        <v>235</v>
      </c>
    </row>
    <row r="59" spans="1:14" x14ac:dyDescent="0.25">
      <c r="A59" s="233" t="s">
        <v>39</v>
      </c>
      <c r="B59" s="203">
        <v>139</v>
      </c>
      <c r="C59" s="203">
        <v>15</v>
      </c>
      <c r="D59" s="203">
        <v>689</v>
      </c>
      <c r="E59" s="203">
        <v>32</v>
      </c>
      <c r="F59" s="292">
        <v>0</v>
      </c>
      <c r="G59" s="234">
        <v>875</v>
      </c>
      <c r="H59" s="294">
        <v>516</v>
      </c>
      <c r="I59" s="203">
        <v>0</v>
      </c>
      <c r="J59" s="203">
        <v>6313</v>
      </c>
      <c r="K59" s="203">
        <v>789</v>
      </c>
      <c r="L59" s="234">
        <v>7618</v>
      </c>
      <c r="M59" s="235">
        <v>8493</v>
      </c>
      <c r="N59" s="236">
        <v>7957</v>
      </c>
    </row>
    <row r="60" spans="1:14" x14ac:dyDescent="0.25">
      <c r="A60" s="233" t="s">
        <v>40</v>
      </c>
      <c r="B60" s="203">
        <v>0</v>
      </c>
      <c r="C60" s="203">
        <v>0</v>
      </c>
      <c r="D60" s="203">
        <v>1289</v>
      </c>
      <c r="E60" s="203">
        <v>46</v>
      </c>
      <c r="F60" s="292">
        <v>0</v>
      </c>
      <c r="G60" s="234">
        <v>1335</v>
      </c>
      <c r="H60" s="294">
        <v>0</v>
      </c>
      <c r="I60" s="203">
        <v>0</v>
      </c>
      <c r="J60" s="203">
        <v>955</v>
      </c>
      <c r="K60" s="203">
        <v>0</v>
      </c>
      <c r="L60" s="234">
        <v>955</v>
      </c>
      <c r="M60" s="235">
        <v>2290</v>
      </c>
      <c r="N60" s="236">
        <v>2290</v>
      </c>
    </row>
    <row r="61" spans="1:14" x14ac:dyDescent="0.25">
      <c r="A61" s="233" t="s">
        <v>41</v>
      </c>
      <c r="B61" s="203">
        <v>896.64300000000003</v>
      </c>
      <c r="C61" s="203">
        <v>0</v>
      </c>
      <c r="D61" s="203">
        <v>0</v>
      </c>
      <c r="E61" s="203">
        <v>344</v>
      </c>
      <c r="F61" s="292">
        <v>50</v>
      </c>
      <c r="G61" s="234">
        <v>1290.643</v>
      </c>
      <c r="H61" s="294">
        <v>1</v>
      </c>
      <c r="I61" s="203">
        <v>0</v>
      </c>
      <c r="J61" s="203">
        <v>45</v>
      </c>
      <c r="K61" s="203">
        <v>0</v>
      </c>
      <c r="L61" s="234">
        <v>46</v>
      </c>
      <c r="M61" s="235">
        <v>1336.643</v>
      </c>
      <c r="N61" s="236">
        <v>418</v>
      </c>
    </row>
    <row r="62" spans="1:14" x14ac:dyDescent="0.25">
      <c r="A62" s="233" t="s">
        <v>42</v>
      </c>
      <c r="B62" s="203">
        <v>12</v>
      </c>
      <c r="C62" s="203">
        <v>0</v>
      </c>
      <c r="D62" s="203">
        <v>167</v>
      </c>
      <c r="E62" s="203">
        <v>1503</v>
      </c>
      <c r="F62" s="292">
        <v>0</v>
      </c>
      <c r="G62" s="234">
        <v>1682</v>
      </c>
      <c r="H62" s="294">
        <v>0</v>
      </c>
      <c r="I62" s="203">
        <v>0</v>
      </c>
      <c r="J62" s="203">
        <v>0</v>
      </c>
      <c r="K62" s="203">
        <v>0</v>
      </c>
      <c r="L62" s="234">
        <v>0</v>
      </c>
      <c r="M62" s="235">
        <v>1682</v>
      </c>
      <c r="N62" s="236">
        <v>1669</v>
      </c>
    </row>
    <row r="63" spans="1:14" x14ac:dyDescent="0.25">
      <c r="A63" s="233" t="s">
        <v>43</v>
      </c>
      <c r="B63" s="203">
        <v>168</v>
      </c>
      <c r="C63" s="203">
        <v>79</v>
      </c>
      <c r="D63" s="203">
        <v>108</v>
      </c>
      <c r="E63" s="203">
        <v>51</v>
      </c>
      <c r="F63" s="292">
        <v>23</v>
      </c>
      <c r="G63" s="234">
        <v>429</v>
      </c>
      <c r="H63" s="294">
        <v>0</v>
      </c>
      <c r="I63" s="203">
        <v>0</v>
      </c>
      <c r="J63" s="203">
        <v>0</v>
      </c>
      <c r="K63" s="203">
        <v>0</v>
      </c>
      <c r="L63" s="234">
        <v>0</v>
      </c>
      <c r="M63" s="235">
        <v>429</v>
      </c>
      <c r="N63" s="236">
        <v>321</v>
      </c>
    </row>
    <row r="64" spans="1:14" x14ac:dyDescent="0.25">
      <c r="A64" s="233" t="s">
        <v>44</v>
      </c>
      <c r="B64" s="203">
        <v>32</v>
      </c>
      <c r="C64" s="203">
        <v>0</v>
      </c>
      <c r="D64" s="203">
        <v>42</v>
      </c>
      <c r="E64" s="203">
        <v>0</v>
      </c>
      <c r="F64" s="292">
        <v>100</v>
      </c>
      <c r="G64" s="234">
        <v>174</v>
      </c>
      <c r="H64" s="294">
        <v>1</v>
      </c>
      <c r="I64" s="203">
        <v>718</v>
      </c>
      <c r="J64" s="203">
        <v>0</v>
      </c>
      <c r="K64" s="203">
        <v>0</v>
      </c>
      <c r="L64" s="234">
        <v>719</v>
      </c>
      <c r="M64" s="235">
        <v>893</v>
      </c>
      <c r="N64" s="236">
        <v>883</v>
      </c>
    </row>
    <row r="65" spans="1:18" x14ac:dyDescent="0.25">
      <c r="A65" s="233" t="s">
        <v>45</v>
      </c>
      <c r="B65" s="203">
        <v>7</v>
      </c>
      <c r="C65" s="203">
        <v>4</v>
      </c>
      <c r="D65" s="203">
        <v>6</v>
      </c>
      <c r="E65" s="203">
        <v>0</v>
      </c>
      <c r="F65" s="292">
        <v>0</v>
      </c>
      <c r="G65" s="234">
        <v>17</v>
      </c>
      <c r="H65" s="294">
        <v>0</v>
      </c>
      <c r="I65" s="203">
        <v>0</v>
      </c>
      <c r="J65" s="203">
        <v>0</v>
      </c>
      <c r="K65" s="203">
        <v>0</v>
      </c>
      <c r="L65" s="234">
        <v>0</v>
      </c>
      <c r="M65" s="235">
        <v>17</v>
      </c>
      <c r="N65" s="236">
        <v>12</v>
      </c>
    </row>
    <row r="66" spans="1:18" x14ac:dyDescent="0.25">
      <c r="A66" s="233" t="s">
        <v>46</v>
      </c>
      <c r="B66" s="203">
        <v>118</v>
      </c>
      <c r="C66" s="203">
        <v>5</v>
      </c>
      <c r="D66" s="203">
        <v>5</v>
      </c>
      <c r="E66" s="203">
        <v>1249</v>
      </c>
      <c r="F66" s="292">
        <v>0</v>
      </c>
      <c r="G66" s="234">
        <v>1377</v>
      </c>
      <c r="H66" s="294">
        <v>0</v>
      </c>
      <c r="I66" s="203">
        <v>0</v>
      </c>
      <c r="J66" s="203">
        <v>9</v>
      </c>
      <c r="K66" s="203">
        <v>0</v>
      </c>
      <c r="L66" s="234">
        <v>9</v>
      </c>
      <c r="M66" s="235">
        <v>1386</v>
      </c>
      <c r="N66" s="236">
        <v>1386</v>
      </c>
    </row>
    <row r="67" spans="1:18" x14ac:dyDescent="0.25">
      <c r="A67" s="256" t="s">
        <v>47</v>
      </c>
      <c r="B67" s="208">
        <v>0</v>
      </c>
      <c r="C67" s="208">
        <v>0</v>
      </c>
      <c r="D67" s="208">
        <v>46</v>
      </c>
      <c r="E67" s="208">
        <v>144</v>
      </c>
      <c r="F67" s="296">
        <v>20</v>
      </c>
      <c r="G67" s="254">
        <v>210</v>
      </c>
      <c r="H67" s="301">
        <v>306</v>
      </c>
      <c r="I67" s="208">
        <v>0</v>
      </c>
      <c r="J67" s="208">
        <v>17</v>
      </c>
      <c r="K67" s="208">
        <v>0</v>
      </c>
      <c r="L67" s="254">
        <v>323</v>
      </c>
      <c r="M67" s="255">
        <v>533</v>
      </c>
      <c r="N67" s="257">
        <v>225</v>
      </c>
    </row>
    <row r="68" spans="1:18" ht="15.75" thickBot="1" x14ac:dyDescent="0.3">
      <c r="A68" s="233" t="s">
        <v>321</v>
      </c>
      <c r="B68" s="203">
        <v>2729.1620000000003</v>
      </c>
      <c r="C68" s="203">
        <v>1992.9880000000001</v>
      </c>
      <c r="D68" s="203">
        <v>916</v>
      </c>
      <c r="E68" s="203">
        <v>3029</v>
      </c>
      <c r="F68" s="292">
        <v>227</v>
      </c>
      <c r="G68" s="234">
        <v>8894.15</v>
      </c>
      <c r="H68" s="294">
        <v>2778.2049999999999</v>
      </c>
      <c r="I68" s="203">
        <v>1571.75</v>
      </c>
      <c r="J68" s="203">
        <v>2098</v>
      </c>
      <c r="K68" s="203">
        <v>0</v>
      </c>
      <c r="L68" s="234">
        <v>6447.9549999999999</v>
      </c>
      <c r="M68" s="235">
        <v>15342.105</v>
      </c>
      <c r="N68" s="236">
        <v>7420</v>
      </c>
    </row>
    <row r="69" spans="1:18" ht="15.75" thickBot="1" x14ac:dyDescent="0.3">
      <c r="A69" s="237" t="s">
        <v>25</v>
      </c>
      <c r="B69" s="666">
        <v>5149.8050000000003</v>
      </c>
      <c r="C69" s="666">
        <v>2423.8940000000002</v>
      </c>
      <c r="D69" s="666">
        <v>4013</v>
      </c>
      <c r="E69" s="666">
        <v>9591</v>
      </c>
      <c r="F69" s="666">
        <v>574</v>
      </c>
      <c r="G69" s="238">
        <v>21751.699000000001</v>
      </c>
      <c r="H69" s="666">
        <v>5588.2049999999999</v>
      </c>
      <c r="I69" s="666">
        <v>2290.75</v>
      </c>
      <c r="J69" s="666">
        <v>9986</v>
      </c>
      <c r="K69" s="666">
        <v>789</v>
      </c>
      <c r="L69" s="238">
        <v>18653.955000000002</v>
      </c>
      <c r="M69" s="239">
        <v>40405.654000000002</v>
      </c>
      <c r="N69" s="666">
        <v>29069</v>
      </c>
      <c r="R69" s="4">
        <f>B69+H69+B29+H29</f>
        <v>10756.01</v>
      </c>
    </row>
    <row r="70" spans="1:18" ht="16.5" customHeight="1" thickBot="1" x14ac:dyDescent="0.3">
      <c r="A70" s="240" t="s">
        <v>26</v>
      </c>
      <c r="B70" s="241">
        <v>8484.8050000000003</v>
      </c>
      <c r="C70" s="241">
        <v>6096.8940000000002</v>
      </c>
      <c r="D70" s="241">
        <v>7285</v>
      </c>
      <c r="E70" s="241">
        <v>15460</v>
      </c>
      <c r="F70" s="242">
        <v>3876</v>
      </c>
      <c r="G70" s="226">
        <v>41202.699000000001</v>
      </c>
      <c r="H70" s="243">
        <v>5828.2049999999999</v>
      </c>
      <c r="I70" s="241">
        <v>2988.7690000000002</v>
      </c>
      <c r="J70" s="241">
        <v>12062</v>
      </c>
      <c r="K70" s="241">
        <v>3074</v>
      </c>
      <c r="L70" s="226">
        <v>23952.974000000002</v>
      </c>
      <c r="M70" s="227">
        <v>65155.673000000003</v>
      </c>
      <c r="N70" s="244">
        <v>46889.019</v>
      </c>
    </row>
    <row r="71" spans="1:18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8" ht="15.75" thickBot="1" x14ac:dyDescent="0.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8" ht="15.75" thickBot="1" x14ac:dyDescent="0.3">
      <c r="A73" s="3334" t="s">
        <v>48</v>
      </c>
      <c r="B73" s="3335"/>
      <c r="C73" s="3335"/>
      <c r="D73" s="3335"/>
      <c r="E73" s="3335"/>
      <c r="F73" s="3335"/>
      <c r="G73" s="3335"/>
      <c r="H73" s="3335"/>
      <c r="I73" s="3335"/>
      <c r="J73" s="3335"/>
      <c r="K73" s="3335"/>
      <c r="L73" s="3335"/>
      <c r="M73" s="3335"/>
      <c r="N73" s="3336"/>
    </row>
    <row r="74" spans="1:18" ht="15.75" thickBot="1" x14ac:dyDescent="0.3">
      <c r="A74" s="3346" t="s">
        <v>0</v>
      </c>
      <c r="B74" s="3349" t="s">
        <v>1</v>
      </c>
      <c r="C74" s="3330"/>
      <c r="D74" s="3330"/>
      <c r="E74" s="3330"/>
      <c r="F74" s="3330"/>
      <c r="G74" s="3350"/>
      <c r="H74" s="3351" t="s">
        <v>2</v>
      </c>
      <c r="I74" s="3307"/>
      <c r="J74" s="3307"/>
      <c r="K74" s="3307"/>
      <c r="L74" s="3352"/>
      <c r="M74" s="3353" t="s">
        <v>3</v>
      </c>
      <c r="N74" s="3340" t="s">
        <v>31</v>
      </c>
    </row>
    <row r="75" spans="1:18" x14ac:dyDescent="0.25">
      <c r="A75" s="3347"/>
      <c r="B75" s="2830" t="s">
        <v>8</v>
      </c>
      <c r="C75" s="3322"/>
      <c r="D75" s="2816" t="s">
        <v>9</v>
      </c>
      <c r="E75" s="3343"/>
      <c r="F75" s="2820" t="s">
        <v>32</v>
      </c>
      <c r="G75" s="3327" t="s">
        <v>10</v>
      </c>
      <c r="H75" s="3345" t="s">
        <v>11</v>
      </c>
      <c r="I75" s="3322"/>
      <c r="J75" s="3323" t="s">
        <v>12</v>
      </c>
      <c r="K75" s="3323" t="s">
        <v>33</v>
      </c>
      <c r="L75" s="3327" t="s">
        <v>13</v>
      </c>
      <c r="M75" s="3354"/>
      <c r="N75" s="3341"/>
    </row>
    <row r="76" spans="1:18" ht="57.75" thickBot="1" x14ac:dyDescent="0.3">
      <c r="A76" s="3348"/>
      <c r="B76" s="258" t="s">
        <v>14</v>
      </c>
      <c r="C76" s="667" t="s">
        <v>15</v>
      </c>
      <c r="D76" s="667" t="s">
        <v>16</v>
      </c>
      <c r="E76" s="667" t="s">
        <v>55</v>
      </c>
      <c r="F76" s="3356"/>
      <c r="G76" s="3328"/>
      <c r="H76" s="259" t="s">
        <v>14</v>
      </c>
      <c r="I76" s="667" t="s">
        <v>15</v>
      </c>
      <c r="J76" s="3324"/>
      <c r="K76" s="3324"/>
      <c r="L76" s="3328"/>
      <c r="M76" s="3355"/>
      <c r="N76" s="3342"/>
    </row>
    <row r="77" spans="1:18" ht="15.75" thickBot="1" x14ac:dyDescent="0.3">
      <c r="A77" s="260" t="s">
        <v>24</v>
      </c>
      <c r="B77" s="261">
        <v>3335</v>
      </c>
      <c r="C77" s="261">
        <v>3673</v>
      </c>
      <c r="D77" s="261">
        <v>3272</v>
      </c>
      <c r="E77" s="261">
        <v>5869</v>
      </c>
      <c r="F77" s="261">
        <v>3302</v>
      </c>
      <c r="G77" s="262">
        <v>19451</v>
      </c>
      <c r="H77" s="261">
        <v>240</v>
      </c>
      <c r="I77" s="261">
        <v>698.01900000000001</v>
      </c>
      <c r="J77" s="261">
        <v>2076</v>
      </c>
      <c r="K77" s="261">
        <v>2285</v>
      </c>
      <c r="L77" s="262">
        <v>5299.0190000000002</v>
      </c>
      <c r="M77" s="263">
        <v>24750.019</v>
      </c>
      <c r="N77" s="261">
        <v>17820.019</v>
      </c>
    </row>
    <row r="78" spans="1:18" x14ac:dyDescent="0.25">
      <c r="A78" s="264" t="s">
        <v>49</v>
      </c>
      <c r="B78" s="303">
        <v>2414</v>
      </c>
      <c r="C78" s="210">
        <v>3145</v>
      </c>
      <c r="D78" s="210">
        <v>1929</v>
      </c>
      <c r="E78" s="210">
        <v>4271</v>
      </c>
      <c r="F78" s="265">
        <v>2190</v>
      </c>
      <c r="G78" s="266">
        <v>13949</v>
      </c>
      <c r="H78" s="309">
        <v>240</v>
      </c>
      <c r="I78" s="210">
        <v>698.01900000000001</v>
      </c>
      <c r="J78" s="267">
        <v>2076</v>
      </c>
      <c r="K78" s="267">
        <v>2007</v>
      </c>
      <c r="L78" s="266">
        <v>5021.0190000000002</v>
      </c>
      <c r="M78" s="268">
        <v>18970.019</v>
      </c>
      <c r="N78" s="269">
        <v>13951.019</v>
      </c>
    </row>
    <row r="79" spans="1:18" x14ac:dyDescent="0.25">
      <c r="A79" s="270" t="s">
        <v>50</v>
      </c>
      <c r="B79" s="304">
        <v>0</v>
      </c>
      <c r="C79" s="305">
        <v>0</v>
      </c>
      <c r="D79" s="305">
        <v>0</v>
      </c>
      <c r="E79" s="305">
        <v>0</v>
      </c>
      <c r="F79" s="271">
        <v>0</v>
      </c>
      <c r="G79" s="266">
        <v>0</v>
      </c>
      <c r="H79" s="310">
        <v>0</v>
      </c>
      <c r="I79" s="305">
        <v>0</v>
      </c>
      <c r="J79" s="272">
        <v>0</v>
      </c>
      <c r="K79" s="272">
        <v>0</v>
      </c>
      <c r="L79" s="266">
        <v>0</v>
      </c>
      <c r="M79" s="268">
        <v>0</v>
      </c>
      <c r="N79" s="236">
        <v>0</v>
      </c>
    </row>
    <row r="80" spans="1:18" x14ac:dyDescent="0.25">
      <c r="A80" s="270" t="s">
        <v>51</v>
      </c>
      <c r="B80" s="304">
        <v>702</v>
      </c>
      <c r="C80" s="305">
        <v>363</v>
      </c>
      <c r="D80" s="305">
        <v>1118</v>
      </c>
      <c r="E80" s="305">
        <v>1023</v>
      </c>
      <c r="F80" s="271">
        <v>433</v>
      </c>
      <c r="G80" s="266">
        <v>3639</v>
      </c>
      <c r="H80" s="310">
        <v>0</v>
      </c>
      <c r="I80" s="305">
        <v>0</v>
      </c>
      <c r="J80" s="272">
        <v>0</v>
      </c>
      <c r="K80" s="272">
        <v>0</v>
      </c>
      <c r="L80" s="266">
        <v>0</v>
      </c>
      <c r="M80" s="268">
        <v>3639</v>
      </c>
      <c r="N80" s="236">
        <v>2445</v>
      </c>
    </row>
    <row r="81" spans="1:14" x14ac:dyDescent="0.25">
      <c r="A81" s="273" t="s">
        <v>52</v>
      </c>
      <c r="B81" s="305">
        <v>183</v>
      </c>
      <c r="C81" s="305">
        <v>44</v>
      </c>
      <c r="D81" s="203">
        <v>98</v>
      </c>
      <c r="E81" s="203">
        <v>0</v>
      </c>
      <c r="F81" s="292">
        <v>197</v>
      </c>
      <c r="G81" s="266">
        <v>522</v>
      </c>
      <c r="H81" s="294">
        <v>0</v>
      </c>
      <c r="I81" s="203">
        <v>0</v>
      </c>
      <c r="J81" s="203">
        <v>0</v>
      </c>
      <c r="K81" s="203">
        <v>278</v>
      </c>
      <c r="L81" s="266">
        <v>278</v>
      </c>
      <c r="M81" s="268">
        <v>800</v>
      </c>
      <c r="N81" s="236">
        <v>721</v>
      </c>
    </row>
    <row r="82" spans="1:14" x14ac:dyDescent="0.25">
      <c r="A82" s="233" t="s">
        <v>53</v>
      </c>
      <c r="B82" s="203">
        <v>35</v>
      </c>
      <c r="C82" s="203">
        <v>121</v>
      </c>
      <c r="D82" s="203">
        <v>127</v>
      </c>
      <c r="E82" s="203">
        <v>574</v>
      </c>
      <c r="F82" s="292">
        <v>482</v>
      </c>
      <c r="G82" s="266">
        <v>1339</v>
      </c>
      <c r="H82" s="294">
        <v>0</v>
      </c>
      <c r="I82" s="203">
        <v>0</v>
      </c>
      <c r="J82" s="203">
        <v>0</v>
      </c>
      <c r="K82" s="203">
        <v>0</v>
      </c>
      <c r="L82" s="266">
        <v>0</v>
      </c>
      <c r="M82" s="268">
        <v>1339</v>
      </c>
      <c r="N82" s="236">
        <v>701</v>
      </c>
    </row>
    <row r="83" spans="1:14" ht="15.75" thickBot="1" x14ac:dyDescent="0.3">
      <c r="A83" s="274" t="s">
        <v>23</v>
      </c>
      <c r="B83" s="306">
        <v>1</v>
      </c>
      <c r="C83" s="306">
        <v>0</v>
      </c>
      <c r="D83" s="306">
        <v>0</v>
      </c>
      <c r="E83" s="306">
        <v>1</v>
      </c>
      <c r="F83" s="307">
        <v>0</v>
      </c>
      <c r="G83" s="266">
        <v>2</v>
      </c>
      <c r="H83" s="308">
        <v>0</v>
      </c>
      <c r="I83" s="306">
        <v>0</v>
      </c>
      <c r="J83" s="306">
        <v>0</v>
      </c>
      <c r="K83" s="306">
        <v>0</v>
      </c>
      <c r="L83" s="266">
        <v>0</v>
      </c>
      <c r="M83" s="268">
        <v>2</v>
      </c>
      <c r="N83" s="275">
        <v>2</v>
      </c>
    </row>
    <row r="84" spans="1:14" ht="15.75" thickBot="1" x14ac:dyDescent="0.3">
      <c r="A84" s="260" t="s">
        <v>25</v>
      </c>
      <c r="B84" s="261">
        <v>5149.8050000000003</v>
      </c>
      <c r="C84" s="261">
        <v>2423.8940000000002</v>
      </c>
      <c r="D84" s="261">
        <v>4013</v>
      </c>
      <c r="E84" s="261">
        <v>9591</v>
      </c>
      <c r="F84" s="276">
        <v>574</v>
      </c>
      <c r="G84" s="262">
        <v>21751.699000000001</v>
      </c>
      <c r="H84" s="277">
        <v>5588.2049999999999</v>
      </c>
      <c r="I84" s="261">
        <v>2290.75</v>
      </c>
      <c r="J84" s="261">
        <v>9986</v>
      </c>
      <c r="K84" s="261">
        <v>789</v>
      </c>
      <c r="L84" s="262">
        <v>18653.955000000002</v>
      </c>
      <c r="M84" s="263">
        <v>40405.654000000002</v>
      </c>
      <c r="N84" s="261">
        <v>29069</v>
      </c>
    </row>
    <row r="85" spans="1:14" x14ac:dyDescent="0.25">
      <c r="A85" s="270" t="s">
        <v>49</v>
      </c>
      <c r="B85" s="203">
        <v>3818.8050000000003</v>
      </c>
      <c r="C85" s="203">
        <v>2343.8940000000002</v>
      </c>
      <c r="D85" s="203">
        <v>2825</v>
      </c>
      <c r="E85" s="203">
        <v>4575</v>
      </c>
      <c r="F85" s="292">
        <v>468</v>
      </c>
      <c r="G85" s="278">
        <v>14030.699000000001</v>
      </c>
      <c r="H85" s="294">
        <v>4028.2049999999999</v>
      </c>
      <c r="I85" s="203">
        <v>1571.75</v>
      </c>
      <c r="J85" s="203">
        <v>9816</v>
      </c>
      <c r="K85" s="203">
        <v>476</v>
      </c>
      <c r="L85" s="266">
        <v>15891.955</v>
      </c>
      <c r="M85" s="268">
        <v>29922.654000000002</v>
      </c>
      <c r="N85" s="236">
        <v>18697</v>
      </c>
    </row>
    <row r="86" spans="1:14" x14ac:dyDescent="0.25">
      <c r="A86" s="270" t="s">
        <v>50</v>
      </c>
      <c r="B86" s="203">
        <v>0</v>
      </c>
      <c r="C86" s="203">
        <v>0</v>
      </c>
      <c r="D86" s="203">
        <v>14</v>
      </c>
      <c r="E86" s="203">
        <v>0</v>
      </c>
      <c r="F86" s="292">
        <v>1</v>
      </c>
      <c r="G86" s="278">
        <v>15</v>
      </c>
      <c r="H86" s="294">
        <v>0</v>
      </c>
      <c r="I86" s="203">
        <v>0</v>
      </c>
      <c r="J86" s="203">
        <v>0</v>
      </c>
      <c r="K86" s="203">
        <v>0</v>
      </c>
      <c r="L86" s="266">
        <v>0</v>
      </c>
      <c r="M86" s="268">
        <v>15</v>
      </c>
      <c r="N86" s="236">
        <v>1</v>
      </c>
    </row>
    <row r="87" spans="1:14" x14ac:dyDescent="0.25">
      <c r="A87" s="270" t="s">
        <v>51</v>
      </c>
      <c r="B87" s="279">
        <v>1271</v>
      </c>
      <c r="C87" s="279">
        <v>80</v>
      </c>
      <c r="D87" s="279">
        <v>1165</v>
      </c>
      <c r="E87" s="279">
        <v>5000</v>
      </c>
      <c r="F87" s="280">
        <v>100</v>
      </c>
      <c r="G87" s="278">
        <v>7616</v>
      </c>
      <c r="H87" s="281">
        <v>1560</v>
      </c>
      <c r="I87" s="279">
        <v>719</v>
      </c>
      <c r="J87" s="279">
        <v>170</v>
      </c>
      <c r="K87" s="279">
        <v>0</v>
      </c>
      <c r="L87" s="266">
        <v>2449</v>
      </c>
      <c r="M87" s="268">
        <v>10065</v>
      </c>
      <c r="N87" s="236">
        <v>9968</v>
      </c>
    </row>
    <row r="88" spans="1:14" x14ac:dyDescent="0.25">
      <c r="A88" s="273" t="s">
        <v>52</v>
      </c>
      <c r="B88" s="279">
        <v>60</v>
      </c>
      <c r="C88" s="279">
        <v>0</v>
      </c>
      <c r="D88" s="279">
        <v>3</v>
      </c>
      <c r="E88" s="279">
        <v>0</v>
      </c>
      <c r="F88" s="280">
        <v>5</v>
      </c>
      <c r="G88" s="278">
        <v>68</v>
      </c>
      <c r="H88" s="281">
        <v>0</v>
      </c>
      <c r="I88" s="279">
        <v>0</v>
      </c>
      <c r="J88" s="279">
        <v>0</v>
      </c>
      <c r="K88" s="279">
        <v>0</v>
      </c>
      <c r="L88" s="266">
        <v>0</v>
      </c>
      <c r="M88" s="268">
        <v>68</v>
      </c>
      <c r="N88" s="236">
        <v>68</v>
      </c>
    </row>
    <row r="89" spans="1:14" x14ac:dyDescent="0.25">
      <c r="A89" s="282" t="s">
        <v>53</v>
      </c>
      <c r="B89" s="283">
        <v>0</v>
      </c>
      <c r="C89" s="283">
        <v>0</v>
      </c>
      <c r="D89" s="283">
        <v>6</v>
      </c>
      <c r="E89" s="283">
        <v>0</v>
      </c>
      <c r="F89" s="284">
        <v>0</v>
      </c>
      <c r="G89" s="278">
        <v>6</v>
      </c>
      <c r="H89" s="285">
        <v>0</v>
      </c>
      <c r="I89" s="283">
        <v>0</v>
      </c>
      <c r="J89" s="283">
        <v>0</v>
      </c>
      <c r="K89" s="283">
        <v>313</v>
      </c>
      <c r="L89" s="266">
        <v>313</v>
      </c>
      <c r="M89" s="268">
        <v>319</v>
      </c>
      <c r="N89" s="236">
        <v>319</v>
      </c>
    </row>
    <row r="90" spans="1:14" ht="15.75" thickBot="1" x14ac:dyDescent="0.3">
      <c r="A90" s="274" t="s">
        <v>23</v>
      </c>
      <c r="B90" s="306">
        <v>0</v>
      </c>
      <c r="C90" s="306">
        <v>0</v>
      </c>
      <c r="D90" s="306">
        <v>0</v>
      </c>
      <c r="E90" s="306">
        <v>16</v>
      </c>
      <c r="F90" s="307">
        <v>0</v>
      </c>
      <c r="G90" s="278">
        <v>16</v>
      </c>
      <c r="H90" s="308">
        <v>0</v>
      </c>
      <c r="I90" s="306">
        <v>0</v>
      </c>
      <c r="J90" s="306">
        <v>0</v>
      </c>
      <c r="K90" s="306">
        <v>0</v>
      </c>
      <c r="L90" s="266">
        <v>0</v>
      </c>
      <c r="M90" s="268">
        <v>16</v>
      </c>
      <c r="N90" s="275">
        <v>16</v>
      </c>
    </row>
    <row r="91" spans="1:14" ht="15.75" thickBot="1" x14ac:dyDescent="0.3">
      <c r="A91" s="260" t="s">
        <v>26</v>
      </c>
      <c r="B91" s="261">
        <v>8484.8050000000003</v>
      </c>
      <c r="C91" s="286">
        <v>6096.8940000000002</v>
      </c>
      <c r="D91" s="286">
        <v>7285</v>
      </c>
      <c r="E91" s="286">
        <v>15460</v>
      </c>
      <c r="F91" s="287">
        <v>3876</v>
      </c>
      <c r="G91" s="262">
        <v>41202.699000000001</v>
      </c>
      <c r="H91" s="277">
        <v>5828.2049999999999</v>
      </c>
      <c r="I91" s="286">
        <v>2988.7690000000002</v>
      </c>
      <c r="J91" s="288">
        <v>12062</v>
      </c>
      <c r="K91" s="288">
        <v>3074</v>
      </c>
      <c r="L91" s="262">
        <v>23952.974000000002</v>
      </c>
      <c r="M91" s="263">
        <v>65155.673000000003</v>
      </c>
      <c r="N91" s="289">
        <v>46889.019</v>
      </c>
    </row>
    <row r="93" spans="1:14" ht="18.75" x14ac:dyDescent="0.25">
      <c r="A93" s="2832" t="s">
        <v>334</v>
      </c>
      <c r="B93" s="2832"/>
      <c r="C93" s="2832"/>
      <c r="D93" s="2832"/>
      <c r="E93" s="2832"/>
      <c r="F93" s="2832"/>
      <c r="G93" s="2832"/>
    </row>
  </sheetData>
  <mergeCells count="58"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G75:G76"/>
    <mergeCell ref="H75:I75"/>
    <mergeCell ref="J75:J76"/>
    <mergeCell ref="K75:K76"/>
    <mergeCell ref="L75:L76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D45:E45"/>
    <mergeCell ref="F45:F46"/>
    <mergeCell ref="G45:G46"/>
    <mergeCell ref="H45:I45"/>
    <mergeCell ref="J45:J46"/>
    <mergeCell ref="K45:K46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A93:G93"/>
    <mergeCell ref="J5:J6"/>
    <mergeCell ref="K5:K6"/>
    <mergeCell ref="L5:L6"/>
    <mergeCell ref="A32:N32"/>
    <mergeCell ref="D34:E34"/>
    <mergeCell ref="F34:F35"/>
    <mergeCell ref="G34:G35"/>
    <mergeCell ref="H34:I34"/>
    <mergeCell ref="J34:J35"/>
    <mergeCell ref="K34:K35"/>
    <mergeCell ref="L34:L35"/>
    <mergeCell ref="A43:N43"/>
    <mergeCell ref="A44:A46"/>
    <mergeCell ref="B44:G44"/>
    <mergeCell ref="H44:L4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5"/>
  <sheetViews>
    <sheetView topLeftCell="A43" workbookViewId="0">
      <selection activeCell="P42" sqref="P42:P43"/>
    </sheetView>
  </sheetViews>
  <sheetFormatPr defaultColWidth="9.140625" defaultRowHeight="15" x14ac:dyDescent="0.25"/>
  <cols>
    <col min="1" max="1" width="44.5703125" style="4" bestFit="1" customWidth="1"/>
    <col min="2" max="3" width="15.7109375" style="4" bestFit="1" customWidth="1"/>
    <col min="4" max="6" width="14.42578125" style="4" bestFit="1" customWidth="1"/>
    <col min="7" max="7" width="15.7109375" style="4" bestFit="1" customWidth="1"/>
    <col min="8" max="11" width="14.42578125" style="4" bestFit="1" customWidth="1"/>
    <col min="12" max="14" width="15.7109375" style="4" bestFit="1" customWidth="1"/>
    <col min="15" max="15" width="9.140625" style="4"/>
    <col min="16" max="16" width="10.5703125" style="4" bestFit="1" customWidth="1"/>
    <col min="17" max="16384" width="9.140625" style="4"/>
  </cols>
  <sheetData>
    <row r="1" spans="1:14" ht="18.75" x14ac:dyDescent="0.25">
      <c r="A1" s="3293" t="s">
        <v>524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/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37" t="s">
        <v>3</v>
      </c>
      <c r="N4" s="3357" t="s">
        <v>31</v>
      </c>
    </row>
    <row r="5" spans="1:14" ht="15" customHeight="1" x14ac:dyDescent="0.25">
      <c r="A5" s="3301"/>
      <c r="B5" s="2803" t="s">
        <v>8</v>
      </c>
      <c r="C5" s="3315"/>
      <c r="D5" s="3316" t="s">
        <v>9</v>
      </c>
      <c r="E5" s="3317"/>
      <c r="F5" s="3325" t="s">
        <v>32</v>
      </c>
      <c r="G5" s="3327" t="s">
        <v>10</v>
      </c>
      <c r="H5" s="2804" t="s">
        <v>11</v>
      </c>
      <c r="I5" s="3322"/>
      <c r="J5" s="3323" t="s">
        <v>12</v>
      </c>
      <c r="K5" s="3325" t="s">
        <v>33</v>
      </c>
      <c r="L5" s="3327" t="s">
        <v>13</v>
      </c>
      <c r="M5" s="3338"/>
      <c r="N5" s="3358"/>
    </row>
    <row r="6" spans="1:14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26"/>
      <c r="G6" s="3328"/>
      <c r="H6" s="5" t="s">
        <v>14</v>
      </c>
      <c r="I6" s="6" t="s">
        <v>15</v>
      </c>
      <c r="J6" s="3324"/>
      <c r="K6" s="3326"/>
      <c r="L6" s="3328"/>
      <c r="M6" s="3339"/>
      <c r="N6" s="3359"/>
    </row>
    <row r="7" spans="1:14" x14ac:dyDescent="0.25">
      <c r="A7" s="83" t="s">
        <v>17</v>
      </c>
      <c r="B7" s="1849">
        <v>3350</v>
      </c>
      <c r="C7" s="1850">
        <v>1087</v>
      </c>
      <c r="D7" s="1740">
        <v>1382</v>
      </c>
      <c r="E7" s="1740">
        <v>495</v>
      </c>
      <c r="F7" s="1763">
        <v>1945</v>
      </c>
      <c r="G7" s="1741">
        <v>8259</v>
      </c>
      <c r="H7" s="1723">
        <v>0</v>
      </c>
      <c r="I7" s="1740">
        <v>0</v>
      </c>
      <c r="J7" s="1740">
        <v>0</v>
      </c>
      <c r="K7" s="1742">
        <v>0</v>
      </c>
      <c r="L7" s="1741">
        <v>0</v>
      </c>
      <c r="M7" s="1770">
        <v>8259</v>
      </c>
      <c r="N7" s="1837">
        <v>5626</v>
      </c>
    </row>
    <row r="8" spans="1:14" x14ac:dyDescent="0.25">
      <c r="A8" s="3" t="s">
        <v>410</v>
      </c>
      <c r="B8" s="1724">
        <v>382</v>
      </c>
      <c r="C8" s="1744">
        <v>204</v>
      </c>
      <c r="D8" s="1744">
        <v>492</v>
      </c>
      <c r="E8" s="1744">
        <v>138</v>
      </c>
      <c r="F8" s="1763">
        <v>247</v>
      </c>
      <c r="G8" s="1741">
        <v>1463</v>
      </c>
      <c r="H8" s="1724">
        <v>0</v>
      </c>
      <c r="I8" s="1744">
        <v>0</v>
      </c>
      <c r="J8" s="1744">
        <v>0</v>
      </c>
      <c r="K8" s="1742">
        <v>0</v>
      </c>
      <c r="L8" s="1741">
        <v>0</v>
      </c>
      <c r="M8" s="1770">
        <v>1463</v>
      </c>
      <c r="N8" s="1838">
        <v>770</v>
      </c>
    </row>
    <row r="9" spans="1:14" x14ac:dyDescent="0.25">
      <c r="A9" s="216" t="s">
        <v>526</v>
      </c>
      <c r="B9" s="1725">
        <v>19</v>
      </c>
      <c r="C9" s="1745">
        <v>131</v>
      </c>
      <c r="D9" s="1745">
        <v>170</v>
      </c>
      <c r="E9" s="1745">
        <v>45</v>
      </c>
      <c r="F9" s="1746">
        <v>41</v>
      </c>
      <c r="G9" s="1747">
        <v>406</v>
      </c>
      <c r="H9" s="1725">
        <v>0</v>
      </c>
      <c r="I9" s="1745">
        <v>0</v>
      </c>
      <c r="J9" s="1745">
        <v>0</v>
      </c>
      <c r="K9" s="1748">
        <v>0</v>
      </c>
      <c r="L9" s="1747">
        <v>0</v>
      </c>
      <c r="M9" s="1743">
        <v>406</v>
      </c>
      <c r="N9" s="1834">
        <v>235</v>
      </c>
    </row>
    <row r="10" spans="1:14" x14ac:dyDescent="0.25">
      <c r="A10" s="82" t="s">
        <v>20</v>
      </c>
      <c r="B10" s="1725">
        <v>130</v>
      </c>
      <c r="C10" s="1745">
        <v>0</v>
      </c>
      <c r="D10" s="1745">
        <v>84</v>
      </c>
      <c r="E10" s="1745">
        <v>2</v>
      </c>
      <c r="F10" s="1746">
        <v>31</v>
      </c>
      <c r="G10" s="1747">
        <v>247</v>
      </c>
      <c r="H10" s="1725">
        <v>0</v>
      </c>
      <c r="I10" s="1745">
        <v>0</v>
      </c>
      <c r="J10" s="1745">
        <v>0</v>
      </c>
      <c r="K10" s="1748">
        <v>0</v>
      </c>
      <c r="L10" s="1747">
        <v>0</v>
      </c>
      <c r="M10" s="1743">
        <v>247</v>
      </c>
      <c r="N10" s="1834">
        <v>147</v>
      </c>
    </row>
    <row r="11" spans="1:14" x14ac:dyDescent="0.25">
      <c r="A11" s="82" t="s">
        <v>21</v>
      </c>
      <c r="B11" s="1725">
        <v>174</v>
      </c>
      <c r="C11" s="1745">
        <v>27</v>
      </c>
      <c r="D11" s="1745">
        <v>169</v>
      </c>
      <c r="E11" s="1745">
        <v>89</v>
      </c>
      <c r="F11" s="1746">
        <v>148</v>
      </c>
      <c r="G11" s="1747">
        <v>607</v>
      </c>
      <c r="H11" s="1725">
        <v>0</v>
      </c>
      <c r="I11" s="1745">
        <v>0</v>
      </c>
      <c r="J11" s="1745">
        <v>0</v>
      </c>
      <c r="K11" s="1748">
        <v>0</v>
      </c>
      <c r="L11" s="1747">
        <v>0</v>
      </c>
      <c r="M11" s="1743">
        <v>607</v>
      </c>
      <c r="N11" s="1834">
        <v>291</v>
      </c>
    </row>
    <row r="12" spans="1:14" x14ac:dyDescent="0.25">
      <c r="A12" s="3" t="s">
        <v>22</v>
      </c>
      <c r="B12" s="1724">
        <v>442</v>
      </c>
      <c r="C12" s="1744">
        <v>63</v>
      </c>
      <c r="D12" s="1744">
        <v>181</v>
      </c>
      <c r="E12" s="1744">
        <v>27</v>
      </c>
      <c r="F12" s="1763">
        <v>266</v>
      </c>
      <c r="G12" s="1741">
        <v>979</v>
      </c>
      <c r="H12" s="1724">
        <v>0</v>
      </c>
      <c r="I12" s="1744">
        <v>0</v>
      </c>
      <c r="J12" s="1744">
        <v>0</v>
      </c>
      <c r="K12" s="1742">
        <v>0</v>
      </c>
      <c r="L12" s="1741">
        <v>0</v>
      </c>
      <c r="M12" s="1770">
        <v>979</v>
      </c>
      <c r="N12" s="1838">
        <v>654</v>
      </c>
    </row>
    <row r="13" spans="1:14" ht="15.75" thickBot="1" x14ac:dyDescent="0.3">
      <c r="A13" s="221" t="s">
        <v>23</v>
      </c>
      <c r="B13" s="1726">
        <v>513</v>
      </c>
      <c r="C13" s="1749">
        <v>51</v>
      </c>
      <c r="D13" s="1749">
        <v>255</v>
      </c>
      <c r="E13" s="1749">
        <v>52</v>
      </c>
      <c r="F13" s="1763">
        <v>253</v>
      </c>
      <c r="G13" s="1741">
        <v>1124</v>
      </c>
      <c r="H13" s="1726">
        <v>0</v>
      </c>
      <c r="I13" s="1749">
        <v>0</v>
      </c>
      <c r="J13" s="1749">
        <v>0</v>
      </c>
      <c r="K13" s="1742">
        <v>0</v>
      </c>
      <c r="L13" s="1741">
        <v>0</v>
      </c>
      <c r="M13" s="1770">
        <v>1124</v>
      </c>
      <c r="N13" s="1876">
        <v>849</v>
      </c>
    </row>
    <row r="14" spans="1:14" ht="15.75" thickBot="1" x14ac:dyDescent="0.3">
      <c r="A14" s="223" t="s">
        <v>24</v>
      </c>
      <c r="B14" s="1727">
        <v>4687</v>
      </c>
      <c r="C14" s="1727">
        <v>1405</v>
      </c>
      <c r="D14" s="1727">
        <v>2310</v>
      </c>
      <c r="E14" s="1727">
        <v>712</v>
      </c>
      <c r="F14" s="1764">
        <v>2711</v>
      </c>
      <c r="G14" s="1750">
        <v>11825</v>
      </c>
      <c r="H14" s="1727">
        <v>0</v>
      </c>
      <c r="I14" s="1727">
        <v>0</v>
      </c>
      <c r="J14" s="1727">
        <v>0</v>
      </c>
      <c r="K14" s="1727">
        <v>0</v>
      </c>
      <c r="L14" s="1750">
        <v>0</v>
      </c>
      <c r="M14" s="1851">
        <v>11825</v>
      </c>
      <c r="N14" s="1730">
        <v>7899</v>
      </c>
    </row>
    <row r="15" spans="1:14" x14ac:dyDescent="0.25">
      <c r="A15" s="229" t="s">
        <v>35</v>
      </c>
      <c r="B15" s="1751">
        <v>0</v>
      </c>
      <c r="C15" s="1751">
        <v>0</v>
      </c>
      <c r="D15" s="1751">
        <v>0</v>
      </c>
      <c r="E15" s="1751">
        <v>0</v>
      </c>
      <c r="F15" s="1752">
        <v>0</v>
      </c>
      <c r="G15" s="1753">
        <v>0</v>
      </c>
      <c r="H15" s="1754">
        <v>0</v>
      </c>
      <c r="I15" s="1751">
        <v>0</v>
      </c>
      <c r="J15" s="1751">
        <v>0</v>
      </c>
      <c r="K15" s="1751">
        <v>0</v>
      </c>
      <c r="L15" s="1753">
        <v>0</v>
      </c>
      <c r="M15" s="1755">
        <v>0</v>
      </c>
      <c r="N15" s="1877">
        <v>0</v>
      </c>
    </row>
    <row r="16" spans="1:14" x14ac:dyDescent="0.25">
      <c r="A16" s="233" t="s">
        <v>36</v>
      </c>
      <c r="B16" s="1744">
        <v>0</v>
      </c>
      <c r="C16" s="1744">
        <v>0</v>
      </c>
      <c r="D16" s="1744">
        <v>0</v>
      </c>
      <c r="E16" s="1744">
        <v>0</v>
      </c>
      <c r="F16" s="1756">
        <v>0</v>
      </c>
      <c r="G16" s="1757">
        <v>0</v>
      </c>
      <c r="H16" s="1758">
        <v>0</v>
      </c>
      <c r="I16" s="1744">
        <v>0</v>
      </c>
      <c r="J16" s="1744">
        <v>0</v>
      </c>
      <c r="K16" s="1744">
        <v>0</v>
      </c>
      <c r="L16" s="1757">
        <v>0</v>
      </c>
      <c r="M16" s="1759">
        <v>0</v>
      </c>
      <c r="N16" s="1819">
        <v>0</v>
      </c>
    </row>
    <row r="17" spans="1:16" x14ac:dyDescent="0.25">
      <c r="A17" s="233" t="s">
        <v>37</v>
      </c>
      <c r="B17" s="1744">
        <v>0</v>
      </c>
      <c r="C17" s="1744">
        <v>0</v>
      </c>
      <c r="D17" s="1744">
        <v>0</v>
      </c>
      <c r="E17" s="1744">
        <v>0</v>
      </c>
      <c r="F17" s="1756">
        <v>0</v>
      </c>
      <c r="G17" s="1757">
        <v>0</v>
      </c>
      <c r="H17" s="1758">
        <v>0</v>
      </c>
      <c r="I17" s="1744">
        <v>0</v>
      </c>
      <c r="J17" s="1744">
        <v>0</v>
      </c>
      <c r="K17" s="1744">
        <v>0</v>
      </c>
      <c r="L17" s="1757">
        <v>0</v>
      </c>
      <c r="M17" s="1759">
        <v>0</v>
      </c>
      <c r="N17" s="1819">
        <v>0</v>
      </c>
    </row>
    <row r="18" spans="1:16" x14ac:dyDescent="0.25">
      <c r="A18" s="233" t="s">
        <v>38</v>
      </c>
      <c r="B18" s="1744">
        <v>0</v>
      </c>
      <c r="C18" s="1744">
        <v>0</v>
      </c>
      <c r="D18" s="1744">
        <v>0</v>
      </c>
      <c r="E18" s="1744">
        <v>0</v>
      </c>
      <c r="F18" s="1756">
        <v>0</v>
      </c>
      <c r="G18" s="1757">
        <v>0</v>
      </c>
      <c r="H18" s="1758">
        <v>0</v>
      </c>
      <c r="I18" s="1744">
        <v>0</v>
      </c>
      <c r="J18" s="1744">
        <v>0</v>
      </c>
      <c r="K18" s="1744">
        <v>0</v>
      </c>
      <c r="L18" s="1757">
        <v>0</v>
      </c>
      <c r="M18" s="1759">
        <v>0</v>
      </c>
      <c r="N18" s="1819">
        <v>0</v>
      </c>
    </row>
    <row r="19" spans="1:16" x14ac:dyDescent="0.25">
      <c r="A19" s="233" t="s">
        <v>39</v>
      </c>
      <c r="B19" s="1744">
        <v>0</v>
      </c>
      <c r="C19" s="1744">
        <v>0</v>
      </c>
      <c r="D19" s="1744">
        <v>12</v>
      </c>
      <c r="E19" s="1744">
        <v>0</v>
      </c>
      <c r="F19" s="1756">
        <v>0</v>
      </c>
      <c r="G19" s="1757">
        <v>12</v>
      </c>
      <c r="H19" s="1758">
        <v>0</v>
      </c>
      <c r="I19" s="1744">
        <v>0</v>
      </c>
      <c r="J19" s="1744">
        <v>0</v>
      </c>
      <c r="K19" s="1744">
        <v>0</v>
      </c>
      <c r="L19" s="1757">
        <v>0</v>
      </c>
      <c r="M19" s="1759">
        <v>12</v>
      </c>
      <c r="N19" s="1819">
        <v>0</v>
      </c>
    </row>
    <row r="20" spans="1:16" x14ac:dyDescent="0.25">
      <c r="A20" s="233" t="s">
        <v>40</v>
      </c>
      <c r="B20" s="1744">
        <v>5</v>
      </c>
      <c r="C20" s="1744">
        <v>0</v>
      </c>
      <c r="D20" s="1744">
        <v>0</v>
      </c>
      <c r="E20" s="1744">
        <v>0</v>
      </c>
      <c r="F20" s="1756">
        <v>0</v>
      </c>
      <c r="G20" s="1757">
        <v>5</v>
      </c>
      <c r="H20" s="1758">
        <v>0</v>
      </c>
      <c r="I20" s="1744">
        <v>0</v>
      </c>
      <c r="J20" s="1744">
        <v>0</v>
      </c>
      <c r="K20" s="1744">
        <v>0</v>
      </c>
      <c r="L20" s="1757">
        <v>0</v>
      </c>
      <c r="M20" s="1759">
        <v>5</v>
      </c>
      <c r="N20" s="1819">
        <v>5</v>
      </c>
    </row>
    <row r="21" spans="1:16" x14ac:dyDescent="0.25">
      <c r="A21" s="233" t="s">
        <v>41</v>
      </c>
      <c r="B21" s="1744">
        <v>0</v>
      </c>
      <c r="C21" s="1744">
        <v>0</v>
      </c>
      <c r="D21" s="1744">
        <v>0</v>
      </c>
      <c r="E21" s="1744">
        <v>2</v>
      </c>
      <c r="F21" s="1756">
        <v>0</v>
      </c>
      <c r="G21" s="1757">
        <v>2</v>
      </c>
      <c r="H21" s="1758">
        <v>0</v>
      </c>
      <c r="I21" s="1744">
        <v>0</v>
      </c>
      <c r="J21" s="1744">
        <v>0</v>
      </c>
      <c r="K21" s="1744">
        <v>0</v>
      </c>
      <c r="L21" s="1757">
        <v>0</v>
      </c>
      <c r="M21" s="1759">
        <v>2</v>
      </c>
      <c r="N21" s="1819">
        <v>0</v>
      </c>
    </row>
    <row r="22" spans="1:16" x14ac:dyDescent="0.25">
      <c r="A22" s="233" t="s">
        <v>42</v>
      </c>
      <c r="B22" s="1744">
        <v>0</v>
      </c>
      <c r="C22" s="1744">
        <v>0</v>
      </c>
      <c r="D22" s="1744">
        <v>0</v>
      </c>
      <c r="E22" s="1744">
        <v>0</v>
      </c>
      <c r="F22" s="1756">
        <v>0</v>
      </c>
      <c r="G22" s="1757">
        <v>0</v>
      </c>
      <c r="H22" s="1758">
        <v>0</v>
      </c>
      <c r="I22" s="1744">
        <v>0</v>
      </c>
      <c r="J22" s="1744">
        <v>0</v>
      </c>
      <c r="K22" s="1744">
        <v>0</v>
      </c>
      <c r="L22" s="1757">
        <v>0</v>
      </c>
      <c r="M22" s="1759">
        <v>0</v>
      </c>
      <c r="N22" s="1819">
        <v>0</v>
      </c>
    </row>
    <row r="23" spans="1:16" x14ac:dyDescent="0.25">
      <c r="A23" s="233" t="s">
        <v>43</v>
      </c>
      <c r="B23" s="1744">
        <v>5</v>
      </c>
      <c r="C23" s="1744">
        <v>21</v>
      </c>
      <c r="D23" s="1744">
        <v>76</v>
      </c>
      <c r="E23" s="1744">
        <v>5</v>
      </c>
      <c r="F23" s="1756">
        <v>25</v>
      </c>
      <c r="G23" s="1757">
        <v>132</v>
      </c>
      <c r="H23" s="1758">
        <v>0</v>
      </c>
      <c r="I23" s="1744">
        <v>0</v>
      </c>
      <c r="J23" s="1744">
        <v>0</v>
      </c>
      <c r="K23" s="1744">
        <v>0</v>
      </c>
      <c r="L23" s="1757">
        <v>0</v>
      </c>
      <c r="M23" s="1759">
        <v>132</v>
      </c>
      <c r="N23" s="1819">
        <v>65</v>
      </c>
    </row>
    <row r="24" spans="1:16" x14ac:dyDescent="0.25">
      <c r="A24" s="233" t="s">
        <v>44</v>
      </c>
      <c r="B24" s="1744">
        <v>0</v>
      </c>
      <c r="C24" s="1744">
        <v>0</v>
      </c>
      <c r="D24" s="1744">
        <v>0</v>
      </c>
      <c r="E24" s="1744">
        <v>0</v>
      </c>
      <c r="F24" s="1756">
        <v>0</v>
      </c>
      <c r="G24" s="1757">
        <v>0</v>
      </c>
      <c r="H24" s="1758">
        <v>0</v>
      </c>
      <c r="I24" s="1744">
        <v>0</v>
      </c>
      <c r="J24" s="1744">
        <v>0</v>
      </c>
      <c r="K24" s="1744">
        <v>0</v>
      </c>
      <c r="L24" s="1757">
        <v>0</v>
      </c>
      <c r="M24" s="1759">
        <v>0</v>
      </c>
      <c r="N24" s="1819">
        <v>0</v>
      </c>
    </row>
    <row r="25" spans="1:16" x14ac:dyDescent="0.25">
      <c r="A25" s="233" t="s">
        <v>45</v>
      </c>
      <c r="B25" s="1744">
        <v>0</v>
      </c>
      <c r="C25" s="1744">
        <v>4</v>
      </c>
      <c r="D25" s="1744">
        <v>0</v>
      </c>
      <c r="E25" s="1744">
        <v>0</v>
      </c>
      <c r="F25" s="1756">
        <v>0</v>
      </c>
      <c r="G25" s="1757">
        <v>4</v>
      </c>
      <c r="H25" s="1758">
        <v>0</v>
      </c>
      <c r="I25" s="1744">
        <v>0</v>
      </c>
      <c r="J25" s="1744">
        <v>0</v>
      </c>
      <c r="K25" s="1744">
        <v>0</v>
      </c>
      <c r="L25" s="1757">
        <v>0</v>
      </c>
      <c r="M25" s="1759">
        <v>4</v>
      </c>
      <c r="N25" s="1819">
        <v>4</v>
      </c>
    </row>
    <row r="26" spans="1:16" x14ac:dyDescent="0.25">
      <c r="A26" s="233" t="s">
        <v>46</v>
      </c>
      <c r="B26" s="1744">
        <v>0</v>
      </c>
      <c r="C26" s="1744">
        <v>0</v>
      </c>
      <c r="D26" s="1744">
        <v>0</v>
      </c>
      <c r="E26" s="1744">
        <v>0</v>
      </c>
      <c r="F26" s="1756">
        <v>0</v>
      </c>
      <c r="G26" s="1757">
        <v>0</v>
      </c>
      <c r="H26" s="1758">
        <v>0</v>
      </c>
      <c r="I26" s="1744">
        <v>0</v>
      </c>
      <c r="J26" s="1744">
        <v>0</v>
      </c>
      <c r="K26" s="1744">
        <v>0</v>
      </c>
      <c r="L26" s="1757">
        <v>0</v>
      </c>
      <c r="M26" s="1759">
        <v>0</v>
      </c>
      <c r="N26" s="1819">
        <v>0</v>
      </c>
    </row>
    <row r="27" spans="1:16" x14ac:dyDescent="0.25">
      <c r="A27" s="233" t="s">
        <v>47</v>
      </c>
      <c r="B27" s="1744">
        <v>0</v>
      </c>
      <c r="C27" s="1744">
        <v>0</v>
      </c>
      <c r="D27" s="1744">
        <v>0</v>
      </c>
      <c r="E27" s="1744">
        <v>0</v>
      </c>
      <c r="F27" s="1756">
        <v>0</v>
      </c>
      <c r="G27" s="1757">
        <v>0</v>
      </c>
      <c r="H27" s="1758">
        <v>0</v>
      </c>
      <c r="I27" s="1744">
        <v>0</v>
      </c>
      <c r="J27" s="1744">
        <v>0</v>
      </c>
      <c r="K27" s="1744">
        <v>0</v>
      </c>
      <c r="L27" s="1757">
        <v>0</v>
      </c>
      <c r="M27" s="1759">
        <v>0</v>
      </c>
      <c r="N27" s="1819">
        <v>0</v>
      </c>
    </row>
    <row r="28" spans="1:16" ht="15.75" thickBot="1" x14ac:dyDescent="0.3">
      <c r="A28" s="233" t="s">
        <v>321</v>
      </c>
      <c r="B28" s="1744">
        <v>18</v>
      </c>
      <c r="C28" s="1744">
        <v>0</v>
      </c>
      <c r="D28" s="1744">
        <v>11</v>
      </c>
      <c r="E28" s="1744">
        <v>0</v>
      </c>
      <c r="F28" s="1756">
        <v>0</v>
      </c>
      <c r="G28" s="1757">
        <v>29</v>
      </c>
      <c r="H28" s="1758">
        <v>0</v>
      </c>
      <c r="I28" s="1744">
        <v>0</v>
      </c>
      <c r="J28" s="1744">
        <v>0</v>
      </c>
      <c r="K28" s="1744">
        <v>0</v>
      </c>
      <c r="L28" s="1757">
        <v>0</v>
      </c>
      <c r="M28" s="1759">
        <v>29</v>
      </c>
      <c r="N28" s="1819">
        <v>10</v>
      </c>
    </row>
    <row r="29" spans="1:16" ht="15.75" thickBot="1" x14ac:dyDescent="0.3">
      <c r="A29" s="237" t="s">
        <v>25</v>
      </c>
      <c r="B29" s="1852">
        <v>28</v>
      </c>
      <c r="C29" s="1852">
        <v>25</v>
      </c>
      <c r="D29" s="1852">
        <v>99</v>
      </c>
      <c r="E29" s="1852">
        <v>7</v>
      </c>
      <c r="F29" s="1852">
        <v>25</v>
      </c>
      <c r="G29" s="1761">
        <v>184</v>
      </c>
      <c r="H29" s="1852">
        <v>0</v>
      </c>
      <c r="I29" s="1852">
        <v>0</v>
      </c>
      <c r="J29" s="1852">
        <v>0</v>
      </c>
      <c r="K29" s="1852">
        <v>0</v>
      </c>
      <c r="L29" s="1761">
        <v>0</v>
      </c>
      <c r="M29" s="1851">
        <v>184</v>
      </c>
      <c r="N29" s="1788">
        <v>84</v>
      </c>
    </row>
    <row r="30" spans="1:16" ht="15.75" thickBot="1" x14ac:dyDescent="0.3">
      <c r="A30" s="223" t="s">
        <v>26</v>
      </c>
      <c r="B30" s="1730">
        <v>4715</v>
      </c>
      <c r="C30" s="1730">
        <v>1430</v>
      </c>
      <c r="D30" s="1730">
        <v>2409</v>
      </c>
      <c r="E30" s="1730">
        <v>719</v>
      </c>
      <c r="F30" s="1788">
        <v>2736</v>
      </c>
      <c r="G30" s="1761">
        <v>12009</v>
      </c>
      <c r="H30" s="1730">
        <v>0</v>
      </c>
      <c r="I30" s="1730">
        <v>0</v>
      </c>
      <c r="J30" s="1730">
        <v>0</v>
      </c>
      <c r="K30" s="1730">
        <v>0</v>
      </c>
      <c r="L30" s="1750">
        <v>0</v>
      </c>
      <c r="M30" s="1851">
        <v>12009</v>
      </c>
      <c r="N30" s="1730">
        <v>7983</v>
      </c>
      <c r="P30" s="4">
        <f>M30+M70</f>
        <v>78186</v>
      </c>
    </row>
    <row r="31" spans="1:16" ht="15.75" thickBot="1" x14ac:dyDescent="0.3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47"/>
    </row>
    <row r="32" spans="1:16" ht="15.75" thickBot="1" x14ac:dyDescent="0.3">
      <c r="A32" s="3297" t="s">
        <v>30</v>
      </c>
      <c r="B32" s="3298"/>
      <c r="C32" s="3298"/>
      <c r="D32" s="3298"/>
      <c r="E32" s="3298"/>
      <c r="F32" s="3298"/>
      <c r="G32" s="3298"/>
      <c r="H32" s="3298"/>
      <c r="I32" s="3298"/>
      <c r="J32" s="3298"/>
      <c r="K32" s="3298"/>
      <c r="L32" s="3298"/>
      <c r="M32" s="3298"/>
      <c r="N32" s="3299"/>
    </row>
    <row r="33" spans="1:14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37" t="s">
        <v>3</v>
      </c>
      <c r="N33" s="3357" t="s">
        <v>31</v>
      </c>
    </row>
    <row r="34" spans="1:14" ht="15" customHeight="1" x14ac:dyDescent="0.25">
      <c r="A34" s="3301"/>
      <c r="B34" s="2804" t="s">
        <v>8</v>
      </c>
      <c r="C34" s="3322"/>
      <c r="D34" s="2816" t="s">
        <v>9</v>
      </c>
      <c r="E34" s="3343"/>
      <c r="F34" s="3323" t="s">
        <v>32</v>
      </c>
      <c r="G34" s="3327" t="s">
        <v>10</v>
      </c>
      <c r="H34" s="2804" t="s">
        <v>11</v>
      </c>
      <c r="I34" s="3322"/>
      <c r="J34" s="3323" t="s">
        <v>12</v>
      </c>
      <c r="K34" s="3325" t="s">
        <v>33</v>
      </c>
      <c r="L34" s="3327" t="s">
        <v>13</v>
      </c>
      <c r="M34" s="3338"/>
      <c r="N34" s="3358"/>
    </row>
    <row r="35" spans="1:14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24"/>
      <c r="G35" s="3328"/>
      <c r="H35" s="5" t="s">
        <v>14</v>
      </c>
      <c r="I35" s="6" t="s">
        <v>15</v>
      </c>
      <c r="J35" s="3324"/>
      <c r="K35" s="3326"/>
      <c r="L35" s="3328"/>
      <c r="M35" s="3339"/>
      <c r="N35" s="3359"/>
    </row>
    <row r="36" spans="1:14" x14ac:dyDescent="0.25">
      <c r="A36" s="83" t="s">
        <v>27</v>
      </c>
      <c r="B36" s="1849">
        <v>1263</v>
      </c>
      <c r="C36" s="1850">
        <v>106</v>
      </c>
      <c r="D36" s="1740">
        <v>46</v>
      </c>
      <c r="E36" s="1740">
        <v>199</v>
      </c>
      <c r="F36" s="1740">
        <v>383</v>
      </c>
      <c r="G36" s="1741">
        <v>1997</v>
      </c>
      <c r="H36" s="1723">
        <v>0</v>
      </c>
      <c r="I36" s="1740">
        <v>0</v>
      </c>
      <c r="J36" s="1740">
        <v>0</v>
      </c>
      <c r="K36" s="1763">
        <v>0</v>
      </c>
      <c r="L36" s="1741">
        <v>0</v>
      </c>
      <c r="M36" s="1770">
        <v>1997</v>
      </c>
      <c r="N36" s="1837">
        <v>1481</v>
      </c>
    </row>
    <row r="37" spans="1:14" ht="15.75" thickBot="1" x14ac:dyDescent="0.3">
      <c r="A37" s="3" t="s">
        <v>28</v>
      </c>
      <c r="B37" s="1724">
        <v>3424</v>
      </c>
      <c r="C37" s="1744">
        <v>1299</v>
      </c>
      <c r="D37" s="1744">
        <v>2264</v>
      </c>
      <c r="E37" s="1744">
        <v>513</v>
      </c>
      <c r="F37" s="1763">
        <v>2328</v>
      </c>
      <c r="G37" s="1853">
        <v>9828</v>
      </c>
      <c r="H37" s="1724">
        <v>0</v>
      </c>
      <c r="I37" s="1744">
        <v>0</v>
      </c>
      <c r="J37" s="1744">
        <v>0</v>
      </c>
      <c r="K37" s="1763">
        <v>0</v>
      </c>
      <c r="L37" s="1741">
        <v>0</v>
      </c>
      <c r="M37" s="1831">
        <v>9828</v>
      </c>
      <c r="N37" s="1838">
        <v>6418</v>
      </c>
    </row>
    <row r="38" spans="1:14" ht="15.75" thickBot="1" x14ac:dyDescent="0.3">
      <c r="A38" s="223" t="s">
        <v>24</v>
      </c>
      <c r="B38" s="1727">
        <v>4687</v>
      </c>
      <c r="C38" s="1727">
        <v>1405</v>
      </c>
      <c r="D38" s="1727">
        <v>2310</v>
      </c>
      <c r="E38" s="1727">
        <v>712</v>
      </c>
      <c r="F38" s="1727">
        <v>2711</v>
      </c>
      <c r="G38" s="1750">
        <v>11825</v>
      </c>
      <c r="H38" s="1727">
        <v>0</v>
      </c>
      <c r="I38" s="1727">
        <v>0</v>
      </c>
      <c r="J38" s="1727">
        <v>0</v>
      </c>
      <c r="K38" s="1727">
        <v>0</v>
      </c>
      <c r="L38" s="1750">
        <v>0</v>
      </c>
      <c r="M38" s="1762">
        <v>11825</v>
      </c>
      <c r="N38" s="1730">
        <v>7899</v>
      </c>
    </row>
    <row r="39" spans="1:14" ht="15.75" thickBot="1" x14ac:dyDescent="0.3">
      <c r="A39" s="223" t="s">
        <v>25</v>
      </c>
      <c r="B39" s="1732">
        <v>28</v>
      </c>
      <c r="C39" s="1732">
        <v>25</v>
      </c>
      <c r="D39" s="1732">
        <v>99</v>
      </c>
      <c r="E39" s="1732">
        <v>7</v>
      </c>
      <c r="F39" s="1732">
        <v>25</v>
      </c>
      <c r="G39" s="1750">
        <v>184</v>
      </c>
      <c r="H39" s="1732">
        <v>0</v>
      </c>
      <c r="I39" s="1732">
        <v>0</v>
      </c>
      <c r="J39" s="1732">
        <v>0</v>
      </c>
      <c r="K39" s="1732">
        <v>0</v>
      </c>
      <c r="L39" s="1765">
        <v>0</v>
      </c>
      <c r="M39" s="1762">
        <v>184</v>
      </c>
      <c r="N39" s="1730">
        <v>84</v>
      </c>
    </row>
    <row r="40" spans="1:14" ht="15.75" thickBot="1" x14ac:dyDescent="0.3">
      <c r="A40" s="247" t="s">
        <v>26</v>
      </c>
      <c r="B40" s="1732">
        <v>4715</v>
      </c>
      <c r="C40" s="1732">
        <v>1430</v>
      </c>
      <c r="D40" s="1732">
        <v>2409</v>
      </c>
      <c r="E40" s="1732">
        <v>719</v>
      </c>
      <c r="F40" s="1732">
        <v>2736</v>
      </c>
      <c r="G40" s="1741">
        <v>12009</v>
      </c>
      <c r="H40" s="1732">
        <v>0</v>
      </c>
      <c r="I40" s="1732">
        <v>0</v>
      </c>
      <c r="J40" s="1732">
        <v>0</v>
      </c>
      <c r="K40" s="1732">
        <v>0</v>
      </c>
      <c r="L40" s="1767">
        <v>0</v>
      </c>
      <c r="M40" s="1762">
        <v>12009</v>
      </c>
      <c r="N40" s="1730">
        <v>7983</v>
      </c>
    </row>
    <row r="41" spans="1:14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47"/>
    </row>
    <row r="42" spans="1:14" ht="15.75" thickBot="1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4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4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57" t="s">
        <v>31</v>
      </c>
    </row>
    <row r="45" spans="1:14" x14ac:dyDescent="0.25">
      <c r="A45" s="3301"/>
      <c r="B45" s="2804" t="s">
        <v>8</v>
      </c>
      <c r="C45" s="3322"/>
      <c r="D45" s="2816" t="s">
        <v>9</v>
      </c>
      <c r="E45" s="3343"/>
      <c r="F45" s="2820" t="s">
        <v>32</v>
      </c>
      <c r="G45" s="3327" t="s">
        <v>10</v>
      </c>
      <c r="H45" s="3345" t="s">
        <v>11</v>
      </c>
      <c r="I45" s="3322"/>
      <c r="J45" s="3323" t="s">
        <v>12</v>
      </c>
      <c r="K45" s="3325" t="s">
        <v>33</v>
      </c>
      <c r="L45" s="3327" t="s">
        <v>13</v>
      </c>
      <c r="M45" s="3338"/>
      <c r="N45" s="3358"/>
    </row>
    <row r="46" spans="1:14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59"/>
    </row>
    <row r="47" spans="1:14" x14ac:dyDescent="0.25">
      <c r="A47" s="83" t="s">
        <v>17</v>
      </c>
      <c r="B47" s="1849">
        <v>2490</v>
      </c>
      <c r="C47" s="1850">
        <v>1008</v>
      </c>
      <c r="D47" s="1740">
        <v>1230</v>
      </c>
      <c r="E47" s="1740">
        <v>2001</v>
      </c>
      <c r="F47" s="1763">
        <v>1561</v>
      </c>
      <c r="G47" s="1741">
        <v>8290</v>
      </c>
      <c r="H47" s="1769">
        <v>106</v>
      </c>
      <c r="I47" s="1740">
        <v>0</v>
      </c>
      <c r="J47" s="1740">
        <v>570</v>
      </c>
      <c r="K47" s="1742">
        <v>0</v>
      </c>
      <c r="L47" s="1741">
        <v>676</v>
      </c>
      <c r="M47" s="1770">
        <v>8966</v>
      </c>
      <c r="N47" s="1837">
        <v>5662</v>
      </c>
    </row>
    <row r="48" spans="1:14" x14ac:dyDescent="0.25">
      <c r="A48" s="3" t="s">
        <v>410</v>
      </c>
      <c r="B48" s="1724">
        <v>1383</v>
      </c>
      <c r="C48" s="1744">
        <v>2442</v>
      </c>
      <c r="D48" s="1744">
        <v>1332</v>
      </c>
      <c r="E48" s="1744">
        <v>2657</v>
      </c>
      <c r="F48" s="1756">
        <v>857</v>
      </c>
      <c r="G48" s="1757">
        <v>8671</v>
      </c>
      <c r="H48" s="1758">
        <v>134</v>
      </c>
      <c r="I48" s="1744">
        <v>698</v>
      </c>
      <c r="J48" s="1744">
        <v>1506</v>
      </c>
      <c r="K48" s="1771">
        <v>2007</v>
      </c>
      <c r="L48" s="1757">
        <v>4345</v>
      </c>
      <c r="M48" s="1759">
        <v>13016</v>
      </c>
      <c r="N48" s="1838">
        <v>10089</v>
      </c>
    </row>
    <row r="49" spans="1:14" x14ac:dyDescent="0.25">
      <c r="A49" s="1848" t="s">
        <v>525</v>
      </c>
      <c r="B49" s="1725">
        <v>75</v>
      </c>
      <c r="C49" s="1745">
        <v>207</v>
      </c>
      <c r="D49" s="1745">
        <v>263</v>
      </c>
      <c r="E49" s="1745">
        <v>899</v>
      </c>
      <c r="F49" s="1772">
        <v>56</v>
      </c>
      <c r="G49" s="1773">
        <v>1500</v>
      </c>
      <c r="H49" s="1774">
        <v>70</v>
      </c>
      <c r="I49" s="1745">
        <v>125</v>
      </c>
      <c r="J49" s="1745">
        <v>636</v>
      </c>
      <c r="K49" s="1775">
        <v>0</v>
      </c>
      <c r="L49" s="1773">
        <v>831</v>
      </c>
      <c r="M49" s="1776">
        <v>2331</v>
      </c>
      <c r="N49" s="1834">
        <v>1808</v>
      </c>
    </row>
    <row r="50" spans="1:14" x14ac:dyDescent="0.25">
      <c r="A50" s="1848" t="s">
        <v>527</v>
      </c>
      <c r="B50" s="1725">
        <v>260</v>
      </c>
      <c r="C50" s="1745">
        <v>995</v>
      </c>
      <c r="D50" s="1745">
        <v>580</v>
      </c>
      <c r="E50" s="1745">
        <v>710</v>
      </c>
      <c r="F50" s="1772">
        <v>502</v>
      </c>
      <c r="G50" s="1773">
        <v>3047</v>
      </c>
      <c r="H50" s="1774">
        <v>64</v>
      </c>
      <c r="I50" s="1745">
        <v>0</v>
      </c>
      <c r="J50" s="1745">
        <v>2</v>
      </c>
      <c r="K50" s="1775">
        <v>2007</v>
      </c>
      <c r="L50" s="1773">
        <v>2073</v>
      </c>
      <c r="M50" s="1776">
        <v>5120</v>
      </c>
      <c r="N50" s="1834">
        <v>4851</v>
      </c>
    </row>
    <row r="51" spans="1:14" x14ac:dyDescent="0.25">
      <c r="A51" s="1848" t="s">
        <v>528</v>
      </c>
      <c r="B51" s="1725">
        <v>962</v>
      </c>
      <c r="C51" s="1745">
        <v>773</v>
      </c>
      <c r="D51" s="1745">
        <v>392</v>
      </c>
      <c r="E51" s="1745">
        <v>1044</v>
      </c>
      <c r="F51" s="1772">
        <v>272</v>
      </c>
      <c r="G51" s="1773">
        <v>3443</v>
      </c>
      <c r="H51" s="1774">
        <v>0</v>
      </c>
      <c r="I51" s="1745">
        <v>573</v>
      </c>
      <c r="J51" s="1745">
        <v>867</v>
      </c>
      <c r="K51" s="1775">
        <v>0</v>
      </c>
      <c r="L51" s="1773">
        <v>1440</v>
      </c>
      <c r="M51" s="1776">
        <v>4883</v>
      </c>
      <c r="N51" s="1834">
        <v>2789</v>
      </c>
    </row>
    <row r="52" spans="1:14" x14ac:dyDescent="0.25">
      <c r="A52" s="3" t="s">
        <v>22</v>
      </c>
      <c r="B52" s="1724">
        <v>44</v>
      </c>
      <c r="C52" s="1744">
        <v>50</v>
      </c>
      <c r="D52" s="1744">
        <v>85</v>
      </c>
      <c r="E52" s="1744">
        <v>30</v>
      </c>
      <c r="F52" s="1756">
        <v>674</v>
      </c>
      <c r="G52" s="1757">
        <v>883</v>
      </c>
      <c r="H52" s="1758">
        <v>8</v>
      </c>
      <c r="I52" s="1744">
        <v>0</v>
      </c>
      <c r="J52" s="1744">
        <v>0</v>
      </c>
      <c r="K52" s="1771">
        <v>278</v>
      </c>
      <c r="L52" s="1757">
        <v>286</v>
      </c>
      <c r="M52" s="1759">
        <v>1169</v>
      </c>
      <c r="N52" s="1838">
        <v>1115</v>
      </c>
    </row>
    <row r="53" spans="1:14" ht="15.75" thickBot="1" x14ac:dyDescent="0.3">
      <c r="A53" s="221" t="s">
        <v>23</v>
      </c>
      <c r="B53" s="1726">
        <v>295</v>
      </c>
      <c r="C53" s="1749">
        <v>173</v>
      </c>
      <c r="D53" s="1749">
        <v>625</v>
      </c>
      <c r="E53" s="1749">
        <v>1181</v>
      </c>
      <c r="F53" s="1777">
        <v>210</v>
      </c>
      <c r="G53" s="1778">
        <v>2484</v>
      </c>
      <c r="H53" s="1779">
        <v>0</v>
      </c>
      <c r="I53" s="1749">
        <v>0</v>
      </c>
      <c r="J53" s="1749">
        <v>0</v>
      </c>
      <c r="K53" s="1780">
        <v>0</v>
      </c>
      <c r="L53" s="1778">
        <v>0</v>
      </c>
      <c r="M53" s="1781">
        <v>2484</v>
      </c>
      <c r="N53" s="1876">
        <v>1839</v>
      </c>
    </row>
    <row r="54" spans="1:14" ht="15.75" thickBot="1" x14ac:dyDescent="0.3">
      <c r="A54" s="223" t="s">
        <v>24</v>
      </c>
      <c r="B54" s="1727">
        <v>4212</v>
      </c>
      <c r="C54" s="1727">
        <v>3673</v>
      </c>
      <c r="D54" s="1727">
        <v>3272</v>
      </c>
      <c r="E54" s="1727">
        <v>5869</v>
      </c>
      <c r="F54" s="1764">
        <v>3302</v>
      </c>
      <c r="G54" s="1750">
        <v>20328</v>
      </c>
      <c r="H54" s="1782">
        <v>248</v>
      </c>
      <c r="I54" s="1727">
        <v>698</v>
      </c>
      <c r="J54" s="1727">
        <v>2076</v>
      </c>
      <c r="K54" s="1727">
        <v>2285</v>
      </c>
      <c r="L54" s="1750">
        <v>5307</v>
      </c>
      <c r="M54" s="1762">
        <v>25635</v>
      </c>
      <c r="N54" s="1730">
        <v>18705</v>
      </c>
    </row>
    <row r="55" spans="1:14" x14ac:dyDescent="0.25">
      <c r="A55" s="229" t="s">
        <v>35</v>
      </c>
      <c r="B55" s="1751">
        <v>80</v>
      </c>
      <c r="C55" s="1751">
        <v>53</v>
      </c>
      <c r="D55" s="1751">
        <v>136</v>
      </c>
      <c r="E55" s="1751">
        <v>2192</v>
      </c>
      <c r="F55" s="1752">
        <v>124</v>
      </c>
      <c r="G55" s="1753">
        <v>2585</v>
      </c>
      <c r="H55" s="1754">
        <v>0</v>
      </c>
      <c r="I55" s="1751">
        <v>0</v>
      </c>
      <c r="J55" s="1751">
        <v>2</v>
      </c>
      <c r="K55" s="1751">
        <v>0</v>
      </c>
      <c r="L55" s="1753">
        <v>2</v>
      </c>
      <c r="M55" s="1755">
        <v>2587</v>
      </c>
      <c r="N55" s="1877">
        <v>1812</v>
      </c>
    </row>
    <row r="56" spans="1:14" x14ac:dyDescent="0.25">
      <c r="A56" s="233" t="s">
        <v>36</v>
      </c>
      <c r="B56" s="1744">
        <v>1000</v>
      </c>
      <c r="C56" s="1744">
        <v>275</v>
      </c>
      <c r="D56" s="1744">
        <v>530</v>
      </c>
      <c r="E56" s="1744">
        <v>830</v>
      </c>
      <c r="F56" s="1756">
        <v>29</v>
      </c>
      <c r="G56" s="1757">
        <v>2664</v>
      </c>
      <c r="H56" s="1758">
        <v>1602</v>
      </c>
      <c r="I56" s="1744">
        <v>1</v>
      </c>
      <c r="J56" s="1744">
        <v>391</v>
      </c>
      <c r="K56" s="1744">
        <v>0</v>
      </c>
      <c r="L56" s="1757">
        <v>1994</v>
      </c>
      <c r="M56" s="1759">
        <v>4658</v>
      </c>
      <c r="N56" s="1819">
        <v>4350</v>
      </c>
    </row>
    <row r="57" spans="1:14" x14ac:dyDescent="0.25">
      <c r="A57" s="233" t="s">
        <v>37</v>
      </c>
      <c r="B57" s="1744">
        <v>0</v>
      </c>
      <c r="C57" s="1744">
        <v>0</v>
      </c>
      <c r="D57" s="1744">
        <v>0</v>
      </c>
      <c r="E57" s="1744">
        <v>150</v>
      </c>
      <c r="F57" s="1756">
        <v>1</v>
      </c>
      <c r="G57" s="1757">
        <v>151</v>
      </c>
      <c r="H57" s="1758">
        <v>384</v>
      </c>
      <c r="I57" s="1744">
        <v>0</v>
      </c>
      <c r="J57" s="1744">
        <v>0</v>
      </c>
      <c r="K57" s="1744">
        <v>0</v>
      </c>
      <c r="L57" s="1757">
        <v>384</v>
      </c>
      <c r="M57" s="1759">
        <v>535</v>
      </c>
      <c r="N57" s="1819">
        <v>123</v>
      </c>
    </row>
    <row r="58" spans="1:14" x14ac:dyDescent="0.25">
      <c r="A58" s="233" t="s">
        <v>38</v>
      </c>
      <c r="B58" s="1744">
        <v>0</v>
      </c>
      <c r="C58" s="1744">
        <v>0</v>
      </c>
      <c r="D58" s="1744">
        <v>79</v>
      </c>
      <c r="E58" s="1744">
        <v>21</v>
      </c>
      <c r="F58" s="1756">
        <v>0</v>
      </c>
      <c r="G58" s="1757">
        <v>100</v>
      </c>
      <c r="H58" s="1758">
        <v>0</v>
      </c>
      <c r="I58" s="1744">
        <v>0</v>
      </c>
      <c r="J58" s="1744">
        <v>156</v>
      </c>
      <c r="K58" s="1744">
        <v>0</v>
      </c>
      <c r="L58" s="1757">
        <v>156</v>
      </c>
      <c r="M58" s="1759">
        <v>256</v>
      </c>
      <c r="N58" s="1819">
        <v>235</v>
      </c>
    </row>
    <row r="59" spans="1:14" x14ac:dyDescent="0.25">
      <c r="A59" s="233" t="s">
        <v>39</v>
      </c>
      <c r="B59" s="1744">
        <v>165</v>
      </c>
      <c r="C59" s="1744">
        <v>15</v>
      </c>
      <c r="D59" s="1744">
        <v>689</v>
      </c>
      <c r="E59" s="1744">
        <v>32</v>
      </c>
      <c r="F59" s="1756">
        <v>0</v>
      </c>
      <c r="G59" s="1757">
        <v>901</v>
      </c>
      <c r="H59" s="1758">
        <v>516</v>
      </c>
      <c r="I59" s="1744">
        <v>0</v>
      </c>
      <c r="J59" s="1744">
        <v>6313</v>
      </c>
      <c r="K59" s="1744">
        <v>789</v>
      </c>
      <c r="L59" s="1757">
        <v>7618</v>
      </c>
      <c r="M59" s="1759">
        <v>8519</v>
      </c>
      <c r="N59" s="1819">
        <v>7983</v>
      </c>
    </row>
    <row r="60" spans="1:14" x14ac:dyDescent="0.25">
      <c r="A60" s="233" t="s">
        <v>40</v>
      </c>
      <c r="B60" s="1744">
        <v>0</v>
      </c>
      <c r="C60" s="1744">
        <v>0</v>
      </c>
      <c r="D60" s="1744">
        <v>1289</v>
      </c>
      <c r="E60" s="1744">
        <v>46</v>
      </c>
      <c r="F60" s="1756">
        <v>0</v>
      </c>
      <c r="G60" s="1757">
        <v>1335</v>
      </c>
      <c r="H60" s="1758">
        <v>0</v>
      </c>
      <c r="I60" s="1744">
        <v>0</v>
      </c>
      <c r="J60" s="1744">
        <v>955</v>
      </c>
      <c r="K60" s="1744">
        <v>0</v>
      </c>
      <c r="L60" s="1757">
        <v>955</v>
      </c>
      <c r="M60" s="1759">
        <v>2290</v>
      </c>
      <c r="N60" s="1819">
        <v>2290</v>
      </c>
    </row>
    <row r="61" spans="1:14" x14ac:dyDescent="0.25">
      <c r="A61" s="233" t="s">
        <v>41</v>
      </c>
      <c r="B61" s="1744">
        <v>905</v>
      </c>
      <c r="C61" s="1744">
        <v>0</v>
      </c>
      <c r="D61" s="1744">
        <v>0</v>
      </c>
      <c r="E61" s="1744">
        <v>344</v>
      </c>
      <c r="F61" s="1756">
        <v>50</v>
      </c>
      <c r="G61" s="1757">
        <v>1299</v>
      </c>
      <c r="H61" s="1758">
        <v>1</v>
      </c>
      <c r="I61" s="1744">
        <v>0</v>
      </c>
      <c r="J61" s="1744">
        <v>45</v>
      </c>
      <c r="K61" s="1744">
        <v>0</v>
      </c>
      <c r="L61" s="1757">
        <v>46</v>
      </c>
      <c r="M61" s="1759">
        <v>1345</v>
      </c>
      <c r="N61" s="1819">
        <v>426</v>
      </c>
    </row>
    <row r="62" spans="1:14" x14ac:dyDescent="0.25">
      <c r="A62" s="233" t="s">
        <v>42</v>
      </c>
      <c r="B62" s="1744">
        <v>12</v>
      </c>
      <c r="C62" s="1744">
        <v>0</v>
      </c>
      <c r="D62" s="1744">
        <v>167</v>
      </c>
      <c r="E62" s="1744">
        <v>1503</v>
      </c>
      <c r="F62" s="1756">
        <v>0</v>
      </c>
      <c r="G62" s="1757">
        <v>1682</v>
      </c>
      <c r="H62" s="1758">
        <v>8</v>
      </c>
      <c r="I62" s="1744">
        <v>0</v>
      </c>
      <c r="J62" s="1744">
        <v>0</v>
      </c>
      <c r="K62" s="1744">
        <v>0</v>
      </c>
      <c r="L62" s="1757">
        <v>8</v>
      </c>
      <c r="M62" s="1759">
        <v>1690</v>
      </c>
      <c r="N62" s="1819">
        <v>1677</v>
      </c>
    </row>
    <row r="63" spans="1:14" x14ac:dyDescent="0.25">
      <c r="A63" s="233" t="s">
        <v>43</v>
      </c>
      <c r="B63" s="1744">
        <v>180</v>
      </c>
      <c r="C63" s="1744">
        <v>79</v>
      </c>
      <c r="D63" s="1744">
        <v>108</v>
      </c>
      <c r="E63" s="1744">
        <v>51</v>
      </c>
      <c r="F63" s="1756">
        <v>23</v>
      </c>
      <c r="G63" s="1757">
        <v>441</v>
      </c>
      <c r="H63" s="1758">
        <v>0</v>
      </c>
      <c r="I63" s="1744">
        <v>0</v>
      </c>
      <c r="J63" s="1744">
        <v>0</v>
      </c>
      <c r="K63" s="1744">
        <v>0</v>
      </c>
      <c r="L63" s="1757">
        <v>0</v>
      </c>
      <c r="M63" s="1759">
        <v>441</v>
      </c>
      <c r="N63" s="1819">
        <v>333</v>
      </c>
    </row>
    <row r="64" spans="1:14" x14ac:dyDescent="0.25">
      <c r="A64" s="233" t="s">
        <v>44</v>
      </c>
      <c r="B64" s="1744">
        <v>32</v>
      </c>
      <c r="C64" s="1744">
        <v>0</v>
      </c>
      <c r="D64" s="1744">
        <v>42</v>
      </c>
      <c r="E64" s="1744">
        <v>0</v>
      </c>
      <c r="F64" s="1756">
        <v>100</v>
      </c>
      <c r="G64" s="1757">
        <v>174</v>
      </c>
      <c r="H64" s="1758">
        <v>1</v>
      </c>
      <c r="I64" s="1744">
        <v>718</v>
      </c>
      <c r="J64" s="1744">
        <v>0</v>
      </c>
      <c r="K64" s="1744">
        <v>0</v>
      </c>
      <c r="L64" s="1757">
        <v>719</v>
      </c>
      <c r="M64" s="1759">
        <v>893</v>
      </c>
      <c r="N64" s="1819">
        <v>883</v>
      </c>
    </row>
    <row r="65" spans="1:14" x14ac:dyDescent="0.25">
      <c r="A65" s="233" t="s">
        <v>45</v>
      </c>
      <c r="B65" s="1744">
        <v>11</v>
      </c>
      <c r="C65" s="1744">
        <v>4</v>
      </c>
      <c r="D65" s="1744">
        <v>6</v>
      </c>
      <c r="E65" s="1744">
        <v>0</v>
      </c>
      <c r="F65" s="1756">
        <v>0</v>
      </c>
      <c r="G65" s="1757">
        <v>21</v>
      </c>
      <c r="H65" s="1758">
        <v>0</v>
      </c>
      <c r="I65" s="1744">
        <v>0</v>
      </c>
      <c r="J65" s="1744">
        <v>0</v>
      </c>
      <c r="K65" s="1744">
        <v>0</v>
      </c>
      <c r="L65" s="1757">
        <v>0</v>
      </c>
      <c r="M65" s="1759">
        <v>21</v>
      </c>
      <c r="N65" s="1819">
        <v>16</v>
      </c>
    </row>
    <row r="66" spans="1:14" x14ac:dyDescent="0.25">
      <c r="A66" s="233" t="s">
        <v>46</v>
      </c>
      <c r="B66" s="1744">
        <v>118</v>
      </c>
      <c r="C66" s="1744">
        <v>5</v>
      </c>
      <c r="D66" s="1744">
        <v>5</v>
      </c>
      <c r="E66" s="1744">
        <v>1249</v>
      </c>
      <c r="F66" s="1756">
        <v>0</v>
      </c>
      <c r="G66" s="1757">
        <v>1377</v>
      </c>
      <c r="H66" s="1758">
        <v>0</v>
      </c>
      <c r="I66" s="1744">
        <v>0</v>
      </c>
      <c r="J66" s="1744">
        <v>9</v>
      </c>
      <c r="K66" s="1744">
        <v>0</v>
      </c>
      <c r="L66" s="1757">
        <v>9</v>
      </c>
      <c r="M66" s="1759">
        <v>1386</v>
      </c>
      <c r="N66" s="1819">
        <v>1386</v>
      </c>
    </row>
    <row r="67" spans="1:14" x14ac:dyDescent="0.25">
      <c r="A67" s="256" t="s">
        <v>47</v>
      </c>
      <c r="B67" s="1749">
        <v>0</v>
      </c>
      <c r="C67" s="1749">
        <v>0</v>
      </c>
      <c r="D67" s="1749">
        <v>46</v>
      </c>
      <c r="E67" s="1749">
        <v>144</v>
      </c>
      <c r="F67" s="1777">
        <v>20</v>
      </c>
      <c r="G67" s="1778">
        <v>210</v>
      </c>
      <c r="H67" s="1779">
        <v>306</v>
      </c>
      <c r="I67" s="1749">
        <v>0</v>
      </c>
      <c r="J67" s="1749">
        <v>17</v>
      </c>
      <c r="K67" s="1749">
        <v>0</v>
      </c>
      <c r="L67" s="1778">
        <v>323</v>
      </c>
      <c r="M67" s="1781">
        <v>533</v>
      </c>
      <c r="N67" s="1878">
        <v>225</v>
      </c>
    </row>
    <row r="68" spans="1:14" ht="15.75" thickBot="1" x14ac:dyDescent="0.3">
      <c r="A68" s="233" t="s">
        <v>321</v>
      </c>
      <c r="B68" s="1744">
        <v>2775</v>
      </c>
      <c r="C68" s="1744">
        <v>1993</v>
      </c>
      <c r="D68" s="1744">
        <v>916</v>
      </c>
      <c r="E68" s="1744">
        <v>3029</v>
      </c>
      <c r="F68" s="1756">
        <v>227</v>
      </c>
      <c r="G68" s="1757">
        <v>8940</v>
      </c>
      <c r="H68" s="1758">
        <v>2778</v>
      </c>
      <c r="I68" s="1744">
        <v>1572</v>
      </c>
      <c r="J68" s="1744">
        <v>2098</v>
      </c>
      <c r="K68" s="1744">
        <v>0</v>
      </c>
      <c r="L68" s="1757">
        <v>6448</v>
      </c>
      <c r="M68" s="1759">
        <v>15388</v>
      </c>
      <c r="N68" s="1819">
        <v>7466</v>
      </c>
    </row>
    <row r="69" spans="1:14" ht="15.75" thickBot="1" x14ac:dyDescent="0.3">
      <c r="A69" s="237" t="s">
        <v>25</v>
      </c>
      <c r="B69" s="1852">
        <v>5278</v>
      </c>
      <c r="C69" s="1852">
        <v>2424</v>
      </c>
      <c r="D69" s="1852">
        <v>4013</v>
      </c>
      <c r="E69" s="1852">
        <v>9591</v>
      </c>
      <c r="F69" s="1852">
        <v>574</v>
      </c>
      <c r="G69" s="1761">
        <v>21880</v>
      </c>
      <c r="H69" s="1852">
        <v>5596</v>
      </c>
      <c r="I69" s="1852">
        <v>2291</v>
      </c>
      <c r="J69" s="1852">
        <v>9986</v>
      </c>
      <c r="K69" s="1852">
        <v>789</v>
      </c>
      <c r="L69" s="1761">
        <v>18662</v>
      </c>
      <c r="M69" s="1851">
        <v>40542</v>
      </c>
      <c r="N69" s="1788">
        <v>29205</v>
      </c>
    </row>
    <row r="70" spans="1:14" ht="16.5" customHeight="1" thickBot="1" x14ac:dyDescent="0.3">
      <c r="A70" s="240" t="s">
        <v>26</v>
      </c>
      <c r="B70" s="1826">
        <v>9490</v>
      </c>
      <c r="C70" s="1826">
        <v>6097</v>
      </c>
      <c r="D70" s="1826">
        <v>7285</v>
      </c>
      <c r="E70" s="1826">
        <v>15460</v>
      </c>
      <c r="F70" s="1827">
        <v>3876</v>
      </c>
      <c r="G70" s="1750">
        <v>42208</v>
      </c>
      <c r="H70" s="1782">
        <v>5844</v>
      </c>
      <c r="I70" s="1826">
        <v>2989</v>
      </c>
      <c r="J70" s="1826">
        <v>12062</v>
      </c>
      <c r="K70" s="1826">
        <v>3074</v>
      </c>
      <c r="L70" s="1750">
        <v>23969</v>
      </c>
      <c r="M70" s="1762">
        <v>66177</v>
      </c>
      <c r="N70" s="1854">
        <v>47910</v>
      </c>
    </row>
    <row r="71" spans="1:14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5.75" thickBot="1" x14ac:dyDescent="0.3">
      <c r="A73" s="3334" t="s">
        <v>48</v>
      </c>
      <c r="B73" s="3335"/>
      <c r="C73" s="3335"/>
      <c r="D73" s="3335"/>
      <c r="E73" s="3335"/>
      <c r="F73" s="3335"/>
      <c r="G73" s="3335"/>
      <c r="H73" s="3335"/>
      <c r="I73" s="3335"/>
      <c r="J73" s="3335"/>
      <c r="K73" s="3335"/>
      <c r="L73" s="3335"/>
      <c r="M73" s="3335"/>
      <c r="N73" s="3336"/>
    </row>
    <row r="74" spans="1:14" ht="15.75" thickBot="1" x14ac:dyDescent="0.3">
      <c r="A74" s="3346" t="s">
        <v>0</v>
      </c>
      <c r="B74" s="3349" t="s">
        <v>1</v>
      </c>
      <c r="C74" s="3330"/>
      <c r="D74" s="3330"/>
      <c r="E74" s="3330"/>
      <c r="F74" s="3330"/>
      <c r="G74" s="3350"/>
      <c r="H74" s="3351" t="s">
        <v>2</v>
      </c>
      <c r="I74" s="3307"/>
      <c r="J74" s="3307"/>
      <c r="K74" s="3307"/>
      <c r="L74" s="3352"/>
      <c r="M74" s="3353" t="s">
        <v>3</v>
      </c>
      <c r="N74" s="3357" t="s">
        <v>31</v>
      </c>
    </row>
    <row r="75" spans="1:14" x14ac:dyDescent="0.25">
      <c r="A75" s="3347"/>
      <c r="B75" s="2830" t="s">
        <v>8</v>
      </c>
      <c r="C75" s="3322"/>
      <c r="D75" s="2816" t="s">
        <v>9</v>
      </c>
      <c r="E75" s="3343"/>
      <c r="F75" s="2820" t="s">
        <v>32</v>
      </c>
      <c r="G75" s="3327" t="s">
        <v>10</v>
      </c>
      <c r="H75" s="3345" t="s">
        <v>11</v>
      </c>
      <c r="I75" s="3322"/>
      <c r="J75" s="3323" t="s">
        <v>12</v>
      </c>
      <c r="K75" s="3323" t="s">
        <v>33</v>
      </c>
      <c r="L75" s="3327" t="s">
        <v>13</v>
      </c>
      <c r="M75" s="3354"/>
      <c r="N75" s="3358"/>
    </row>
    <row r="76" spans="1:14" ht="57.75" thickBot="1" x14ac:dyDescent="0.3">
      <c r="A76" s="3348"/>
      <c r="B76" s="258" t="s">
        <v>14</v>
      </c>
      <c r="C76" s="1682" t="s">
        <v>15</v>
      </c>
      <c r="D76" s="1682" t="s">
        <v>16</v>
      </c>
      <c r="E76" s="1682" t="s">
        <v>55</v>
      </c>
      <c r="F76" s="3356"/>
      <c r="G76" s="3328"/>
      <c r="H76" s="259" t="s">
        <v>14</v>
      </c>
      <c r="I76" s="1682" t="s">
        <v>15</v>
      </c>
      <c r="J76" s="3324"/>
      <c r="K76" s="3324"/>
      <c r="L76" s="3328"/>
      <c r="M76" s="3355"/>
      <c r="N76" s="3359"/>
    </row>
    <row r="77" spans="1:14" ht="15.75" thickBot="1" x14ac:dyDescent="0.3">
      <c r="A77" s="260" t="s">
        <v>414</v>
      </c>
      <c r="B77" s="1855">
        <v>4212</v>
      </c>
      <c r="C77" s="1855">
        <v>3673</v>
      </c>
      <c r="D77" s="1855">
        <v>3272</v>
      </c>
      <c r="E77" s="1855">
        <v>5869</v>
      </c>
      <c r="F77" s="1855">
        <v>3302</v>
      </c>
      <c r="G77" s="1856">
        <v>20328</v>
      </c>
      <c r="H77" s="1855">
        <v>248</v>
      </c>
      <c r="I77" s="1855">
        <v>698</v>
      </c>
      <c r="J77" s="1855">
        <v>2076</v>
      </c>
      <c r="K77" s="1855">
        <v>2285</v>
      </c>
      <c r="L77" s="1856">
        <v>5307</v>
      </c>
      <c r="M77" s="1857">
        <v>25635</v>
      </c>
      <c r="N77" s="1858">
        <v>18705</v>
      </c>
    </row>
    <row r="78" spans="1:14" x14ac:dyDescent="0.25">
      <c r="A78" s="264" t="s">
        <v>415</v>
      </c>
      <c r="B78" s="1859">
        <v>3197</v>
      </c>
      <c r="C78" s="1850">
        <v>3145</v>
      </c>
      <c r="D78" s="1850">
        <v>1929</v>
      </c>
      <c r="E78" s="1850">
        <v>4271</v>
      </c>
      <c r="F78" s="1794">
        <v>2190</v>
      </c>
      <c r="G78" s="1860">
        <v>14732</v>
      </c>
      <c r="H78" s="1861">
        <v>248</v>
      </c>
      <c r="I78" s="1850">
        <v>698</v>
      </c>
      <c r="J78" s="1798">
        <v>2076</v>
      </c>
      <c r="K78" s="1794">
        <v>2007</v>
      </c>
      <c r="L78" s="1860">
        <v>5029</v>
      </c>
      <c r="M78" s="1862">
        <v>19761</v>
      </c>
      <c r="N78" s="1841">
        <v>14742</v>
      </c>
    </row>
    <row r="79" spans="1:14" x14ac:dyDescent="0.25">
      <c r="A79" s="270" t="s">
        <v>50</v>
      </c>
      <c r="B79" s="1863">
        <v>0</v>
      </c>
      <c r="C79" s="1864">
        <v>0</v>
      </c>
      <c r="D79" s="1864">
        <v>0</v>
      </c>
      <c r="E79" s="1864">
        <v>0</v>
      </c>
      <c r="F79" s="1800">
        <v>0</v>
      </c>
      <c r="G79" s="1865">
        <v>0</v>
      </c>
      <c r="H79" s="1866">
        <v>0</v>
      </c>
      <c r="I79" s="1864">
        <v>0</v>
      </c>
      <c r="J79" s="1804">
        <v>0</v>
      </c>
      <c r="K79" s="1800">
        <v>0</v>
      </c>
      <c r="L79" s="1865">
        <v>0</v>
      </c>
      <c r="M79" s="1867">
        <v>0</v>
      </c>
      <c r="N79" s="1842">
        <v>0</v>
      </c>
    </row>
    <row r="80" spans="1:14" x14ac:dyDescent="0.25">
      <c r="A80" s="270" t="s">
        <v>51</v>
      </c>
      <c r="B80" s="1863">
        <v>752</v>
      </c>
      <c r="C80" s="1864">
        <v>363</v>
      </c>
      <c r="D80" s="1864">
        <v>1118</v>
      </c>
      <c r="E80" s="1864">
        <v>1023</v>
      </c>
      <c r="F80" s="1800">
        <v>433</v>
      </c>
      <c r="G80" s="1865">
        <v>3689</v>
      </c>
      <c r="H80" s="1866">
        <v>0</v>
      </c>
      <c r="I80" s="1864">
        <v>0</v>
      </c>
      <c r="J80" s="1804">
        <v>0</v>
      </c>
      <c r="K80" s="1800">
        <v>0</v>
      </c>
      <c r="L80" s="1865">
        <v>0</v>
      </c>
      <c r="M80" s="1867">
        <v>3689</v>
      </c>
      <c r="N80" s="1842">
        <v>2495</v>
      </c>
    </row>
    <row r="81" spans="1:14" x14ac:dyDescent="0.25">
      <c r="A81" s="273" t="s">
        <v>52</v>
      </c>
      <c r="B81" s="1864">
        <v>215</v>
      </c>
      <c r="C81" s="1864">
        <v>44</v>
      </c>
      <c r="D81" s="1744">
        <v>98</v>
      </c>
      <c r="E81" s="1744">
        <v>0</v>
      </c>
      <c r="F81" s="1756">
        <v>197</v>
      </c>
      <c r="G81" s="1865">
        <v>554</v>
      </c>
      <c r="H81" s="1758">
        <v>0</v>
      </c>
      <c r="I81" s="1744">
        <v>0</v>
      </c>
      <c r="J81" s="1744">
        <v>0</v>
      </c>
      <c r="K81" s="1756">
        <v>278</v>
      </c>
      <c r="L81" s="1865">
        <v>278</v>
      </c>
      <c r="M81" s="1867">
        <v>832</v>
      </c>
      <c r="N81" s="1842">
        <v>753</v>
      </c>
    </row>
    <row r="82" spans="1:14" x14ac:dyDescent="0.25">
      <c r="A82" s="233" t="s">
        <v>53</v>
      </c>
      <c r="B82" s="1744">
        <v>45</v>
      </c>
      <c r="C82" s="1744">
        <v>121</v>
      </c>
      <c r="D82" s="1744">
        <v>127</v>
      </c>
      <c r="E82" s="1744">
        <v>574</v>
      </c>
      <c r="F82" s="1756">
        <v>482</v>
      </c>
      <c r="G82" s="1865">
        <v>1349</v>
      </c>
      <c r="H82" s="1758">
        <v>0</v>
      </c>
      <c r="I82" s="1744">
        <v>0</v>
      </c>
      <c r="J82" s="1744">
        <v>0</v>
      </c>
      <c r="K82" s="1756">
        <v>0</v>
      </c>
      <c r="L82" s="1865">
        <v>0</v>
      </c>
      <c r="M82" s="1867">
        <v>1349</v>
      </c>
      <c r="N82" s="1842">
        <v>711</v>
      </c>
    </row>
    <row r="83" spans="1:14" ht="15.75" thickBot="1" x14ac:dyDescent="0.3">
      <c r="A83" s="274" t="s">
        <v>23</v>
      </c>
      <c r="B83" s="1808">
        <v>3</v>
      </c>
      <c r="C83" s="1808">
        <v>0</v>
      </c>
      <c r="D83" s="1808">
        <v>0</v>
      </c>
      <c r="E83" s="1808">
        <v>1</v>
      </c>
      <c r="F83" s="1809">
        <v>0</v>
      </c>
      <c r="G83" s="1868">
        <v>4</v>
      </c>
      <c r="H83" s="1738">
        <v>0</v>
      </c>
      <c r="I83" s="1808">
        <v>0</v>
      </c>
      <c r="J83" s="1808">
        <v>0</v>
      </c>
      <c r="K83" s="1809">
        <v>0</v>
      </c>
      <c r="L83" s="1868">
        <v>0</v>
      </c>
      <c r="M83" s="1869">
        <v>4</v>
      </c>
      <c r="N83" s="1843">
        <v>4</v>
      </c>
    </row>
    <row r="84" spans="1:14" ht="15.75" thickBot="1" x14ac:dyDescent="0.3">
      <c r="A84" s="260" t="s">
        <v>416</v>
      </c>
      <c r="B84" s="1855">
        <v>5278</v>
      </c>
      <c r="C84" s="1855">
        <v>2424</v>
      </c>
      <c r="D84" s="1855">
        <v>4013</v>
      </c>
      <c r="E84" s="1855">
        <v>9591</v>
      </c>
      <c r="F84" s="1870">
        <v>574</v>
      </c>
      <c r="G84" s="1856">
        <v>21880</v>
      </c>
      <c r="H84" s="1871">
        <v>5596</v>
      </c>
      <c r="I84" s="1855">
        <v>2291</v>
      </c>
      <c r="J84" s="1855">
        <v>9986</v>
      </c>
      <c r="K84" s="1855">
        <v>789</v>
      </c>
      <c r="L84" s="1856">
        <v>18662</v>
      </c>
      <c r="M84" s="1857">
        <v>40542</v>
      </c>
      <c r="N84" s="1858">
        <v>29205</v>
      </c>
    </row>
    <row r="85" spans="1:14" x14ac:dyDescent="0.25">
      <c r="A85" s="270" t="s">
        <v>415</v>
      </c>
      <c r="B85" s="1744">
        <v>3924</v>
      </c>
      <c r="C85" s="1744">
        <v>2344</v>
      </c>
      <c r="D85" s="1744">
        <v>2825</v>
      </c>
      <c r="E85" s="1744">
        <v>4575</v>
      </c>
      <c r="F85" s="1756">
        <v>468</v>
      </c>
      <c r="G85" s="1860">
        <v>14136</v>
      </c>
      <c r="H85" s="1758">
        <v>4036</v>
      </c>
      <c r="I85" s="1744">
        <v>1572</v>
      </c>
      <c r="J85" s="1744">
        <v>9816</v>
      </c>
      <c r="K85" s="1756">
        <v>476</v>
      </c>
      <c r="L85" s="1860">
        <v>15900</v>
      </c>
      <c r="M85" s="1862">
        <v>30036</v>
      </c>
      <c r="N85" s="1842">
        <v>18810</v>
      </c>
    </row>
    <row r="86" spans="1:14" x14ac:dyDescent="0.25">
      <c r="A86" s="270" t="s">
        <v>50</v>
      </c>
      <c r="B86" s="1744">
        <v>0</v>
      </c>
      <c r="C86" s="1744">
        <v>0</v>
      </c>
      <c r="D86" s="1744">
        <v>14</v>
      </c>
      <c r="E86" s="1744">
        <v>0</v>
      </c>
      <c r="F86" s="1756">
        <v>1</v>
      </c>
      <c r="G86" s="1872">
        <v>15</v>
      </c>
      <c r="H86" s="1758">
        <v>0</v>
      </c>
      <c r="I86" s="1744">
        <v>0</v>
      </c>
      <c r="J86" s="1744">
        <v>0</v>
      </c>
      <c r="K86" s="1756">
        <v>0</v>
      </c>
      <c r="L86" s="1865">
        <v>0</v>
      </c>
      <c r="M86" s="1867">
        <v>15</v>
      </c>
      <c r="N86" s="1842">
        <v>1</v>
      </c>
    </row>
    <row r="87" spans="1:14" x14ac:dyDescent="0.25">
      <c r="A87" s="270" t="s">
        <v>51</v>
      </c>
      <c r="B87" s="1804">
        <v>1290</v>
      </c>
      <c r="C87" s="1804">
        <v>80</v>
      </c>
      <c r="D87" s="1804">
        <v>1165</v>
      </c>
      <c r="E87" s="1804">
        <v>5000</v>
      </c>
      <c r="F87" s="1800">
        <v>100</v>
      </c>
      <c r="G87" s="1872">
        <v>7635</v>
      </c>
      <c r="H87" s="1817">
        <v>1560</v>
      </c>
      <c r="I87" s="1804">
        <v>719</v>
      </c>
      <c r="J87" s="1804">
        <v>170</v>
      </c>
      <c r="K87" s="1800">
        <v>0</v>
      </c>
      <c r="L87" s="1865">
        <v>2449</v>
      </c>
      <c r="M87" s="1867">
        <v>10084</v>
      </c>
      <c r="N87" s="1842">
        <v>9987</v>
      </c>
    </row>
    <row r="88" spans="1:14" x14ac:dyDescent="0.25">
      <c r="A88" s="273" t="s">
        <v>52</v>
      </c>
      <c r="B88" s="1804">
        <v>64</v>
      </c>
      <c r="C88" s="1804">
        <v>0</v>
      </c>
      <c r="D88" s="1804">
        <v>3</v>
      </c>
      <c r="E88" s="1804">
        <v>0</v>
      </c>
      <c r="F88" s="1800">
        <v>5</v>
      </c>
      <c r="G88" s="1872">
        <v>72</v>
      </c>
      <c r="H88" s="1817">
        <v>0</v>
      </c>
      <c r="I88" s="1804">
        <v>0</v>
      </c>
      <c r="J88" s="1804">
        <v>0</v>
      </c>
      <c r="K88" s="1800">
        <v>0</v>
      </c>
      <c r="L88" s="1865">
        <v>0</v>
      </c>
      <c r="M88" s="1867">
        <v>72</v>
      </c>
      <c r="N88" s="1842">
        <v>72</v>
      </c>
    </row>
    <row r="89" spans="1:14" x14ac:dyDescent="0.25">
      <c r="A89" s="273" t="s">
        <v>53</v>
      </c>
      <c r="B89" s="1804">
        <v>0</v>
      </c>
      <c r="C89" s="1804">
        <v>0</v>
      </c>
      <c r="D89" s="1804">
        <v>6</v>
      </c>
      <c r="E89" s="1804">
        <v>0</v>
      </c>
      <c r="F89" s="1819">
        <v>0</v>
      </c>
      <c r="G89" s="1872">
        <v>6</v>
      </c>
      <c r="H89" s="1818">
        <v>0</v>
      </c>
      <c r="I89" s="1804">
        <v>0</v>
      </c>
      <c r="J89" s="1804">
        <v>0</v>
      </c>
      <c r="K89" s="1819">
        <v>313</v>
      </c>
      <c r="L89" s="1865">
        <v>313</v>
      </c>
      <c r="M89" s="1867">
        <v>319</v>
      </c>
      <c r="N89" s="1842">
        <v>319</v>
      </c>
    </row>
    <row r="90" spans="1:14" ht="15.75" thickBot="1" x14ac:dyDescent="0.3">
      <c r="A90" s="1847" t="s">
        <v>23</v>
      </c>
      <c r="B90" s="1820">
        <v>0</v>
      </c>
      <c r="C90" s="1820">
        <v>0</v>
      </c>
      <c r="D90" s="1820">
        <v>0</v>
      </c>
      <c r="E90" s="1820">
        <v>16</v>
      </c>
      <c r="F90" s="1821">
        <v>0</v>
      </c>
      <c r="G90" s="1873">
        <v>16</v>
      </c>
      <c r="H90" s="1739">
        <v>0</v>
      </c>
      <c r="I90" s="1820">
        <v>0</v>
      </c>
      <c r="J90" s="1820">
        <v>0</v>
      </c>
      <c r="K90" s="1821">
        <v>0</v>
      </c>
      <c r="L90" s="1868">
        <v>0</v>
      </c>
      <c r="M90" s="1869">
        <v>16</v>
      </c>
      <c r="N90" s="1843">
        <v>16</v>
      </c>
    </row>
    <row r="91" spans="1:14" ht="15.75" thickBot="1" x14ac:dyDescent="0.3">
      <c r="A91" s="260" t="s">
        <v>26</v>
      </c>
      <c r="B91" s="1855">
        <v>9490</v>
      </c>
      <c r="C91" s="1874">
        <v>6097</v>
      </c>
      <c r="D91" s="1874">
        <v>7285</v>
      </c>
      <c r="E91" s="1874">
        <v>15460</v>
      </c>
      <c r="F91" s="1875">
        <v>3876</v>
      </c>
      <c r="G91" s="1856">
        <v>42208</v>
      </c>
      <c r="H91" s="1871">
        <v>5844</v>
      </c>
      <c r="I91" s="1874">
        <v>2989</v>
      </c>
      <c r="J91" s="1790">
        <v>12062</v>
      </c>
      <c r="K91" s="1790">
        <v>3074</v>
      </c>
      <c r="L91" s="1856">
        <v>23969</v>
      </c>
      <c r="M91" s="1857">
        <v>66177</v>
      </c>
      <c r="N91" s="1844">
        <v>47910</v>
      </c>
    </row>
    <row r="93" spans="1:14" ht="18.75" x14ac:dyDescent="0.25">
      <c r="A93" s="1846"/>
      <c r="B93" s="1846"/>
      <c r="C93" s="1846"/>
      <c r="D93" s="1846"/>
      <c r="E93" s="1846"/>
      <c r="F93" s="1846"/>
      <c r="G93" s="1846"/>
    </row>
    <row r="95" spans="1:14" x14ac:dyDescent="0.25">
      <c r="B95" s="1845"/>
    </row>
  </sheetData>
  <mergeCells count="57">
    <mergeCell ref="H75:I75"/>
    <mergeCell ref="J75:J76"/>
    <mergeCell ref="K75:K76"/>
    <mergeCell ref="L75:L7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G75:G76"/>
    <mergeCell ref="F45:F46"/>
    <mergeCell ref="G45:G46"/>
    <mergeCell ref="H45:I45"/>
    <mergeCell ref="J45:J46"/>
    <mergeCell ref="K45:K46"/>
    <mergeCell ref="L45:L46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D45:E45"/>
    <mergeCell ref="B34:C34"/>
    <mergeCell ref="D34:E34"/>
    <mergeCell ref="F34:F35"/>
    <mergeCell ref="G34:G35"/>
    <mergeCell ref="H34:I34"/>
    <mergeCell ref="J34:J35"/>
    <mergeCell ref="H5:I5"/>
    <mergeCell ref="J5:J6"/>
    <mergeCell ref="K5:K6"/>
    <mergeCell ref="L5:L6"/>
    <mergeCell ref="A32:N32"/>
    <mergeCell ref="A33:A35"/>
    <mergeCell ref="B33:G33"/>
    <mergeCell ref="H33:L33"/>
    <mergeCell ref="M33:M35"/>
    <mergeCell ref="N33:N35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39"/>
  <sheetViews>
    <sheetView topLeftCell="A13" zoomScale="85" zoomScaleNormal="85" workbookViewId="0">
      <selection activeCell="A73" sqref="A73:N73"/>
    </sheetView>
  </sheetViews>
  <sheetFormatPr defaultRowHeight="15" x14ac:dyDescent="0.25"/>
  <cols>
    <col min="1" max="1" width="26" style="100" customWidth="1"/>
    <col min="2" max="2" width="24.28515625" style="4" bestFit="1" customWidth="1"/>
    <col min="3" max="14" width="18" customWidth="1"/>
    <col min="16" max="16" width="11.28515625" bestFit="1" customWidth="1"/>
  </cols>
  <sheetData>
    <row r="1" spans="1:14" ht="18.75" x14ac:dyDescent="0.25">
      <c r="A1" s="3293" t="s">
        <v>332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>
      <c r="A2" s="727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37" t="s">
        <v>3</v>
      </c>
      <c r="N4" s="3357" t="s">
        <v>31</v>
      </c>
    </row>
    <row r="5" spans="1:14" x14ac:dyDescent="0.25">
      <c r="A5" s="3301"/>
      <c r="B5" s="2803" t="s">
        <v>8</v>
      </c>
      <c r="C5" s="3315"/>
      <c r="D5" s="3316" t="s">
        <v>9</v>
      </c>
      <c r="E5" s="3317"/>
      <c r="F5" s="3378" t="s">
        <v>351</v>
      </c>
      <c r="G5" s="3327" t="s">
        <v>10</v>
      </c>
      <c r="H5" s="2804" t="s">
        <v>11</v>
      </c>
      <c r="I5" s="3322"/>
      <c r="J5" s="3323" t="s">
        <v>12</v>
      </c>
      <c r="K5" s="3325" t="s">
        <v>352</v>
      </c>
      <c r="L5" s="3327" t="s">
        <v>13</v>
      </c>
      <c r="M5" s="3338"/>
      <c r="N5" s="3358"/>
    </row>
    <row r="6" spans="1:14" ht="43.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56"/>
      <c r="G6" s="3328"/>
      <c r="H6" s="5" t="s">
        <v>14</v>
      </c>
      <c r="I6" s="6" t="s">
        <v>15</v>
      </c>
      <c r="J6" s="3324"/>
      <c r="K6" s="3326"/>
      <c r="L6" s="3328"/>
      <c r="M6" s="3339"/>
      <c r="N6" s="3359"/>
    </row>
    <row r="7" spans="1:14" ht="30" x14ac:dyDescent="0.25">
      <c r="A7" s="728" t="s">
        <v>17</v>
      </c>
      <c r="B7" s="199">
        <v>152179.20000000001</v>
      </c>
      <c r="C7" s="210">
        <v>18654.55</v>
      </c>
      <c r="D7" s="200">
        <v>13105.13</v>
      </c>
      <c r="E7" s="200">
        <v>3653</v>
      </c>
      <c r="F7" s="211">
        <v>25525</v>
      </c>
      <c r="G7" s="212">
        <v>213116.94</v>
      </c>
      <c r="H7" s="199">
        <v>1914</v>
      </c>
      <c r="I7" s="200">
        <v>65</v>
      </c>
      <c r="J7" s="200">
        <v>24</v>
      </c>
      <c r="K7" s="201">
        <v>0</v>
      </c>
      <c r="L7" s="212">
        <v>2003</v>
      </c>
      <c r="M7" s="213">
        <v>215119.94</v>
      </c>
      <c r="N7" s="784">
        <v>52228.2</v>
      </c>
    </row>
    <row r="8" spans="1:14" x14ac:dyDescent="0.25">
      <c r="A8" s="729" t="s">
        <v>18</v>
      </c>
      <c r="B8" s="202">
        <v>23822</v>
      </c>
      <c r="C8" s="203">
        <v>5297</v>
      </c>
      <c r="D8" s="203">
        <v>3954</v>
      </c>
      <c r="E8" s="203">
        <v>974</v>
      </c>
      <c r="F8" s="211">
        <v>6235</v>
      </c>
      <c r="G8" s="212">
        <v>40282</v>
      </c>
      <c r="H8" s="202">
        <v>466</v>
      </c>
      <c r="I8" s="203">
        <v>5</v>
      </c>
      <c r="J8" s="203">
        <v>31</v>
      </c>
      <c r="K8" s="201">
        <v>0</v>
      </c>
      <c r="L8" s="212">
        <v>502</v>
      </c>
      <c r="M8" s="213">
        <v>40784</v>
      </c>
      <c r="N8" s="785">
        <v>10004</v>
      </c>
    </row>
    <row r="9" spans="1:14" x14ac:dyDescent="0.25">
      <c r="A9" s="730" t="s">
        <v>19</v>
      </c>
      <c r="B9" s="204">
        <v>3227</v>
      </c>
      <c r="C9" s="205">
        <v>842</v>
      </c>
      <c r="D9" s="205">
        <v>1465</v>
      </c>
      <c r="E9" s="205">
        <v>236</v>
      </c>
      <c r="F9" s="217">
        <v>959</v>
      </c>
      <c r="G9" s="218">
        <v>6729</v>
      </c>
      <c r="H9" s="204">
        <v>17</v>
      </c>
      <c r="I9" s="205">
        <v>3</v>
      </c>
      <c r="J9" s="205">
        <v>0</v>
      </c>
      <c r="K9" s="206">
        <v>0</v>
      </c>
      <c r="L9" s="218">
        <v>20</v>
      </c>
      <c r="M9" s="219">
        <v>6749</v>
      </c>
      <c r="N9" s="786">
        <v>2191</v>
      </c>
    </row>
    <row r="10" spans="1:14" x14ac:dyDescent="0.25">
      <c r="A10" s="731" t="s">
        <v>20</v>
      </c>
      <c r="B10" s="204">
        <v>5209</v>
      </c>
      <c r="C10" s="205">
        <v>599</v>
      </c>
      <c r="D10" s="205">
        <v>679</v>
      </c>
      <c r="E10" s="205">
        <v>200</v>
      </c>
      <c r="F10" s="217">
        <v>1006</v>
      </c>
      <c r="G10" s="218">
        <v>7693</v>
      </c>
      <c r="H10" s="204">
        <v>331</v>
      </c>
      <c r="I10" s="205">
        <v>2</v>
      </c>
      <c r="J10" s="205">
        <v>31</v>
      </c>
      <c r="K10" s="206">
        <v>0</v>
      </c>
      <c r="L10" s="218">
        <v>364</v>
      </c>
      <c r="M10" s="219">
        <v>8057</v>
      </c>
      <c r="N10" s="786">
        <v>1883</v>
      </c>
    </row>
    <row r="11" spans="1:14" x14ac:dyDescent="0.25">
      <c r="A11" s="731" t="s">
        <v>21</v>
      </c>
      <c r="B11" s="204">
        <v>8247</v>
      </c>
      <c r="C11" s="205">
        <v>3074</v>
      </c>
      <c r="D11" s="205">
        <v>1192</v>
      </c>
      <c r="E11" s="205">
        <v>373</v>
      </c>
      <c r="F11" s="217">
        <v>2381</v>
      </c>
      <c r="G11" s="218">
        <v>15267</v>
      </c>
      <c r="H11" s="204">
        <v>118</v>
      </c>
      <c r="I11" s="205">
        <v>0</v>
      </c>
      <c r="J11" s="205">
        <v>0</v>
      </c>
      <c r="K11" s="206">
        <v>0</v>
      </c>
      <c r="L11" s="218">
        <v>118</v>
      </c>
      <c r="M11" s="219">
        <v>15385</v>
      </c>
      <c r="N11" s="786">
        <v>3164</v>
      </c>
    </row>
    <row r="12" spans="1:14" x14ac:dyDescent="0.25">
      <c r="A12" s="729" t="s">
        <v>22</v>
      </c>
      <c r="B12" s="202">
        <v>15241</v>
      </c>
      <c r="C12" s="203">
        <v>2102</v>
      </c>
      <c r="D12" s="203">
        <v>1885</v>
      </c>
      <c r="E12" s="203">
        <v>518</v>
      </c>
      <c r="F12" s="211">
        <v>4099</v>
      </c>
      <c r="G12" s="212">
        <v>23845</v>
      </c>
      <c r="H12" s="202">
        <v>3</v>
      </c>
      <c r="I12" s="203">
        <v>0</v>
      </c>
      <c r="J12" s="203">
        <v>448</v>
      </c>
      <c r="K12" s="201">
        <v>5</v>
      </c>
      <c r="L12" s="212">
        <v>456</v>
      </c>
      <c r="M12" s="213">
        <v>24301</v>
      </c>
      <c r="N12" s="785">
        <v>5666</v>
      </c>
    </row>
    <row r="13" spans="1:14" ht="15.75" thickBot="1" x14ac:dyDescent="0.3">
      <c r="A13" s="732" t="s">
        <v>23</v>
      </c>
      <c r="B13" s="207">
        <v>12484.1</v>
      </c>
      <c r="C13" s="208">
        <v>2681</v>
      </c>
      <c r="D13" s="208">
        <v>2649</v>
      </c>
      <c r="E13" s="208">
        <v>603</v>
      </c>
      <c r="F13" s="211">
        <v>6160</v>
      </c>
      <c r="G13" s="212">
        <v>24577.54</v>
      </c>
      <c r="H13" s="207">
        <v>1538</v>
      </c>
      <c r="I13" s="208">
        <v>9</v>
      </c>
      <c r="J13" s="208">
        <v>0</v>
      </c>
      <c r="K13" s="201">
        <v>78</v>
      </c>
      <c r="L13" s="212">
        <v>1625</v>
      </c>
      <c r="M13" s="213">
        <v>26202.54</v>
      </c>
      <c r="N13" s="787">
        <v>9952</v>
      </c>
    </row>
    <row r="14" spans="1:14" ht="15.75" thickBot="1" x14ac:dyDescent="0.3">
      <c r="A14" s="733" t="s">
        <v>24</v>
      </c>
      <c r="B14" s="224">
        <v>203726.3</v>
      </c>
      <c r="C14" s="224">
        <v>28734.55</v>
      </c>
      <c r="D14" s="224">
        <v>21593.13</v>
      </c>
      <c r="E14" s="224">
        <v>5748</v>
      </c>
      <c r="F14" s="225">
        <v>42019</v>
      </c>
      <c r="G14" s="226">
        <v>301821.48</v>
      </c>
      <c r="H14" s="224">
        <v>3921</v>
      </c>
      <c r="I14" s="224">
        <v>79</v>
      </c>
      <c r="J14" s="224">
        <v>503</v>
      </c>
      <c r="K14" s="224">
        <v>83</v>
      </c>
      <c r="L14" s="226">
        <v>4586</v>
      </c>
      <c r="M14" s="227">
        <v>306407.48</v>
      </c>
      <c r="N14" s="228">
        <v>77850.2</v>
      </c>
    </row>
    <row r="15" spans="1:14" x14ac:dyDescent="0.25">
      <c r="A15" s="734" t="s">
        <v>35</v>
      </c>
      <c r="B15" s="290">
        <v>118</v>
      </c>
      <c r="C15" s="290">
        <v>74</v>
      </c>
      <c r="D15" s="290">
        <v>105</v>
      </c>
      <c r="E15" s="290">
        <v>22</v>
      </c>
      <c r="F15" s="291">
        <v>35</v>
      </c>
      <c r="G15" s="230">
        <v>354</v>
      </c>
      <c r="H15" s="293">
        <v>0</v>
      </c>
      <c r="I15" s="290">
        <v>0</v>
      </c>
      <c r="J15" s="290">
        <v>0</v>
      </c>
      <c r="K15" s="290">
        <v>0</v>
      </c>
      <c r="L15" s="230">
        <v>0</v>
      </c>
      <c r="M15" s="231">
        <v>354</v>
      </c>
      <c r="N15" s="797">
        <v>180</v>
      </c>
    </row>
    <row r="16" spans="1:14" ht="30" x14ac:dyDescent="0.25">
      <c r="A16" s="735" t="s">
        <v>36</v>
      </c>
      <c r="B16" s="203">
        <v>78</v>
      </c>
      <c r="C16" s="203">
        <v>28</v>
      </c>
      <c r="D16" s="203">
        <v>8</v>
      </c>
      <c r="E16" s="203">
        <v>0</v>
      </c>
      <c r="F16" s="292">
        <v>0</v>
      </c>
      <c r="G16" s="234">
        <v>114</v>
      </c>
      <c r="H16" s="294">
        <v>0</v>
      </c>
      <c r="I16" s="203">
        <v>0</v>
      </c>
      <c r="J16" s="203">
        <v>0</v>
      </c>
      <c r="K16" s="203">
        <v>0</v>
      </c>
      <c r="L16" s="234">
        <v>0</v>
      </c>
      <c r="M16" s="235">
        <v>114</v>
      </c>
      <c r="N16" s="785">
        <v>21</v>
      </c>
    </row>
    <row r="17" spans="1:14" ht="30" x14ac:dyDescent="0.25">
      <c r="A17" s="735" t="s">
        <v>37</v>
      </c>
      <c r="B17" s="203">
        <v>0</v>
      </c>
      <c r="C17" s="203">
        <v>0</v>
      </c>
      <c r="D17" s="203">
        <v>0</v>
      </c>
      <c r="E17" s="203">
        <v>5</v>
      </c>
      <c r="F17" s="292">
        <v>23</v>
      </c>
      <c r="G17" s="234">
        <v>28</v>
      </c>
      <c r="H17" s="294">
        <v>0</v>
      </c>
      <c r="I17" s="203">
        <v>0</v>
      </c>
      <c r="J17" s="203">
        <v>0</v>
      </c>
      <c r="K17" s="203">
        <v>0</v>
      </c>
      <c r="L17" s="234">
        <v>0</v>
      </c>
      <c r="M17" s="235">
        <v>28</v>
      </c>
      <c r="N17" s="785">
        <v>23</v>
      </c>
    </row>
    <row r="18" spans="1:14" ht="30" x14ac:dyDescent="0.25">
      <c r="A18" s="735" t="s">
        <v>38</v>
      </c>
      <c r="B18" s="203">
        <v>19</v>
      </c>
      <c r="C18" s="203">
        <v>22</v>
      </c>
      <c r="D18" s="203">
        <v>5</v>
      </c>
      <c r="E18" s="203">
        <v>0</v>
      </c>
      <c r="F18" s="292">
        <v>2</v>
      </c>
      <c r="G18" s="234">
        <v>48</v>
      </c>
      <c r="H18" s="294">
        <v>0</v>
      </c>
      <c r="I18" s="203">
        <v>0</v>
      </c>
      <c r="J18" s="203">
        <v>0</v>
      </c>
      <c r="K18" s="203">
        <v>0</v>
      </c>
      <c r="L18" s="234">
        <v>0</v>
      </c>
      <c r="M18" s="235">
        <v>48</v>
      </c>
      <c r="N18" s="785">
        <v>35</v>
      </c>
    </row>
    <row r="19" spans="1:14" ht="30" x14ac:dyDescent="0.25">
      <c r="A19" s="735" t="s">
        <v>39</v>
      </c>
      <c r="B19" s="203">
        <v>56</v>
      </c>
      <c r="C19" s="203">
        <v>36</v>
      </c>
      <c r="D19" s="203">
        <v>29</v>
      </c>
      <c r="E19" s="203">
        <v>5</v>
      </c>
      <c r="F19" s="292">
        <v>60</v>
      </c>
      <c r="G19" s="234">
        <v>186</v>
      </c>
      <c r="H19" s="294">
        <v>0</v>
      </c>
      <c r="I19" s="203">
        <v>2</v>
      </c>
      <c r="J19" s="203">
        <v>0</v>
      </c>
      <c r="K19" s="203">
        <v>0</v>
      </c>
      <c r="L19" s="234">
        <v>2</v>
      </c>
      <c r="M19" s="235">
        <v>188</v>
      </c>
      <c r="N19" s="785">
        <v>51</v>
      </c>
    </row>
    <row r="20" spans="1:14" x14ac:dyDescent="0.25">
      <c r="A20" s="735" t="s">
        <v>40</v>
      </c>
      <c r="B20" s="203">
        <v>7</v>
      </c>
      <c r="C20" s="203">
        <v>8</v>
      </c>
      <c r="D20" s="203">
        <v>2</v>
      </c>
      <c r="E20" s="203">
        <v>0</v>
      </c>
      <c r="F20" s="292">
        <v>0</v>
      </c>
      <c r="G20" s="234">
        <v>17</v>
      </c>
      <c r="H20" s="294">
        <v>0</v>
      </c>
      <c r="I20" s="203">
        <v>0</v>
      </c>
      <c r="J20" s="203">
        <v>0</v>
      </c>
      <c r="K20" s="203">
        <v>0</v>
      </c>
      <c r="L20" s="234">
        <v>0</v>
      </c>
      <c r="M20" s="235">
        <v>17</v>
      </c>
      <c r="N20" s="785">
        <v>14</v>
      </c>
    </row>
    <row r="21" spans="1:14" x14ac:dyDescent="0.25">
      <c r="A21" s="735" t="s">
        <v>41</v>
      </c>
      <c r="B21" s="203">
        <v>127</v>
      </c>
      <c r="C21" s="203">
        <v>6</v>
      </c>
      <c r="D21" s="203">
        <v>2</v>
      </c>
      <c r="E21" s="203">
        <v>4</v>
      </c>
      <c r="F21" s="292">
        <v>23</v>
      </c>
      <c r="G21" s="234">
        <v>162</v>
      </c>
      <c r="H21" s="294">
        <v>0</v>
      </c>
      <c r="I21" s="203">
        <v>0</v>
      </c>
      <c r="J21" s="203">
        <v>0</v>
      </c>
      <c r="K21" s="203">
        <v>0</v>
      </c>
      <c r="L21" s="234">
        <v>0</v>
      </c>
      <c r="M21" s="235">
        <v>162</v>
      </c>
      <c r="N21" s="785">
        <v>20</v>
      </c>
    </row>
    <row r="22" spans="1:14" x14ac:dyDescent="0.25">
      <c r="A22" s="735" t="s">
        <v>42</v>
      </c>
      <c r="B22" s="203">
        <v>0</v>
      </c>
      <c r="C22" s="203">
        <v>0</v>
      </c>
      <c r="D22" s="203">
        <v>0</v>
      </c>
      <c r="E22" s="203">
        <v>0</v>
      </c>
      <c r="F22" s="292">
        <v>2</v>
      </c>
      <c r="G22" s="234">
        <v>2</v>
      </c>
      <c r="H22" s="294">
        <v>0</v>
      </c>
      <c r="I22" s="203">
        <v>0</v>
      </c>
      <c r="J22" s="203">
        <v>0</v>
      </c>
      <c r="K22" s="203">
        <v>0</v>
      </c>
      <c r="L22" s="234">
        <v>0</v>
      </c>
      <c r="M22" s="235">
        <v>2</v>
      </c>
      <c r="N22" s="785">
        <v>2</v>
      </c>
    </row>
    <row r="23" spans="1:14" ht="30" x14ac:dyDescent="0.25">
      <c r="A23" s="735" t="s">
        <v>43</v>
      </c>
      <c r="B23" s="203">
        <v>468</v>
      </c>
      <c r="C23" s="203">
        <v>101</v>
      </c>
      <c r="D23" s="203">
        <v>282</v>
      </c>
      <c r="E23" s="203">
        <v>35</v>
      </c>
      <c r="F23" s="292">
        <v>141</v>
      </c>
      <c r="G23" s="234">
        <v>1027</v>
      </c>
      <c r="H23" s="294">
        <v>0</v>
      </c>
      <c r="I23" s="203">
        <v>0</v>
      </c>
      <c r="J23" s="203">
        <v>0</v>
      </c>
      <c r="K23" s="203">
        <v>3</v>
      </c>
      <c r="L23" s="234">
        <v>3</v>
      </c>
      <c r="M23" s="235">
        <v>1030</v>
      </c>
      <c r="N23" s="785">
        <v>493</v>
      </c>
    </row>
    <row r="24" spans="1:14" x14ac:dyDescent="0.25">
      <c r="A24" s="735" t="s">
        <v>44</v>
      </c>
      <c r="B24" s="203">
        <v>27</v>
      </c>
      <c r="C24" s="203">
        <v>2</v>
      </c>
      <c r="D24" s="203">
        <v>73</v>
      </c>
      <c r="E24" s="203">
        <v>0</v>
      </c>
      <c r="F24" s="292">
        <v>63</v>
      </c>
      <c r="G24" s="234">
        <v>165</v>
      </c>
      <c r="H24" s="294">
        <v>0</v>
      </c>
      <c r="I24" s="203">
        <v>0</v>
      </c>
      <c r="J24" s="203">
        <v>0</v>
      </c>
      <c r="K24" s="203">
        <v>0</v>
      </c>
      <c r="L24" s="234">
        <v>0</v>
      </c>
      <c r="M24" s="235">
        <v>165</v>
      </c>
      <c r="N24" s="785">
        <v>91</v>
      </c>
    </row>
    <row r="25" spans="1:14" ht="30" x14ac:dyDescent="0.25">
      <c r="A25" s="735" t="s">
        <v>45</v>
      </c>
      <c r="B25" s="203">
        <v>10</v>
      </c>
      <c r="C25" s="203">
        <v>4</v>
      </c>
      <c r="D25" s="203">
        <v>31</v>
      </c>
      <c r="E25" s="203">
        <v>0</v>
      </c>
      <c r="F25" s="292">
        <v>0</v>
      </c>
      <c r="G25" s="234">
        <v>45</v>
      </c>
      <c r="H25" s="294">
        <v>0</v>
      </c>
      <c r="I25" s="203">
        <v>0</v>
      </c>
      <c r="J25" s="203">
        <v>0</v>
      </c>
      <c r="K25" s="203">
        <v>17</v>
      </c>
      <c r="L25" s="234">
        <v>17</v>
      </c>
      <c r="M25" s="235">
        <v>62</v>
      </c>
      <c r="N25" s="785">
        <v>53</v>
      </c>
    </row>
    <row r="26" spans="1:14" x14ac:dyDescent="0.25">
      <c r="A26" s="735" t="s">
        <v>46</v>
      </c>
      <c r="B26" s="203">
        <v>293</v>
      </c>
      <c r="C26" s="203">
        <v>159</v>
      </c>
      <c r="D26" s="203">
        <v>49</v>
      </c>
      <c r="E26" s="203">
        <v>0</v>
      </c>
      <c r="F26" s="292">
        <v>5</v>
      </c>
      <c r="G26" s="234">
        <v>506</v>
      </c>
      <c r="H26" s="294">
        <v>0</v>
      </c>
      <c r="I26" s="203">
        <v>0</v>
      </c>
      <c r="J26" s="203">
        <v>0</v>
      </c>
      <c r="K26" s="203">
        <v>0</v>
      </c>
      <c r="L26" s="234">
        <v>0</v>
      </c>
      <c r="M26" s="235">
        <v>506</v>
      </c>
      <c r="N26" s="785">
        <v>295</v>
      </c>
    </row>
    <row r="27" spans="1:14" x14ac:dyDescent="0.25">
      <c r="A27" s="735" t="s">
        <v>47</v>
      </c>
      <c r="B27" s="203">
        <v>0</v>
      </c>
      <c r="C27" s="203">
        <v>16</v>
      </c>
      <c r="D27" s="203">
        <v>23</v>
      </c>
      <c r="E27" s="203">
        <v>0</v>
      </c>
      <c r="F27" s="292">
        <v>0</v>
      </c>
      <c r="G27" s="234">
        <v>39</v>
      </c>
      <c r="H27" s="294">
        <v>0</v>
      </c>
      <c r="I27" s="203">
        <v>0</v>
      </c>
      <c r="J27" s="203">
        <v>0</v>
      </c>
      <c r="K27" s="203">
        <v>0</v>
      </c>
      <c r="L27" s="234">
        <v>0</v>
      </c>
      <c r="M27" s="235">
        <v>39</v>
      </c>
      <c r="N27" s="785">
        <v>0</v>
      </c>
    </row>
    <row r="28" spans="1:14" ht="15.75" thickBot="1" x14ac:dyDescent="0.3">
      <c r="A28" s="735" t="s">
        <v>393</v>
      </c>
      <c r="B28" s="203">
        <v>554</v>
      </c>
      <c r="C28" s="203">
        <v>80</v>
      </c>
      <c r="D28" s="203">
        <v>183</v>
      </c>
      <c r="E28" s="203">
        <v>15</v>
      </c>
      <c r="F28" s="292">
        <v>241</v>
      </c>
      <c r="G28" s="234">
        <v>1073</v>
      </c>
      <c r="H28" s="294">
        <v>0</v>
      </c>
      <c r="I28" s="203">
        <v>0</v>
      </c>
      <c r="J28" s="203">
        <v>0</v>
      </c>
      <c r="K28" s="203">
        <v>0</v>
      </c>
      <c r="L28" s="234">
        <v>0</v>
      </c>
      <c r="M28" s="235">
        <v>1073</v>
      </c>
      <c r="N28" s="785">
        <v>321</v>
      </c>
    </row>
    <row r="29" spans="1:14" ht="15.75" thickBot="1" x14ac:dyDescent="0.3">
      <c r="A29" s="736" t="s">
        <v>25</v>
      </c>
      <c r="B29" s="666">
        <v>1757</v>
      </c>
      <c r="C29" s="666">
        <v>536</v>
      </c>
      <c r="D29" s="666">
        <v>792</v>
      </c>
      <c r="E29" s="666">
        <v>86</v>
      </c>
      <c r="F29" s="666">
        <v>595</v>
      </c>
      <c r="G29" s="238">
        <v>3766</v>
      </c>
      <c r="H29" s="666">
        <v>0</v>
      </c>
      <c r="I29" s="666">
        <v>2</v>
      </c>
      <c r="J29" s="666">
        <v>0</v>
      </c>
      <c r="K29" s="666">
        <v>20</v>
      </c>
      <c r="L29" s="238">
        <v>22</v>
      </c>
      <c r="M29" s="239">
        <v>3788</v>
      </c>
      <c r="N29" s="782">
        <v>1599</v>
      </c>
    </row>
    <row r="30" spans="1:14" ht="15.75" thickBot="1" x14ac:dyDescent="0.3">
      <c r="A30" s="737" t="s">
        <v>26</v>
      </c>
      <c r="B30" s="241">
        <v>205483.3</v>
      </c>
      <c r="C30" s="241">
        <v>29270.55</v>
      </c>
      <c r="D30" s="241">
        <v>22385.13</v>
      </c>
      <c r="E30" s="241">
        <v>5834</v>
      </c>
      <c r="F30" s="242">
        <v>42614</v>
      </c>
      <c r="G30" s="226">
        <v>305587.48</v>
      </c>
      <c r="H30" s="243">
        <v>3921</v>
      </c>
      <c r="I30" s="241">
        <v>81</v>
      </c>
      <c r="J30" s="241">
        <v>503</v>
      </c>
      <c r="K30" s="241">
        <v>103</v>
      </c>
      <c r="L30" s="226">
        <v>4608</v>
      </c>
      <c r="M30" s="227">
        <v>310195.48</v>
      </c>
      <c r="N30" s="228">
        <v>79449.2</v>
      </c>
    </row>
    <row r="31" spans="1:14" ht="15.75" thickBot="1" x14ac:dyDescent="0.3">
      <c r="A31" s="738"/>
      <c r="B31" s="33"/>
      <c r="C31" s="33"/>
      <c r="D31" s="1414"/>
      <c r="E31" s="33"/>
      <c r="F31" s="33"/>
      <c r="G31" s="33"/>
      <c r="H31" s="1414"/>
      <c r="I31" s="33"/>
      <c r="J31" s="33"/>
      <c r="K31" s="33"/>
      <c r="L31" s="33"/>
      <c r="M31" s="33"/>
      <c r="N31" s="33"/>
    </row>
    <row r="32" spans="1:14" ht="15.75" thickBot="1" x14ac:dyDescent="0.3">
      <c r="A32" s="3334" t="s">
        <v>30</v>
      </c>
      <c r="B32" s="3335"/>
      <c r="C32" s="3335"/>
      <c r="D32" s="3335"/>
      <c r="E32" s="3335"/>
      <c r="F32" s="3335"/>
      <c r="G32" s="3335"/>
      <c r="H32" s="3335"/>
      <c r="I32" s="3335"/>
      <c r="J32" s="3335"/>
      <c r="K32" s="3335"/>
      <c r="L32" s="3335"/>
      <c r="M32" s="3335"/>
      <c r="N32" s="3336"/>
    </row>
    <row r="33" spans="1:16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37" t="s">
        <v>3</v>
      </c>
      <c r="N33" s="3379" t="s">
        <v>31</v>
      </c>
    </row>
    <row r="34" spans="1:16" x14ac:dyDescent="0.25">
      <c r="A34" s="3301"/>
      <c r="B34" s="2804" t="s">
        <v>8</v>
      </c>
      <c r="C34" s="3322"/>
      <c r="D34" s="2816" t="s">
        <v>9</v>
      </c>
      <c r="E34" s="3343"/>
      <c r="F34" s="2820" t="s">
        <v>351</v>
      </c>
      <c r="G34" s="3327" t="s">
        <v>10</v>
      </c>
      <c r="H34" s="2804" t="s">
        <v>11</v>
      </c>
      <c r="I34" s="3322"/>
      <c r="J34" s="3323" t="s">
        <v>12</v>
      </c>
      <c r="K34" s="3325" t="s">
        <v>352</v>
      </c>
      <c r="L34" s="3327" t="s">
        <v>13</v>
      </c>
      <c r="M34" s="3338"/>
      <c r="N34" s="3380"/>
    </row>
    <row r="35" spans="1:16" ht="43.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56"/>
      <c r="G35" s="3328"/>
      <c r="H35" s="5" t="s">
        <v>14</v>
      </c>
      <c r="I35" s="6" t="s">
        <v>15</v>
      </c>
      <c r="J35" s="3324"/>
      <c r="K35" s="3326"/>
      <c r="L35" s="3328"/>
      <c r="M35" s="3339"/>
      <c r="N35" s="3381"/>
    </row>
    <row r="36" spans="1:16" x14ac:dyDescent="0.25">
      <c r="A36" s="728" t="s">
        <v>27</v>
      </c>
      <c r="B36" s="199">
        <v>94094</v>
      </c>
      <c r="C36" s="200">
        <v>12587.1</v>
      </c>
      <c r="D36" s="200">
        <v>8558</v>
      </c>
      <c r="E36" s="200">
        <v>1834</v>
      </c>
      <c r="F36" s="211">
        <v>22479</v>
      </c>
      <c r="G36" s="212">
        <v>139552.1</v>
      </c>
      <c r="H36" s="199">
        <v>1577</v>
      </c>
      <c r="I36" s="200">
        <v>3</v>
      </c>
      <c r="J36" s="200">
        <v>47</v>
      </c>
      <c r="K36" s="211">
        <v>34</v>
      </c>
      <c r="L36" s="212">
        <v>1661</v>
      </c>
      <c r="M36" s="213">
        <v>141213.1</v>
      </c>
      <c r="N36" s="784">
        <v>31716</v>
      </c>
    </row>
    <row r="37" spans="1:16" ht="15.75" thickBot="1" x14ac:dyDescent="0.3">
      <c r="A37" s="729" t="s">
        <v>28</v>
      </c>
      <c r="B37" s="202">
        <v>109632.3</v>
      </c>
      <c r="C37" s="203">
        <v>16147.45</v>
      </c>
      <c r="D37" s="203">
        <v>13035.130000000001</v>
      </c>
      <c r="E37" s="203">
        <v>3914</v>
      </c>
      <c r="F37" s="211">
        <v>19540</v>
      </c>
      <c r="G37" s="212">
        <v>162269.38</v>
      </c>
      <c r="H37" s="202">
        <v>2344</v>
      </c>
      <c r="I37" s="203">
        <v>76</v>
      </c>
      <c r="J37" s="203">
        <v>456</v>
      </c>
      <c r="K37" s="211">
        <v>49</v>
      </c>
      <c r="L37" s="212">
        <v>2925</v>
      </c>
      <c r="M37" s="213">
        <v>165194.38</v>
      </c>
      <c r="N37" s="785">
        <v>46134.2</v>
      </c>
    </row>
    <row r="38" spans="1:16" ht="15.75" thickBot="1" x14ac:dyDescent="0.3">
      <c r="A38" s="733" t="s">
        <v>24</v>
      </c>
      <c r="B38" s="224">
        <v>203726.3</v>
      </c>
      <c r="C38" s="224">
        <v>28734.55</v>
      </c>
      <c r="D38" s="224">
        <v>21593.13</v>
      </c>
      <c r="E38" s="224">
        <v>5748</v>
      </c>
      <c r="F38" s="225">
        <v>42019</v>
      </c>
      <c r="G38" s="226">
        <v>301821.48</v>
      </c>
      <c r="H38" s="224">
        <v>3921</v>
      </c>
      <c r="I38" s="224">
        <v>79</v>
      </c>
      <c r="J38" s="224">
        <v>503</v>
      </c>
      <c r="K38" s="224">
        <v>83</v>
      </c>
      <c r="L38" s="226">
        <v>4586</v>
      </c>
      <c r="M38" s="227">
        <v>306407.48</v>
      </c>
      <c r="N38" s="228">
        <v>77850.2</v>
      </c>
      <c r="P38" s="1">
        <f>N38+N54</f>
        <v>239805.13799999998</v>
      </c>
    </row>
    <row r="39" spans="1:16" ht="15.75" thickBot="1" x14ac:dyDescent="0.3">
      <c r="A39" s="733" t="s">
        <v>25</v>
      </c>
      <c r="B39" s="198">
        <v>1757</v>
      </c>
      <c r="C39" s="198">
        <v>536</v>
      </c>
      <c r="D39" s="198">
        <v>792</v>
      </c>
      <c r="E39" s="198">
        <v>86</v>
      </c>
      <c r="F39" s="198">
        <v>595</v>
      </c>
      <c r="G39" s="245">
        <v>3766</v>
      </c>
      <c r="H39" s="198">
        <v>0</v>
      </c>
      <c r="I39" s="198">
        <v>2</v>
      </c>
      <c r="J39" s="198">
        <v>0</v>
      </c>
      <c r="K39" s="198">
        <v>20</v>
      </c>
      <c r="L39" s="245">
        <v>22</v>
      </c>
      <c r="M39" s="246">
        <v>3788</v>
      </c>
      <c r="N39" s="228">
        <v>1599</v>
      </c>
    </row>
    <row r="40" spans="1:16" ht="15.75" thickBot="1" x14ac:dyDescent="0.3">
      <c r="A40" s="739" t="s">
        <v>26</v>
      </c>
      <c r="B40" s="198">
        <v>205483.3</v>
      </c>
      <c r="C40" s="198">
        <v>29270.55</v>
      </c>
      <c r="D40" s="198">
        <v>22385.13</v>
      </c>
      <c r="E40" s="198">
        <v>5834</v>
      </c>
      <c r="F40" s="248">
        <v>42614</v>
      </c>
      <c r="G40" s="249">
        <v>305587.48</v>
      </c>
      <c r="H40" s="198">
        <v>3921</v>
      </c>
      <c r="I40" s="198">
        <v>81</v>
      </c>
      <c r="J40" s="198">
        <v>503</v>
      </c>
      <c r="K40" s="198">
        <v>103</v>
      </c>
      <c r="L40" s="249">
        <v>4608</v>
      </c>
      <c r="M40" s="250">
        <v>310195.48</v>
      </c>
      <c r="N40" s="228">
        <v>79449.2</v>
      </c>
    </row>
    <row r="41" spans="1:16" x14ac:dyDescent="0.25">
      <c r="A41" s="738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6" ht="15.75" thickBot="1" x14ac:dyDescent="0.3">
      <c r="A42" s="738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6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6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79" t="s">
        <v>31</v>
      </c>
    </row>
    <row r="45" spans="1:16" x14ac:dyDescent="0.25">
      <c r="A45" s="3301"/>
      <c r="B45" s="2804" t="s">
        <v>8</v>
      </c>
      <c r="C45" s="3322"/>
      <c r="D45" s="2816" t="s">
        <v>9</v>
      </c>
      <c r="E45" s="3343"/>
      <c r="F45" s="2820" t="s">
        <v>351</v>
      </c>
      <c r="G45" s="3327" t="s">
        <v>10</v>
      </c>
      <c r="H45" s="3345" t="s">
        <v>11</v>
      </c>
      <c r="I45" s="3322"/>
      <c r="J45" s="3323" t="s">
        <v>12</v>
      </c>
      <c r="K45" s="3325" t="s">
        <v>352</v>
      </c>
      <c r="L45" s="3327" t="s">
        <v>13</v>
      </c>
      <c r="M45" s="3338"/>
      <c r="N45" s="3380"/>
    </row>
    <row r="46" spans="1:16" ht="43.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81"/>
    </row>
    <row r="47" spans="1:16" ht="30" x14ac:dyDescent="0.25">
      <c r="A47" s="728" t="s">
        <v>17</v>
      </c>
      <c r="B47" s="199">
        <v>42971.948999999993</v>
      </c>
      <c r="C47" s="200">
        <v>26205</v>
      </c>
      <c r="D47" s="200">
        <v>14456</v>
      </c>
      <c r="E47" s="200">
        <v>12979</v>
      </c>
      <c r="F47" s="211">
        <v>14216</v>
      </c>
      <c r="G47" s="212">
        <v>110827.94899999999</v>
      </c>
      <c r="H47" s="297">
        <v>6127.7</v>
      </c>
      <c r="I47" s="200">
        <v>971</v>
      </c>
      <c r="J47" s="200">
        <v>1943</v>
      </c>
      <c r="K47" s="201">
        <v>1369</v>
      </c>
      <c r="L47" s="212">
        <v>10410.700000000001</v>
      </c>
      <c r="M47" s="213">
        <v>121238.64899999999</v>
      </c>
      <c r="N47" s="784">
        <v>58291.4</v>
      </c>
    </row>
    <row r="48" spans="1:16" x14ac:dyDescent="0.25">
      <c r="A48" s="729" t="s">
        <v>18</v>
      </c>
      <c r="B48" s="202">
        <v>32140.440999999999</v>
      </c>
      <c r="C48" s="203">
        <v>27478.13</v>
      </c>
      <c r="D48" s="203">
        <v>10850</v>
      </c>
      <c r="E48" s="203">
        <v>10670.083999999999</v>
      </c>
      <c r="F48" s="292">
        <v>9958</v>
      </c>
      <c r="G48" s="234">
        <v>91096.654999999999</v>
      </c>
      <c r="H48" s="294">
        <v>8764.7000000000007</v>
      </c>
      <c r="I48" s="203">
        <v>9595.5640000000003</v>
      </c>
      <c r="J48" s="203">
        <v>7332</v>
      </c>
      <c r="K48" s="298">
        <v>3139</v>
      </c>
      <c r="L48" s="234">
        <v>28831.263999999999</v>
      </c>
      <c r="M48" s="235">
        <v>119927.91899999999</v>
      </c>
      <c r="N48" s="785">
        <v>73686.638000000006</v>
      </c>
    </row>
    <row r="49" spans="1:16" x14ac:dyDescent="0.25">
      <c r="A49" s="730" t="s">
        <v>19</v>
      </c>
      <c r="B49" s="204">
        <v>10275.700000000001</v>
      </c>
      <c r="C49" s="205">
        <v>5705.3</v>
      </c>
      <c r="D49" s="205">
        <v>2857</v>
      </c>
      <c r="E49" s="205">
        <v>2399</v>
      </c>
      <c r="F49" s="295">
        <v>1630</v>
      </c>
      <c r="G49" s="252">
        <v>22867</v>
      </c>
      <c r="H49" s="299">
        <v>5138.7</v>
      </c>
      <c r="I49" s="205">
        <v>4410.88</v>
      </c>
      <c r="J49" s="205">
        <v>1401</v>
      </c>
      <c r="K49" s="300">
        <v>655</v>
      </c>
      <c r="L49" s="252">
        <v>11605.58</v>
      </c>
      <c r="M49" s="253">
        <v>34472.58</v>
      </c>
      <c r="N49" s="786">
        <v>23393.4</v>
      </c>
    </row>
    <row r="50" spans="1:16" x14ac:dyDescent="0.25">
      <c r="A50" s="731" t="s">
        <v>20</v>
      </c>
      <c r="B50" s="204">
        <v>9962.6579999999994</v>
      </c>
      <c r="C50" s="205">
        <v>9900.83</v>
      </c>
      <c r="D50" s="205">
        <v>4041</v>
      </c>
      <c r="E50" s="205">
        <v>3276</v>
      </c>
      <c r="F50" s="295">
        <v>3878</v>
      </c>
      <c r="G50" s="252">
        <v>31058.488000000001</v>
      </c>
      <c r="H50" s="299">
        <v>2018</v>
      </c>
      <c r="I50" s="205">
        <v>0</v>
      </c>
      <c r="J50" s="205">
        <v>4575</v>
      </c>
      <c r="K50" s="300">
        <v>2136</v>
      </c>
      <c r="L50" s="252">
        <v>8729</v>
      </c>
      <c r="M50" s="253">
        <v>39787.488000000005</v>
      </c>
      <c r="N50" s="786">
        <v>24127.9</v>
      </c>
    </row>
    <row r="51" spans="1:16" x14ac:dyDescent="0.25">
      <c r="A51" s="731" t="s">
        <v>21</v>
      </c>
      <c r="B51" s="204">
        <v>10504.15</v>
      </c>
      <c r="C51" s="205">
        <v>10772</v>
      </c>
      <c r="D51" s="205">
        <v>3569</v>
      </c>
      <c r="E51" s="205">
        <v>4462.0839999999998</v>
      </c>
      <c r="F51" s="295">
        <v>3850</v>
      </c>
      <c r="G51" s="252">
        <v>33157.233999999997</v>
      </c>
      <c r="H51" s="299">
        <v>1607</v>
      </c>
      <c r="I51" s="205">
        <v>5112.6840000000002</v>
      </c>
      <c r="J51" s="205">
        <v>1285</v>
      </c>
      <c r="K51" s="300">
        <v>96</v>
      </c>
      <c r="L51" s="252">
        <v>8100.6840000000002</v>
      </c>
      <c r="M51" s="253">
        <v>41257.917999999998</v>
      </c>
      <c r="N51" s="786">
        <v>22603.238000000001</v>
      </c>
    </row>
    <row r="52" spans="1:16" x14ac:dyDescent="0.25">
      <c r="A52" s="729" t="s">
        <v>22</v>
      </c>
      <c r="B52" s="202">
        <v>2697</v>
      </c>
      <c r="C52" s="203">
        <v>1893.1420000000001</v>
      </c>
      <c r="D52" s="203">
        <v>933</v>
      </c>
      <c r="E52" s="203">
        <v>353.07799999999997</v>
      </c>
      <c r="F52" s="292">
        <v>1769</v>
      </c>
      <c r="G52" s="234">
        <v>7645.22</v>
      </c>
      <c r="H52" s="294">
        <v>81</v>
      </c>
      <c r="I52" s="203">
        <v>0</v>
      </c>
      <c r="J52" s="203">
        <v>1193</v>
      </c>
      <c r="K52" s="298">
        <v>761</v>
      </c>
      <c r="L52" s="234">
        <v>2035</v>
      </c>
      <c r="M52" s="235">
        <v>9680.2200000000012</v>
      </c>
      <c r="N52" s="785">
        <v>5731</v>
      </c>
    </row>
    <row r="53" spans="1:16" ht="15.75" thickBot="1" x14ac:dyDescent="0.3">
      <c r="A53" s="732" t="s">
        <v>23</v>
      </c>
      <c r="B53" s="207">
        <v>15852.189</v>
      </c>
      <c r="C53" s="208">
        <v>8910</v>
      </c>
      <c r="D53" s="208">
        <v>5177</v>
      </c>
      <c r="E53" s="208">
        <v>8741</v>
      </c>
      <c r="F53" s="296">
        <v>3537</v>
      </c>
      <c r="G53" s="254">
        <v>42217.188999999998</v>
      </c>
      <c r="H53" s="301">
        <v>310</v>
      </c>
      <c r="I53" s="208">
        <v>522</v>
      </c>
      <c r="J53" s="208">
        <v>1403</v>
      </c>
      <c r="K53" s="302">
        <v>229</v>
      </c>
      <c r="L53" s="254">
        <v>2464</v>
      </c>
      <c r="M53" s="255">
        <v>44681.188999999998</v>
      </c>
      <c r="N53" s="787">
        <v>24245.9</v>
      </c>
      <c r="P53" s="1"/>
    </row>
    <row r="54" spans="1:16" ht="15.75" thickBot="1" x14ac:dyDescent="0.3">
      <c r="A54" s="733" t="s">
        <v>24</v>
      </c>
      <c r="B54" s="224">
        <v>93661.578999999998</v>
      </c>
      <c r="C54" s="224">
        <v>64486.271999999997</v>
      </c>
      <c r="D54" s="224">
        <v>31416</v>
      </c>
      <c r="E54" s="224">
        <v>32743.162</v>
      </c>
      <c r="F54" s="225">
        <v>29480</v>
      </c>
      <c r="G54" s="226">
        <v>251787.01299999998</v>
      </c>
      <c r="H54" s="243">
        <v>15283.4</v>
      </c>
      <c r="I54" s="224">
        <v>11088.564</v>
      </c>
      <c r="J54" s="224">
        <v>11871</v>
      </c>
      <c r="K54" s="224">
        <v>5498</v>
      </c>
      <c r="L54" s="226">
        <v>43740.964</v>
      </c>
      <c r="M54" s="227">
        <v>295527.97700000001</v>
      </c>
      <c r="N54" s="228">
        <v>161954.93799999999</v>
      </c>
      <c r="P54" s="1415">
        <f>M69-M54</f>
        <v>162775.18299999996</v>
      </c>
    </row>
    <row r="55" spans="1:16" x14ac:dyDescent="0.25">
      <c r="A55" s="734" t="s">
        <v>35</v>
      </c>
      <c r="B55" s="290">
        <v>16147.664000000001</v>
      </c>
      <c r="C55" s="290">
        <v>4652.1180000000004</v>
      </c>
      <c r="D55" s="290">
        <v>6691</v>
      </c>
      <c r="E55" s="290">
        <v>4512</v>
      </c>
      <c r="F55" s="291">
        <v>3674</v>
      </c>
      <c r="G55" s="230">
        <v>35676.781999999999</v>
      </c>
      <c r="H55" s="293">
        <v>23800.760999999999</v>
      </c>
      <c r="I55" s="290">
        <v>2737</v>
      </c>
      <c r="J55" s="290">
        <v>1559</v>
      </c>
      <c r="K55" s="290">
        <v>664</v>
      </c>
      <c r="L55" s="230">
        <v>28760.760999999999</v>
      </c>
      <c r="M55" s="231">
        <v>64437.542999999998</v>
      </c>
      <c r="N55" s="788">
        <v>36060</v>
      </c>
    </row>
    <row r="56" spans="1:16" ht="30" x14ac:dyDescent="0.25">
      <c r="A56" s="735" t="s">
        <v>36</v>
      </c>
      <c r="B56" s="203">
        <v>6603.5569999999998</v>
      </c>
      <c r="C56" s="203">
        <v>3197</v>
      </c>
      <c r="D56" s="203">
        <v>3144</v>
      </c>
      <c r="E56" s="203">
        <v>1662</v>
      </c>
      <c r="F56" s="292">
        <v>1942</v>
      </c>
      <c r="G56" s="234">
        <v>16548.557000000001</v>
      </c>
      <c r="H56" s="294">
        <v>8921.6</v>
      </c>
      <c r="I56" s="203">
        <v>7893.3050000000003</v>
      </c>
      <c r="J56" s="203">
        <v>2502</v>
      </c>
      <c r="K56" s="203">
        <v>753</v>
      </c>
      <c r="L56" s="234">
        <v>20069.904999999999</v>
      </c>
      <c r="M56" s="235">
        <v>36618.462</v>
      </c>
      <c r="N56" s="789">
        <v>21704.557000000001</v>
      </c>
    </row>
    <row r="57" spans="1:16" ht="30" x14ac:dyDescent="0.25">
      <c r="A57" s="735" t="s">
        <v>37</v>
      </c>
      <c r="B57" s="203">
        <v>272</v>
      </c>
      <c r="C57" s="203">
        <v>278</v>
      </c>
      <c r="D57" s="203">
        <v>615</v>
      </c>
      <c r="E57" s="203">
        <v>590.81600000000003</v>
      </c>
      <c r="F57" s="292">
        <v>274</v>
      </c>
      <c r="G57" s="234">
        <v>2029.816</v>
      </c>
      <c r="H57" s="294">
        <v>5982</v>
      </c>
      <c r="I57" s="203">
        <v>0</v>
      </c>
      <c r="J57" s="203">
        <v>0</v>
      </c>
      <c r="K57" s="203">
        <v>0</v>
      </c>
      <c r="L57" s="234">
        <v>5982</v>
      </c>
      <c r="M57" s="235">
        <v>8011.8159999999998</v>
      </c>
      <c r="N57" s="789">
        <v>1441.816</v>
      </c>
    </row>
    <row r="58" spans="1:16" ht="30" x14ac:dyDescent="0.25">
      <c r="A58" s="735" t="s">
        <v>38</v>
      </c>
      <c r="B58" s="203">
        <v>1905</v>
      </c>
      <c r="C58" s="203">
        <v>142</v>
      </c>
      <c r="D58" s="203">
        <v>214</v>
      </c>
      <c r="E58" s="203">
        <v>112</v>
      </c>
      <c r="F58" s="292">
        <v>1623</v>
      </c>
      <c r="G58" s="234">
        <v>3996</v>
      </c>
      <c r="H58" s="294">
        <v>0</v>
      </c>
      <c r="I58" s="203">
        <v>36</v>
      </c>
      <c r="J58" s="203">
        <v>0</v>
      </c>
      <c r="K58" s="203">
        <v>0</v>
      </c>
      <c r="L58" s="234">
        <v>36</v>
      </c>
      <c r="M58" s="235">
        <v>4032</v>
      </c>
      <c r="N58" s="789">
        <v>881</v>
      </c>
    </row>
    <row r="59" spans="1:16" ht="30" x14ac:dyDescent="0.25">
      <c r="A59" s="735" t="s">
        <v>39</v>
      </c>
      <c r="B59" s="203">
        <v>4787.8180000000002</v>
      </c>
      <c r="C59" s="203">
        <v>7299</v>
      </c>
      <c r="D59" s="203">
        <v>1569</v>
      </c>
      <c r="E59" s="203">
        <v>5334.2029999999995</v>
      </c>
      <c r="F59" s="292">
        <v>1137</v>
      </c>
      <c r="G59" s="234">
        <v>20127.021000000001</v>
      </c>
      <c r="H59" s="294">
        <v>6013</v>
      </c>
      <c r="I59" s="203">
        <v>4768.5200000000004</v>
      </c>
      <c r="J59" s="203">
        <v>9156.52</v>
      </c>
      <c r="K59" s="203">
        <v>16652.716</v>
      </c>
      <c r="L59" s="234">
        <v>36590.756000000001</v>
      </c>
      <c r="M59" s="235">
        <v>56717.777000000002</v>
      </c>
      <c r="N59" s="789">
        <v>32480</v>
      </c>
    </row>
    <row r="60" spans="1:16" x14ac:dyDescent="0.25">
      <c r="A60" s="735" t="s">
        <v>40</v>
      </c>
      <c r="B60" s="203">
        <v>200</v>
      </c>
      <c r="C60" s="203">
        <v>33</v>
      </c>
      <c r="D60" s="203">
        <v>8762</v>
      </c>
      <c r="E60" s="203">
        <v>327</v>
      </c>
      <c r="F60" s="292">
        <v>25</v>
      </c>
      <c r="G60" s="234">
        <v>9347</v>
      </c>
      <c r="H60" s="294">
        <v>0</v>
      </c>
      <c r="I60" s="203">
        <v>0</v>
      </c>
      <c r="J60" s="203">
        <v>1544</v>
      </c>
      <c r="K60" s="203">
        <v>1300</v>
      </c>
      <c r="L60" s="234">
        <v>2844</v>
      </c>
      <c r="M60" s="235">
        <v>12191</v>
      </c>
      <c r="N60" s="789">
        <v>12124</v>
      </c>
    </row>
    <row r="61" spans="1:16" x14ac:dyDescent="0.25">
      <c r="A61" s="735" t="s">
        <v>41</v>
      </c>
      <c r="B61" s="203">
        <v>5875.1720000000005</v>
      </c>
      <c r="C61" s="203">
        <v>2044</v>
      </c>
      <c r="D61" s="203">
        <v>6279</v>
      </c>
      <c r="E61" s="203">
        <v>2407</v>
      </c>
      <c r="F61" s="292">
        <v>625</v>
      </c>
      <c r="G61" s="234">
        <v>17230.171999999999</v>
      </c>
      <c r="H61" s="294">
        <v>2045</v>
      </c>
      <c r="I61" s="203">
        <v>211</v>
      </c>
      <c r="J61" s="203">
        <v>629</v>
      </c>
      <c r="K61" s="203">
        <v>31</v>
      </c>
      <c r="L61" s="234">
        <v>2916</v>
      </c>
      <c r="M61" s="235">
        <v>20146.171999999999</v>
      </c>
      <c r="N61" s="789">
        <v>12499</v>
      </c>
    </row>
    <row r="62" spans="1:16" x14ac:dyDescent="0.25">
      <c r="A62" s="735" t="s">
        <v>42</v>
      </c>
      <c r="B62" s="203">
        <v>2751.4</v>
      </c>
      <c r="C62" s="203">
        <v>4974</v>
      </c>
      <c r="D62" s="203">
        <v>6412</v>
      </c>
      <c r="E62" s="203">
        <v>6837</v>
      </c>
      <c r="F62" s="292">
        <v>2468</v>
      </c>
      <c r="G62" s="234">
        <v>23442.400000000001</v>
      </c>
      <c r="H62" s="294">
        <v>83.2</v>
      </c>
      <c r="I62" s="203">
        <v>111</v>
      </c>
      <c r="J62" s="203">
        <v>241</v>
      </c>
      <c r="K62" s="203">
        <v>226</v>
      </c>
      <c r="L62" s="234">
        <v>661.2</v>
      </c>
      <c r="M62" s="235">
        <v>24103.599999999999</v>
      </c>
      <c r="N62" s="789">
        <v>13345.4</v>
      </c>
    </row>
    <row r="63" spans="1:16" ht="30" x14ac:dyDescent="0.25">
      <c r="A63" s="735" t="s">
        <v>43</v>
      </c>
      <c r="B63" s="203">
        <v>4326.4400000000005</v>
      </c>
      <c r="C63" s="203">
        <v>1961</v>
      </c>
      <c r="D63" s="203">
        <v>2833</v>
      </c>
      <c r="E63" s="203">
        <v>2047.9929999999999</v>
      </c>
      <c r="F63" s="292">
        <v>1520</v>
      </c>
      <c r="G63" s="234">
        <v>12688.433000000001</v>
      </c>
      <c r="H63" s="294">
        <v>245</v>
      </c>
      <c r="I63" s="203">
        <v>20</v>
      </c>
      <c r="J63" s="203">
        <v>3227</v>
      </c>
      <c r="K63" s="203">
        <v>9</v>
      </c>
      <c r="L63" s="234">
        <v>3501</v>
      </c>
      <c r="M63" s="235">
        <v>16189.433000000001</v>
      </c>
      <c r="N63" s="789">
        <v>10725</v>
      </c>
    </row>
    <row r="64" spans="1:16" x14ac:dyDescent="0.25">
      <c r="A64" s="735" t="s">
        <v>44</v>
      </c>
      <c r="B64" s="203">
        <v>2590</v>
      </c>
      <c r="C64" s="203">
        <v>382</v>
      </c>
      <c r="D64" s="203">
        <v>970</v>
      </c>
      <c r="E64" s="203">
        <v>1350</v>
      </c>
      <c r="F64" s="292">
        <v>3310</v>
      </c>
      <c r="G64" s="234">
        <v>8602</v>
      </c>
      <c r="H64" s="294">
        <v>2625</v>
      </c>
      <c r="I64" s="203">
        <v>713</v>
      </c>
      <c r="J64" s="203">
        <v>345</v>
      </c>
      <c r="K64" s="203">
        <v>1313</v>
      </c>
      <c r="L64" s="234">
        <v>4996</v>
      </c>
      <c r="M64" s="235">
        <v>13598</v>
      </c>
      <c r="N64" s="789">
        <v>10432</v>
      </c>
    </row>
    <row r="65" spans="1:14" ht="30" x14ac:dyDescent="0.25">
      <c r="A65" s="735" t="s">
        <v>45</v>
      </c>
      <c r="B65" s="203">
        <v>1421.5410000000002</v>
      </c>
      <c r="C65" s="203">
        <v>511</v>
      </c>
      <c r="D65" s="203">
        <v>156</v>
      </c>
      <c r="E65" s="203">
        <v>245</v>
      </c>
      <c r="F65" s="292">
        <v>541</v>
      </c>
      <c r="G65" s="234">
        <v>2874.5410000000002</v>
      </c>
      <c r="H65" s="294">
        <v>25</v>
      </c>
      <c r="I65" s="203">
        <v>0</v>
      </c>
      <c r="J65" s="203">
        <v>2</v>
      </c>
      <c r="K65" s="203">
        <v>24</v>
      </c>
      <c r="L65" s="234">
        <v>51</v>
      </c>
      <c r="M65" s="235">
        <v>2925.5410000000002</v>
      </c>
      <c r="N65" s="789">
        <v>1805</v>
      </c>
    </row>
    <row r="66" spans="1:14" x14ac:dyDescent="0.25">
      <c r="A66" s="735" t="s">
        <v>46</v>
      </c>
      <c r="B66" s="203">
        <v>1390.1</v>
      </c>
      <c r="C66" s="203">
        <v>1994</v>
      </c>
      <c r="D66" s="203">
        <v>446</v>
      </c>
      <c r="E66" s="203">
        <v>3850</v>
      </c>
      <c r="F66" s="292">
        <v>4217</v>
      </c>
      <c r="G66" s="234">
        <v>11897.1</v>
      </c>
      <c r="H66" s="294">
        <v>216</v>
      </c>
      <c r="I66" s="203">
        <v>0</v>
      </c>
      <c r="J66" s="203">
        <v>14</v>
      </c>
      <c r="K66" s="203">
        <v>2878</v>
      </c>
      <c r="L66" s="234">
        <v>3108</v>
      </c>
      <c r="M66" s="235">
        <v>15005.1</v>
      </c>
      <c r="N66" s="789">
        <v>12480.1</v>
      </c>
    </row>
    <row r="67" spans="1:14" x14ac:dyDescent="0.25">
      <c r="A67" s="740" t="s">
        <v>47</v>
      </c>
      <c r="B67" s="208">
        <v>12</v>
      </c>
      <c r="C67" s="208">
        <v>0</v>
      </c>
      <c r="D67" s="208">
        <v>74</v>
      </c>
      <c r="E67" s="208">
        <v>324</v>
      </c>
      <c r="F67" s="296">
        <v>28</v>
      </c>
      <c r="G67" s="254">
        <v>438</v>
      </c>
      <c r="H67" s="301">
        <v>3456</v>
      </c>
      <c r="I67" s="208">
        <v>0</v>
      </c>
      <c r="J67" s="208">
        <v>1062</v>
      </c>
      <c r="K67" s="208">
        <v>3496</v>
      </c>
      <c r="L67" s="254">
        <v>8014</v>
      </c>
      <c r="M67" s="255">
        <v>8452</v>
      </c>
      <c r="N67" s="790">
        <v>4033</v>
      </c>
    </row>
    <row r="68" spans="1:14" ht="15.75" thickBot="1" x14ac:dyDescent="0.3">
      <c r="A68" s="735" t="s">
        <v>393</v>
      </c>
      <c r="B68" s="203">
        <v>27859.441000000003</v>
      </c>
      <c r="C68" s="203">
        <v>27312.192999999999</v>
      </c>
      <c r="D68" s="203">
        <v>16130</v>
      </c>
      <c r="E68" s="203">
        <v>7770</v>
      </c>
      <c r="F68" s="292">
        <v>8151</v>
      </c>
      <c r="G68" s="234">
        <v>87222.633999999991</v>
      </c>
      <c r="H68" s="294">
        <v>38336.975999999995</v>
      </c>
      <c r="I68" s="203">
        <v>19478.106</v>
      </c>
      <c r="J68" s="203">
        <v>11914</v>
      </c>
      <c r="K68" s="203">
        <v>18923</v>
      </c>
      <c r="L68" s="234">
        <v>88652.081999999995</v>
      </c>
      <c r="M68" s="235">
        <v>175874.71600000001</v>
      </c>
      <c r="N68" s="789">
        <v>82315.684000000008</v>
      </c>
    </row>
    <row r="69" spans="1:14" ht="15.75" thickBot="1" x14ac:dyDescent="0.3">
      <c r="A69" s="736" t="s">
        <v>25</v>
      </c>
      <c r="B69" s="666">
        <v>76142.133000000002</v>
      </c>
      <c r="C69" s="666">
        <v>54779.311000000002</v>
      </c>
      <c r="D69" s="666">
        <v>54295</v>
      </c>
      <c r="E69" s="666">
        <v>37369.012000000002</v>
      </c>
      <c r="F69" s="666">
        <v>29535</v>
      </c>
      <c r="G69" s="238">
        <v>252120.45600000001</v>
      </c>
      <c r="H69" s="666">
        <v>91749.536999999997</v>
      </c>
      <c r="I69" s="666">
        <v>35967.930999999997</v>
      </c>
      <c r="J69" s="666">
        <v>32195.52</v>
      </c>
      <c r="K69" s="666">
        <v>46269.716</v>
      </c>
      <c r="L69" s="238">
        <v>206182.70400000003</v>
      </c>
      <c r="M69" s="239">
        <v>458303.16</v>
      </c>
      <c r="N69" s="791">
        <v>252326.557</v>
      </c>
    </row>
    <row r="70" spans="1:14" ht="15.75" thickBot="1" x14ac:dyDescent="0.3">
      <c r="A70" s="737" t="s">
        <v>26</v>
      </c>
      <c r="B70" s="241">
        <v>169803.712</v>
      </c>
      <c r="C70" s="241">
        <v>119265.583</v>
      </c>
      <c r="D70" s="241">
        <v>85711</v>
      </c>
      <c r="E70" s="241">
        <v>70112.173999999999</v>
      </c>
      <c r="F70" s="242">
        <v>59015</v>
      </c>
      <c r="G70" s="226">
        <v>503907.46899999998</v>
      </c>
      <c r="H70" s="243">
        <v>107032.93700000001</v>
      </c>
      <c r="I70" s="241">
        <v>47056.494999999995</v>
      </c>
      <c r="J70" s="241">
        <v>44066.520000000004</v>
      </c>
      <c r="K70" s="241">
        <v>51767.716</v>
      </c>
      <c r="L70" s="226">
        <v>249923.66800000001</v>
      </c>
      <c r="M70" s="227">
        <v>753831.13699999999</v>
      </c>
      <c r="N70" s="244">
        <v>414281.495</v>
      </c>
    </row>
    <row r="71" spans="1:14" x14ac:dyDescent="0.25">
      <c r="A71" s="738"/>
      <c r="B71" s="33">
        <f>B69+H69</f>
        <v>167891.66999999998</v>
      </c>
      <c r="C71" s="33">
        <f>C69+I69</f>
        <v>90747.241999999998</v>
      </c>
      <c r="D71" s="33">
        <f>D69+E69+J69</f>
        <v>123859.53200000001</v>
      </c>
      <c r="E71" s="33"/>
      <c r="F71" s="33">
        <f>F69+K69</f>
        <v>75804.716</v>
      </c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738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5.75" thickBot="1" x14ac:dyDescent="0.3">
      <c r="A73" s="3334" t="s">
        <v>48</v>
      </c>
      <c r="B73" s="3335"/>
      <c r="C73" s="3335"/>
      <c r="D73" s="3335"/>
      <c r="E73" s="3335"/>
      <c r="F73" s="3335"/>
      <c r="G73" s="3335"/>
      <c r="H73" s="3335"/>
      <c r="I73" s="3335"/>
      <c r="J73" s="3335"/>
      <c r="K73" s="3335"/>
      <c r="L73" s="3335"/>
      <c r="M73" s="3335"/>
      <c r="N73" s="3336"/>
    </row>
    <row r="74" spans="1:14" ht="15.75" thickBot="1" x14ac:dyDescent="0.3">
      <c r="A74" s="3346" t="s">
        <v>0</v>
      </c>
      <c r="B74" s="3349" t="s">
        <v>1</v>
      </c>
      <c r="C74" s="3330"/>
      <c r="D74" s="3330"/>
      <c r="E74" s="3330"/>
      <c r="F74" s="3330"/>
      <c r="G74" s="3350"/>
      <c r="H74" s="3351" t="s">
        <v>2</v>
      </c>
      <c r="I74" s="3307"/>
      <c r="J74" s="3307"/>
      <c r="K74" s="3307"/>
      <c r="L74" s="3352"/>
      <c r="M74" s="3353" t="s">
        <v>3</v>
      </c>
      <c r="N74" s="3379" t="s">
        <v>31</v>
      </c>
    </row>
    <row r="75" spans="1:14" x14ac:dyDescent="0.25">
      <c r="A75" s="3347"/>
      <c r="B75" s="2830" t="s">
        <v>8</v>
      </c>
      <c r="C75" s="3322"/>
      <c r="D75" s="2816" t="s">
        <v>9</v>
      </c>
      <c r="E75" s="3343"/>
      <c r="F75" s="2820" t="s">
        <v>351</v>
      </c>
      <c r="G75" s="3327" t="s">
        <v>10</v>
      </c>
      <c r="H75" s="3345" t="s">
        <v>11</v>
      </c>
      <c r="I75" s="3322"/>
      <c r="J75" s="3323" t="s">
        <v>12</v>
      </c>
      <c r="K75" s="3323" t="s">
        <v>352</v>
      </c>
      <c r="L75" s="3327" t="s">
        <v>13</v>
      </c>
      <c r="M75" s="3354"/>
      <c r="N75" s="3380"/>
    </row>
    <row r="76" spans="1:14" ht="43.5" thickBot="1" x14ac:dyDescent="0.3">
      <c r="A76" s="3348"/>
      <c r="B76" s="258" t="s">
        <v>14</v>
      </c>
      <c r="C76" s="716" t="s">
        <v>15</v>
      </c>
      <c r="D76" s="716" t="s">
        <v>16</v>
      </c>
      <c r="E76" s="716" t="s">
        <v>55</v>
      </c>
      <c r="F76" s="3356"/>
      <c r="G76" s="3328"/>
      <c r="H76" s="259" t="s">
        <v>14</v>
      </c>
      <c r="I76" s="716" t="s">
        <v>15</v>
      </c>
      <c r="J76" s="3324"/>
      <c r="K76" s="3324"/>
      <c r="L76" s="3328"/>
      <c r="M76" s="3355"/>
      <c r="N76" s="3381"/>
    </row>
    <row r="77" spans="1:14" ht="15.75" thickBot="1" x14ac:dyDescent="0.3">
      <c r="A77" s="260" t="s">
        <v>24</v>
      </c>
      <c r="B77" s="743">
        <v>93661.578999999998</v>
      </c>
      <c r="C77" s="743">
        <v>64486.271999999997</v>
      </c>
      <c r="D77" s="743">
        <v>31416</v>
      </c>
      <c r="E77" s="743">
        <v>32743.162</v>
      </c>
      <c r="F77" s="743">
        <v>29480</v>
      </c>
      <c r="G77" s="744">
        <v>251787.01299999998</v>
      </c>
      <c r="H77" s="743">
        <v>15283.4</v>
      </c>
      <c r="I77" s="743">
        <v>11088.564</v>
      </c>
      <c r="J77" s="743">
        <v>11871</v>
      </c>
      <c r="K77" s="743">
        <v>5498</v>
      </c>
      <c r="L77" s="744">
        <v>43740.964</v>
      </c>
      <c r="M77" s="792">
        <v>295527.97700000001</v>
      </c>
      <c r="N77" s="794">
        <v>161954.93799999999</v>
      </c>
    </row>
    <row r="78" spans="1:14" x14ac:dyDescent="0.25">
      <c r="A78" s="264" t="s">
        <v>49</v>
      </c>
      <c r="B78" s="267">
        <v>59633.377</v>
      </c>
      <c r="C78" s="200">
        <v>40686.83</v>
      </c>
      <c r="D78" s="200">
        <v>17724</v>
      </c>
      <c r="E78" s="200">
        <v>18049</v>
      </c>
      <c r="F78" s="777">
        <v>21916</v>
      </c>
      <c r="G78" s="746">
        <v>158009.20699999999</v>
      </c>
      <c r="H78" s="747">
        <v>12812.9</v>
      </c>
      <c r="I78" s="748">
        <v>9219.5640000000003</v>
      </c>
      <c r="J78" s="267">
        <v>11274</v>
      </c>
      <c r="K78" s="267">
        <v>5074</v>
      </c>
      <c r="L78" s="746">
        <v>38380.464</v>
      </c>
      <c r="M78" s="793">
        <v>196389.671</v>
      </c>
      <c r="N78" s="784">
        <v>113089.038</v>
      </c>
    </row>
    <row r="79" spans="1:14" x14ac:dyDescent="0.25">
      <c r="A79" s="270" t="s">
        <v>50</v>
      </c>
      <c r="B79" s="272">
        <v>0</v>
      </c>
      <c r="C79" s="203">
        <v>0</v>
      </c>
      <c r="D79" s="203">
        <v>3960</v>
      </c>
      <c r="E79" s="203">
        <v>15</v>
      </c>
      <c r="F79" s="271">
        <v>11</v>
      </c>
      <c r="G79" s="746">
        <v>3986</v>
      </c>
      <c r="H79" s="750">
        <v>0</v>
      </c>
      <c r="I79" s="713">
        <v>0</v>
      </c>
      <c r="J79" s="272">
        <v>0</v>
      </c>
      <c r="K79" s="272">
        <v>0</v>
      </c>
      <c r="L79" s="746">
        <v>0</v>
      </c>
      <c r="M79" s="793">
        <v>3986</v>
      </c>
      <c r="N79" s="785">
        <v>15</v>
      </c>
    </row>
    <row r="80" spans="1:14" x14ac:dyDescent="0.25">
      <c r="A80" s="270" t="s">
        <v>51</v>
      </c>
      <c r="B80" s="272">
        <v>28295.810999999998</v>
      </c>
      <c r="C80" s="203">
        <v>18476</v>
      </c>
      <c r="D80" s="203">
        <v>7719</v>
      </c>
      <c r="E80" s="203">
        <v>12441.083999999999</v>
      </c>
      <c r="F80" s="271">
        <v>5314</v>
      </c>
      <c r="G80" s="746">
        <v>72245.895000000004</v>
      </c>
      <c r="H80" s="750">
        <v>2241.5</v>
      </c>
      <c r="I80" s="713">
        <v>1636</v>
      </c>
      <c r="J80" s="272">
        <v>552</v>
      </c>
      <c r="K80" s="272">
        <v>112</v>
      </c>
      <c r="L80" s="746">
        <v>4541.5</v>
      </c>
      <c r="M80" s="793">
        <v>76787.395000000004</v>
      </c>
      <c r="N80" s="785">
        <v>38332.6</v>
      </c>
    </row>
    <row r="81" spans="1:14" x14ac:dyDescent="0.25">
      <c r="A81" s="270" t="s">
        <v>52</v>
      </c>
      <c r="B81" s="203">
        <v>1819.9</v>
      </c>
      <c r="C81" s="203">
        <v>419.3</v>
      </c>
      <c r="D81" s="203">
        <v>1106</v>
      </c>
      <c r="E81" s="203">
        <v>260</v>
      </c>
      <c r="F81" s="292">
        <v>1160</v>
      </c>
      <c r="G81" s="746">
        <v>4765.2</v>
      </c>
      <c r="H81" s="712">
        <v>214</v>
      </c>
      <c r="I81" s="713">
        <v>0</v>
      </c>
      <c r="J81" s="713">
        <v>0</v>
      </c>
      <c r="K81" s="713">
        <v>312</v>
      </c>
      <c r="L81" s="746">
        <v>526</v>
      </c>
      <c r="M81" s="793">
        <v>5291.2</v>
      </c>
      <c r="N81" s="785">
        <v>3036</v>
      </c>
    </row>
    <row r="82" spans="1:14" x14ac:dyDescent="0.25">
      <c r="A82" s="735" t="s">
        <v>53</v>
      </c>
      <c r="B82" s="203">
        <v>3179.9</v>
      </c>
      <c r="C82" s="203">
        <v>4903.7690000000002</v>
      </c>
      <c r="D82" s="203">
        <v>868</v>
      </c>
      <c r="E82" s="203">
        <v>1944</v>
      </c>
      <c r="F82" s="292">
        <v>1048</v>
      </c>
      <c r="G82" s="746">
        <v>11943.669</v>
      </c>
      <c r="H82" s="712">
        <v>15</v>
      </c>
      <c r="I82" s="713">
        <v>233</v>
      </c>
      <c r="J82" s="713">
        <v>45</v>
      </c>
      <c r="K82" s="713">
        <v>0</v>
      </c>
      <c r="L82" s="746">
        <v>293</v>
      </c>
      <c r="M82" s="793">
        <v>12236.669</v>
      </c>
      <c r="N82" s="785">
        <v>7296.3</v>
      </c>
    </row>
    <row r="83" spans="1:14" ht="15.75" thickBot="1" x14ac:dyDescent="0.3">
      <c r="A83" s="741" t="s">
        <v>23</v>
      </c>
      <c r="B83" s="306">
        <v>732.59100000000001</v>
      </c>
      <c r="C83" s="306">
        <v>0.373</v>
      </c>
      <c r="D83" s="306">
        <v>39</v>
      </c>
      <c r="E83" s="306">
        <v>34.078000000000003</v>
      </c>
      <c r="F83" s="307">
        <v>31</v>
      </c>
      <c r="G83" s="746">
        <v>837.04200000000003</v>
      </c>
      <c r="H83" s="714">
        <v>0</v>
      </c>
      <c r="I83" s="715">
        <v>0</v>
      </c>
      <c r="J83" s="715">
        <v>0</v>
      </c>
      <c r="K83" s="715">
        <v>0</v>
      </c>
      <c r="L83" s="746">
        <v>0</v>
      </c>
      <c r="M83" s="793">
        <v>837.04200000000003</v>
      </c>
      <c r="N83" s="795">
        <v>186</v>
      </c>
    </row>
    <row r="84" spans="1:14" ht="15.75" thickBot="1" x14ac:dyDescent="0.3">
      <c r="A84" s="260" t="s">
        <v>25</v>
      </c>
      <c r="B84" s="743">
        <v>76142.133000000002</v>
      </c>
      <c r="C84" s="743">
        <v>54779.311000000002</v>
      </c>
      <c r="D84" s="743">
        <v>54295</v>
      </c>
      <c r="E84" s="743">
        <v>37369.012000000002</v>
      </c>
      <c r="F84" s="751">
        <v>29535</v>
      </c>
      <c r="G84" s="744">
        <v>252120.45600000001</v>
      </c>
      <c r="H84" s="752">
        <v>91749.536999999997</v>
      </c>
      <c r="I84" s="743">
        <v>35967.930999999997</v>
      </c>
      <c r="J84" s="743">
        <v>32195.52</v>
      </c>
      <c r="K84" s="743">
        <v>46269.716</v>
      </c>
      <c r="L84" s="744">
        <v>206182.70400000003</v>
      </c>
      <c r="M84" s="792">
        <v>458303.16</v>
      </c>
      <c r="N84" s="794">
        <v>252326.557</v>
      </c>
    </row>
    <row r="85" spans="1:14" x14ac:dyDescent="0.25">
      <c r="A85" s="270" t="s">
        <v>49</v>
      </c>
      <c r="B85" s="203">
        <v>50851.116000000002</v>
      </c>
      <c r="C85" s="203">
        <v>47026.601000000002</v>
      </c>
      <c r="D85" s="203">
        <v>37409</v>
      </c>
      <c r="E85" s="203">
        <v>25533.993000000002</v>
      </c>
      <c r="F85" s="292">
        <v>17021</v>
      </c>
      <c r="G85" s="753">
        <v>177841.71</v>
      </c>
      <c r="H85" s="712">
        <v>80587.536999999997</v>
      </c>
      <c r="I85" s="713">
        <v>29725.254000000001</v>
      </c>
      <c r="J85" s="713">
        <v>23564.52</v>
      </c>
      <c r="K85" s="713">
        <v>37900</v>
      </c>
      <c r="L85" s="746">
        <v>171777.31100000002</v>
      </c>
      <c r="M85" s="793">
        <v>349619.02100000001</v>
      </c>
      <c r="N85" s="785">
        <v>185518.557</v>
      </c>
    </row>
    <row r="86" spans="1:14" x14ac:dyDescent="0.25">
      <c r="A86" s="270" t="s">
        <v>50</v>
      </c>
      <c r="B86" s="203">
        <v>0</v>
      </c>
      <c r="C86" s="203">
        <v>0</v>
      </c>
      <c r="D86" s="203">
        <v>6287</v>
      </c>
      <c r="E86" s="203">
        <v>0</v>
      </c>
      <c r="F86" s="292">
        <v>45</v>
      </c>
      <c r="G86" s="753">
        <v>6332</v>
      </c>
      <c r="H86" s="712">
        <v>0</v>
      </c>
      <c r="I86" s="713">
        <v>0</v>
      </c>
      <c r="J86" s="713">
        <v>0</v>
      </c>
      <c r="K86" s="713">
        <v>0</v>
      </c>
      <c r="L86" s="746">
        <v>0</v>
      </c>
      <c r="M86" s="793">
        <v>6332</v>
      </c>
      <c r="N86" s="785">
        <v>21</v>
      </c>
    </row>
    <row r="87" spans="1:14" x14ac:dyDescent="0.25">
      <c r="A87" s="270" t="s">
        <v>51</v>
      </c>
      <c r="B87" s="279">
        <v>24870.572</v>
      </c>
      <c r="C87" s="279">
        <v>7616.71</v>
      </c>
      <c r="D87" s="279">
        <v>9915</v>
      </c>
      <c r="E87" s="279">
        <v>11517.815999999999</v>
      </c>
      <c r="F87" s="280">
        <v>12388</v>
      </c>
      <c r="G87" s="753">
        <v>66308.097999999998</v>
      </c>
      <c r="H87" s="281">
        <v>11162</v>
      </c>
      <c r="I87" s="279">
        <v>6242.6769999999997</v>
      </c>
      <c r="J87" s="279">
        <v>8540</v>
      </c>
      <c r="K87" s="279">
        <v>5634.7160000000003</v>
      </c>
      <c r="L87" s="746">
        <v>31579.393</v>
      </c>
      <c r="M87" s="793">
        <v>97887.491000000009</v>
      </c>
      <c r="N87" s="785">
        <v>62916.998999999996</v>
      </c>
    </row>
    <row r="88" spans="1:14" x14ac:dyDescent="0.25">
      <c r="A88" s="270" t="s">
        <v>52</v>
      </c>
      <c r="B88" s="279">
        <v>407.62700000000001</v>
      </c>
      <c r="C88" s="279">
        <v>88</v>
      </c>
      <c r="D88" s="279">
        <v>406</v>
      </c>
      <c r="E88" s="279">
        <v>48</v>
      </c>
      <c r="F88" s="280">
        <v>81</v>
      </c>
      <c r="G88" s="753">
        <v>1030.627</v>
      </c>
      <c r="H88" s="281">
        <v>0</v>
      </c>
      <c r="I88" s="279">
        <v>0</v>
      </c>
      <c r="J88" s="279">
        <v>1</v>
      </c>
      <c r="K88" s="279">
        <v>28</v>
      </c>
      <c r="L88" s="746">
        <v>29</v>
      </c>
      <c r="M88" s="793">
        <v>1059.627</v>
      </c>
      <c r="N88" s="785">
        <v>508</v>
      </c>
    </row>
    <row r="89" spans="1:14" x14ac:dyDescent="0.25">
      <c r="A89" s="742" t="s">
        <v>53</v>
      </c>
      <c r="B89" s="283">
        <v>11</v>
      </c>
      <c r="C89" s="283">
        <v>48</v>
      </c>
      <c r="D89" s="283">
        <v>121</v>
      </c>
      <c r="E89" s="283">
        <v>258</v>
      </c>
      <c r="F89" s="284">
        <v>0</v>
      </c>
      <c r="G89" s="753">
        <v>438</v>
      </c>
      <c r="H89" s="285">
        <v>0</v>
      </c>
      <c r="I89" s="283">
        <v>0</v>
      </c>
      <c r="J89" s="283">
        <v>0</v>
      </c>
      <c r="K89" s="283">
        <v>330</v>
      </c>
      <c r="L89" s="746">
        <v>330</v>
      </c>
      <c r="M89" s="793">
        <v>768</v>
      </c>
      <c r="N89" s="785">
        <v>728</v>
      </c>
    </row>
    <row r="90" spans="1:14" ht="15.75" thickBot="1" x14ac:dyDescent="0.3">
      <c r="A90" s="741" t="s">
        <v>23</v>
      </c>
      <c r="B90" s="306">
        <v>1.8180000000000001</v>
      </c>
      <c r="C90" s="306">
        <v>0</v>
      </c>
      <c r="D90" s="306">
        <v>157</v>
      </c>
      <c r="E90" s="306">
        <v>11.202999999999999</v>
      </c>
      <c r="F90" s="307">
        <v>0</v>
      </c>
      <c r="G90" s="753">
        <v>170.02099999999999</v>
      </c>
      <c r="H90" s="714">
        <v>0</v>
      </c>
      <c r="I90" s="715">
        <v>0</v>
      </c>
      <c r="J90" s="715">
        <v>90</v>
      </c>
      <c r="K90" s="715">
        <v>2377</v>
      </c>
      <c r="L90" s="746">
        <v>2467</v>
      </c>
      <c r="M90" s="793">
        <v>2637.0210000000002</v>
      </c>
      <c r="N90" s="795">
        <v>2634.0010000000002</v>
      </c>
    </row>
    <row r="91" spans="1:14" ht="15.75" thickBot="1" x14ac:dyDescent="0.3">
      <c r="A91" s="260" t="s">
        <v>26</v>
      </c>
      <c r="B91" s="743">
        <v>169803.712</v>
      </c>
      <c r="C91" s="241">
        <v>119265.583</v>
      </c>
      <c r="D91" s="241">
        <v>85711</v>
      </c>
      <c r="E91" s="241">
        <v>70112.173999999999</v>
      </c>
      <c r="F91" s="242">
        <v>59015</v>
      </c>
      <c r="G91" s="744">
        <v>503907.46899999998</v>
      </c>
      <c r="H91" s="752">
        <v>107032.93700000001</v>
      </c>
      <c r="I91" s="241">
        <v>47056.494999999995</v>
      </c>
      <c r="J91" s="288">
        <v>44066.520000000004</v>
      </c>
      <c r="K91" s="288">
        <v>51767.716</v>
      </c>
      <c r="L91" s="744">
        <v>249923.66800000001</v>
      </c>
      <c r="M91" s="792">
        <v>753831.13699999999</v>
      </c>
      <c r="N91" s="796">
        <v>414281.495</v>
      </c>
    </row>
    <row r="94" spans="1:14" x14ac:dyDescent="0.25">
      <c r="A94" s="3377" t="s">
        <v>353</v>
      </c>
      <c r="B94" s="3377"/>
      <c r="D94" s="3377" t="s">
        <v>392</v>
      </c>
      <c r="E94" s="3377"/>
    </row>
    <row r="96" spans="1:14" x14ac:dyDescent="0.25">
      <c r="A96" s="3382" t="s">
        <v>354</v>
      </c>
      <c r="B96" s="3382"/>
      <c r="C96" s="798"/>
      <c r="D96" s="3390" t="s">
        <v>394</v>
      </c>
      <c r="E96" s="3390"/>
    </row>
    <row r="97" spans="1:5" ht="15" customHeight="1" x14ac:dyDescent="0.25">
      <c r="A97" s="3383" t="s">
        <v>30</v>
      </c>
      <c r="B97" s="3383"/>
      <c r="C97" s="798"/>
      <c r="D97" s="818" t="s">
        <v>395</v>
      </c>
      <c r="E97" s="822"/>
    </row>
    <row r="98" spans="1:5" x14ac:dyDescent="0.25">
      <c r="A98" s="3387" t="s">
        <v>356</v>
      </c>
      <c r="B98" s="809" t="s">
        <v>306</v>
      </c>
      <c r="C98" s="801"/>
      <c r="D98" s="3391" t="s">
        <v>396</v>
      </c>
      <c r="E98" s="3392"/>
    </row>
    <row r="99" spans="1:5" x14ac:dyDescent="0.25">
      <c r="A99" s="3388"/>
      <c r="B99" s="810" t="s">
        <v>152</v>
      </c>
      <c r="C99" s="803"/>
      <c r="D99" s="819" t="s">
        <v>397</v>
      </c>
      <c r="E99" s="820"/>
    </row>
    <row r="100" spans="1:5" x14ac:dyDescent="0.25">
      <c r="A100" s="3388"/>
      <c r="B100" s="809" t="s">
        <v>64</v>
      </c>
      <c r="C100" s="803"/>
      <c r="D100" s="819" t="s">
        <v>398</v>
      </c>
      <c r="E100" s="820"/>
    </row>
    <row r="101" spans="1:5" x14ac:dyDescent="0.25">
      <c r="A101" s="3388"/>
      <c r="B101" s="809" t="s">
        <v>357</v>
      </c>
      <c r="C101" s="803"/>
      <c r="D101" s="819" t="s">
        <v>399</v>
      </c>
      <c r="E101" s="821"/>
    </row>
    <row r="102" spans="1:5" ht="45" x14ac:dyDescent="0.25">
      <c r="A102" s="3388"/>
      <c r="B102" s="809" t="s">
        <v>358</v>
      </c>
      <c r="C102" s="803"/>
      <c r="D102" s="819" t="s">
        <v>400</v>
      </c>
      <c r="E102" s="821"/>
    </row>
    <row r="103" spans="1:5" x14ac:dyDescent="0.25">
      <c r="A103" s="3388"/>
      <c r="B103" s="809" t="s">
        <v>105</v>
      </c>
      <c r="C103" s="803"/>
      <c r="D103" s="819" t="s">
        <v>401</v>
      </c>
      <c r="E103" s="821"/>
    </row>
    <row r="104" spans="1:5" x14ac:dyDescent="0.25">
      <c r="A104" s="3388"/>
      <c r="B104" s="810" t="s">
        <v>359</v>
      </c>
      <c r="C104" s="803"/>
      <c r="D104" s="819" t="s">
        <v>402</v>
      </c>
      <c r="E104" s="821"/>
    </row>
    <row r="105" spans="1:5" x14ac:dyDescent="0.25">
      <c r="A105" s="3388"/>
      <c r="B105" s="809" t="s">
        <v>69</v>
      </c>
      <c r="C105" s="803"/>
      <c r="D105" s="819" t="s">
        <v>403</v>
      </c>
      <c r="E105" s="821"/>
    </row>
    <row r="106" spans="1:5" x14ac:dyDescent="0.25">
      <c r="A106" s="3388"/>
      <c r="B106" s="809" t="s">
        <v>71</v>
      </c>
      <c r="C106" s="803"/>
      <c r="D106" s="819" t="s">
        <v>404</v>
      </c>
      <c r="E106" s="821"/>
    </row>
    <row r="107" spans="1:5" x14ac:dyDescent="0.25">
      <c r="A107" s="3388"/>
      <c r="B107" s="809" t="s">
        <v>360</v>
      </c>
      <c r="C107" s="803"/>
      <c r="D107" s="819" t="s">
        <v>405</v>
      </c>
      <c r="E107" s="821"/>
    </row>
    <row r="108" spans="1:5" x14ac:dyDescent="0.25">
      <c r="A108" s="3388"/>
      <c r="B108" s="809" t="s">
        <v>362</v>
      </c>
      <c r="C108" s="803"/>
      <c r="D108" s="819" t="s">
        <v>406</v>
      </c>
      <c r="E108" s="821"/>
    </row>
    <row r="109" spans="1:5" x14ac:dyDescent="0.25">
      <c r="A109" s="3388"/>
      <c r="B109" s="809" t="s">
        <v>74</v>
      </c>
      <c r="C109" s="803"/>
      <c r="D109" s="819" t="s">
        <v>407</v>
      </c>
      <c r="E109" s="821"/>
    </row>
    <row r="110" spans="1:5" ht="30" customHeight="1" x14ac:dyDescent="0.25">
      <c r="A110" s="3388"/>
      <c r="B110" s="809" t="s">
        <v>107</v>
      </c>
      <c r="C110" s="803"/>
      <c r="D110" s="818" t="s">
        <v>408</v>
      </c>
      <c r="E110" s="821"/>
    </row>
    <row r="111" spans="1:5" x14ac:dyDescent="0.25">
      <c r="A111" s="3388"/>
      <c r="B111" s="809" t="s">
        <v>77</v>
      </c>
      <c r="C111" s="803"/>
    </row>
    <row r="112" spans="1:5" ht="30" x14ac:dyDescent="0.25">
      <c r="A112" s="3388"/>
      <c r="B112" s="809" t="s">
        <v>363</v>
      </c>
      <c r="C112" s="803"/>
    </row>
    <row r="113" spans="1:3" x14ac:dyDescent="0.25">
      <c r="A113" s="3388"/>
      <c r="B113" s="809" t="s">
        <v>82</v>
      </c>
      <c r="C113" s="803"/>
    </row>
    <row r="114" spans="1:3" x14ac:dyDescent="0.25">
      <c r="A114" s="3388"/>
      <c r="B114" s="809" t="s">
        <v>83</v>
      </c>
      <c r="C114" s="803"/>
    </row>
    <row r="115" spans="1:3" x14ac:dyDescent="0.25">
      <c r="A115" s="3388"/>
      <c r="B115" s="809" t="s">
        <v>122</v>
      </c>
      <c r="C115" s="803"/>
    </row>
    <row r="116" spans="1:3" ht="30" x14ac:dyDescent="0.25">
      <c r="A116" s="3388"/>
      <c r="B116" s="807" t="s">
        <v>382</v>
      </c>
      <c r="C116" s="803"/>
    </row>
    <row r="117" spans="1:3" ht="33" customHeight="1" x14ac:dyDescent="0.25">
      <c r="A117" s="3388"/>
      <c r="B117" s="810" t="s">
        <v>84</v>
      </c>
      <c r="C117" s="803"/>
    </row>
    <row r="118" spans="1:3" x14ac:dyDescent="0.25">
      <c r="A118" s="3388"/>
      <c r="B118" s="809" t="s">
        <v>89</v>
      </c>
      <c r="C118" s="803"/>
    </row>
    <row r="119" spans="1:3" ht="30" x14ac:dyDescent="0.25">
      <c r="A119" s="3388"/>
      <c r="B119" s="809" t="s">
        <v>365</v>
      </c>
      <c r="C119" s="803"/>
    </row>
    <row r="120" spans="1:3" ht="30" x14ac:dyDescent="0.25">
      <c r="A120" s="3388"/>
      <c r="B120" s="807" t="s">
        <v>383</v>
      </c>
      <c r="C120" s="803"/>
    </row>
    <row r="121" spans="1:3" ht="30" x14ac:dyDescent="0.25">
      <c r="A121" s="3388"/>
      <c r="B121" s="807" t="s">
        <v>391</v>
      </c>
      <c r="C121" s="803"/>
    </row>
    <row r="122" spans="1:3" x14ac:dyDescent="0.25">
      <c r="A122" s="3388"/>
      <c r="B122" s="809" t="s">
        <v>136</v>
      </c>
      <c r="C122" s="803"/>
    </row>
    <row r="123" spans="1:3" x14ac:dyDescent="0.25">
      <c r="A123" s="3389"/>
      <c r="B123" s="809"/>
      <c r="C123" s="803"/>
    </row>
    <row r="124" spans="1:3" ht="30" x14ac:dyDescent="0.25">
      <c r="A124" s="3387" t="s">
        <v>367</v>
      </c>
      <c r="B124" s="809" t="s">
        <v>368</v>
      </c>
      <c r="C124" s="803"/>
    </row>
    <row r="125" spans="1:3" x14ac:dyDescent="0.25">
      <c r="A125" s="3388"/>
      <c r="B125" s="809" t="s">
        <v>152</v>
      </c>
      <c r="C125" s="803"/>
    </row>
    <row r="126" spans="1:3" x14ac:dyDescent="0.25">
      <c r="A126" s="3388"/>
      <c r="B126" s="810" t="s">
        <v>64</v>
      </c>
      <c r="C126" s="803"/>
    </row>
    <row r="127" spans="1:3" ht="45" x14ac:dyDescent="0.25">
      <c r="A127" s="3388"/>
      <c r="B127" s="809" t="s">
        <v>358</v>
      </c>
      <c r="C127" s="803"/>
    </row>
    <row r="128" spans="1:3" x14ac:dyDescent="0.25">
      <c r="A128" s="3388"/>
      <c r="B128" s="810" t="s">
        <v>104</v>
      </c>
      <c r="C128" s="803"/>
    </row>
    <row r="129" spans="1:3" x14ac:dyDescent="0.25">
      <c r="A129" s="3388"/>
      <c r="B129" s="809" t="s">
        <v>369</v>
      </c>
      <c r="C129" s="803"/>
    </row>
    <row r="130" spans="1:3" x14ac:dyDescent="0.25">
      <c r="A130" s="3388"/>
      <c r="B130" s="809" t="s">
        <v>69</v>
      </c>
      <c r="C130" s="803"/>
    </row>
    <row r="131" spans="1:3" x14ac:dyDescent="0.25">
      <c r="A131" s="3388"/>
      <c r="B131" s="809" t="s">
        <v>370</v>
      </c>
      <c r="C131" s="803"/>
    </row>
    <row r="132" spans="1:3" x14ac:dyDescent="0.25">
      <c r="A132" s="3388"/>
      <c r="B132" s="809" t="s">
        <v>129</v>
      </c>
      <c r="C132" s="803"/>
    </row>
    <row r="133" spans="1:3" x14ac:dyDescent="0.25">
      <c r="A133" s="3388"/>
      <c r="B133" s="809" t="s">
        <v>74</v>
      </c>
      <c r="C133" s="803"/>
    </row>
    <row r="134" spans="1:3" x14ac:dyDescent="0.25">
      <c r="A134" s="3388"/>
      <c r="B134" s="810" t="s">
        <v>371</v>
      </c>
      <c r="C134" s="803"/>
    </row>
    <row r="135" spans="1:3" x14ac:dyDescent="0.25">
      <c r="A135" s="3388"/>
      <c r="B135" s="809" t="s">
        <v>131</v>
      </c>
      <c r="C135" s="803"/>
    </row>
    <row r="136" spans="1:3" ht="30" x14ac:dyDescent="0.25">
      <c r="A136" s="3388"/>
      <c r="B136" s="809" t="s">
        <v>363</v>
      </c>
      <c r="C136" s="803"/>
    </row>
    <row r="137" spans="1:3" x14ac:dyDescent="0.25">
      <c r="A137" s="3388"/>
      <c r="B137" s="809" t="s">
        <v>82</v>
      </c>
      <c r="C137" s="803"/>
    </row>
    <row r="138" spans="1:3" x14ac:dyDescent="0.25">
      <c r="A138" s="3388"/>
      <c r="B138" s="809" t="s">
        <v>83</v>
      </c>
      <c r="C138" s="803"/>
    </row>
    <row r="139" spans="1:3" x14ac:dyDescent="0.25">
      <c r="A139" s="3388"/>
      <c r="B139" s="809" t="s">
        <v>122</v>
      </c>
      <c r="C139" s="803"/>
    </row>
    <row r="140" spans="1:3" ht="30" x14ac:dyDescent="0.25">
      <c r="A140" s="3388"/>
      <c r="B140" s="809" t="s">
        <v>364</v>
      </c>
      <c r="C140" s="803"/>
    </row>
    <row r="141" spans="1:3" x14ac:dyDescent="0.25">
      <c r="A141" s="3388"/>
      <c r="B141" s="809" t="s">
        <v>89</v>
      </c>
      <c r="C141" s="803"/>
    </row>
    <row r="142" spans="1:3" x14ac:dyDescent="0.25">
      <c r="A142" s="3388"/>
      <c r="B142" s="809" t="s">
        <v>123</v>
      </c>
      <c r="C142" s="803"/>
    </row>
    <row r="143" spans="1:3" x14ac:dyDescent="0.25">
      <c r="A143" s="3388"/>
      <c r="B143" s="809" t="s">
        <v>139</v>
      </c>
      <c r="C143" s="803"/>
    </row>
    <row r="144" spans="1:3" x14ac:dyDescent="0.25">
      <c r="A144" s="3388"/>
      <c r="B144" s="809" t="s">
        <v>373</v>
      </c>
      <c r="C144" s="803"/>
    </row>
    <row r="145" spans="1:3" ht="30" x14ac:dyDescent="0.25">
      <c r="A145" s="3388"/>
      <c r="B145" s="809" t="s">
        <v>114</v>
      </c>
      <c r="C145" s="803"/>
    </row>
    <row r="146" spans="1:3" x14ac:dyDescent="0.25">
      <c r="A146" s="3388"/>
      <c r="B146" s="809" t="s">
        <v>372</v>
      </c>
      <c r="C146" s="803"/>
    </row>
    <row r="147" spans="1:3" x14ac:dyDescent="0.25">
      <c r="A147" s="3388"/>
      <c r="B147" s="809" t="s">
        <v>134</v>
      </c>
      <c r="C147" s="803"/>
    </row>
    <row r="148" spans="1:3" x14ac:dyDescent="0.25">
      <c r="A148" s="3389"/>
      <c r="B148" s="809"/>
      <c r="C148" s="803"/>
    </row>
    <row r="149" spans="1:3" x14ac:dyDescent="0.25">
      <c r="A149" s="3387" t="s">
        <v>374</v>
      </c>
      <c r="B149" s="809" t="s">
        <v>64</v>
      </c>
      <c r="C149" s="803"/>
    </row>
    <row r="150" spans="1:3" x14ac:dyDescent="0.25">
      <c r="A150" s="3388"/>
      <c r="B150" s="810" t="s">
        <v>375</v>
      </c>
      <c r="C150" s="803"/>
    </row>
    <row r="151" spans="1:3" x14ac:dyDescent="0.25">
      <c r="A151" s="3388"/>
      <c r="B151" s="809" t="s">
        <v>71</v>
      </c>
      <c r="C151" s="803"/>
    </row>
    <row r="152" spans="1:3" x14ac:dyDescent="0.25">
      <c r="A152" s="3388"/>
      <c r="B152" s="809" t="s">
        <v>74</v>
      </c>
      <c r="C152" s="803"/>
    </row>
    <row r="153" spans="1:3" x14ac:dyDescent="0.25">
      <c r="A153" s="3388"/>
      <c r="B153" s="809" t="s">
        <v>77</v>
      </c>
      <c r="C153" s="803"/>
    </row>
    <row r="154" spans="1:3" x14ac:dyDescent="0.25">
      <c r="A154" s="3388"/>
      <c r="B154" s="809" t="s">
        <v>82</v>
      </c>
      <c r="C154" s="803"/>
    </row>
    <row r="155" spans="1:3" ht="17.25" customHeight="1" x14ac:dyDescent="0.25">
      <c r="A155" s="3388"/>
      <c r="B155" s="809" t="s">
        <v>83</v>
      </c>
      <c r="C155" s="803"/>
    </row>
    <row r="156" spans="1:3" x14ac:dyDescent="0.25">
      <c r="A156" s="3388"/>
      <c r="B156" s="809" t="s">
        <v>84</v>
      </c>
      <c r="C156" s="803"/>
    </row>
    <row r="157" spans="1:3" x14ac:dyDescent="0.25">
      <c r="A157" s="3388"/>
      <c r="B157" s="809" t="s">
        <v>89</v>
      </c>
      <c r="C157" s="803"/>
    </row>
    <row r="158" spans="1:3" x14ac:dyDescent="0.25">
      <c r="A158" s="3388"/>
      <c r="B158" s="809" t="s">
        <v>123</v>
      </c>
      <c r="C158" s="803"/>
    </row>
    <row r="159" spans="1:3" x14ac:dyDescent="0.25">
      <c r="A159" s="3389"/>
      <c r="B159" s="809"/>
      <c r="C159" s="803"/>
    </row>
    <row r="160" spans="1:3" x14ac:dyDescent="0.25">
      <c r="A160" s="3386" t="s">
        <v>376</v>
      </c>
      <c r="B160" s="809" t="s">
        <v>64</v>
      </c>
      <c r="C160" s="803"/>
    </row>
    <row r="161" spans="1:3" ht="30" x14ac:dyDescent="0.25">
      <c r="A161" s="3385"/>
      <c r="B161" s="807" t="s">
        <v>385</v>
      </c>
      <c r="C161" s="804"/>
    </row>
    <row r="162" spans="1:3" x14ac:dyDescent="0.25">
      <c r="A162" s="3385"/>
      <c r="B162" s="809" t="s">
        <v>375</v>
      </c>
      <c r="C162" s="804"/>
    </row>
    <row r="163" spans="1:3" x14ac:dyDescent="0.25">
      <c r="A163" s="3385"/>
      <c r="B163" s="809" t="s">
        <v>71</v>
      </c>
      <c r="C163" s="804"/>
    </row>
    <row r="164" spans="1:3" x14ac:dyDescent="0.25">
      <c r="A164" s="3385"/>
      <c r="B164" s="809" t="s">
        <v>74</v>
      </c>
      <c r="C164" s="804"/>
    </row>
    <row r="165" spans="1:3" x14ac:dyDescent="0.25">
      <c r="A165" s="3385"/>
      <c r="B165" s="809" t="s">
        <v>77</v>
      </c>
      <c r="C165" s="804"/>
    </row>
    <row r="166" spans="1:3" x14ac:dyDescent="0.25">
      <c r="A166" s="3385"/>
      <c r="B166" s="809" t="s">
        <v>83</v>
      </c>
      <c r="C166" s="804"/>
    </row>
    <row r="167" spans="1:3" x14ac:dyDescent="0.25">
      <c r="A167" s="3385"/>
      <c r="B167" s="809" t="s">
        <v>84</v>
      </c>
      <c r="C167" s="804"/>
    </row>
    <row r="168" spans="1:3" x14ac:dyDescent="0.25">
      <c r="A168" s="3385"/>
      <c r="B168" s="809" t="s">
        <v>123</v>
      </c>
      <c r="C168" s="804"/>
    </row>
    <row r="169" spans="1:3" x14ac:dyDescent="0.25">
      <c r="A169" s="3385"/>
      <c r="B169" s="813"/>
      <c r="C169" s="805"/>
    </row>
    <row r="170" spans="1:3" x14ac:dyDescent="0.25">
      <c r="A170" s="3383" t="s">
        <v>48</v>
      </c>
      <c r="B170" s="3383"/>
      <c r="C170" s="803"/>
    </row>
    <row r="171" spans="1:3" x14ac:dyDescent="0.25">
      <c r="A171" s="3387" t="s">
        <v>356</v>
      </c>
      <c r="B171" s="809" t="s">
        <v>306</v>
      </c>
      <c r="C171" s="803"/>
    </row>
    <row r="172" spans="1:3" x14ac:dyDescent="0.25">
      <c r="A172" s="3388"/>
      <c r="B172" s="809" t="s">
        <v>61</v>
      </c>
      <c r="C172" s="803"/>
    </row>
    <row r="173" spans="1:3" x14ac:dyDescent="0.25">
      <c r="A173" s="3388"/>
      <c r="B173" s="809" t="s">
        <v>64</v>
      </c>
      <c r="C173" s="803"/>
    </row>
    <row r="174" spans="1:3" x14ac:dyDescent="0.25">
      <c r="A174" s="3388"/>
      <c r="B174" s="809" t="s">
        <v>126</v>
      </c>
      <c r="C174" s="803"/>
    </row>
    <row r="175" spans="1:3" x14ac:dyDescent="0.25">
      <c r="A175" s="3388"/>
      <c r="B175" s="809" t="s">
        <v>105</v>
      </c>
      <c r="C175" s="803"/>
    </row>
    <row r="176" spans="1:3" x14ac:dyDescent="0.25">
      <c r="A176" s="3388"/>
      <c r="B176" s="809" t="s">
        <v>369</v>
      </c>
      <c r="C176" s="803"/>
    </row>
    <row r="177" spans="1:3" x14ac:dyDescent="0.25">
      <c r="A177" s="3388"/>
      <c r="B177" s="809" t="s">
        <v>69</v>
      </c>
      <c r="C177" s="803"/>
    </row>
    <row r="178" spans="1:3" x14ac:dyDescent="0.25">
      <c r="A178" s="3388"/>
      <c r="B178" s="810" t="s">
        <v>71</v>
      </c>
      <c r="C178" s="803"/>
    </row>
    <row r="179" spans="1:3" x14ac:dyDescent="0.25">
      <c r="A179" s="3388"/>
      <c r="B179" s="809" t="s">
        <v>377</v>
      </c>
      <c r="C179" s="803"/>
    </row>
    <row r="180" spans="1:3" x14ac:dyDescent="0.25">
      <c r="A180" s="3388"/>
      <c r="B180" s="809" t="s">
        <v>74</v>
      </c>
      <c r="C180" s="803"/>
    </row>
    <row r="181" spans="1:3" x14ac:dyDescent="0.25">
      <c r="A181" s="3388"/>
      <c r="B181" s="809" t="s">
        <v>371</v>
      </c>
      <c r="C181" s="803"/>
    </row>
    <row r="182" spans="1:3" x14ac:dyDescent="0.25">
      <c r="A182" s="3388"/>
      <c r="B182" s="809" t="s">
        <v>131</v>
      </c>
      <c r="C182" s="803"/>
    </row>
    <row r="183" spans="1:3" ht="30" x14ac:dyDescent="0.25">
      <c r="A183" s="3388"/>
      <c r="B183" s="807" t="s">
        <v>384</v>
      </c>
      <c r="C183" s="803"/>
    </row>
    <row r="184" spans="1:3" x14ac:dyDescent="0.25">
      <c r="A184" s="3388"/>
      <c r="B184" s="809" t="s">
        <v>82</v>
      </c>
      <c r="C184" s="803"/>
    </row>
    <row r="185" spans="1:3" x14ac:dyDescent="0.25">
      <c r="A185" s="3388"/>
      <c r="B185" s="809" t="s">
        <v>83</v>
      </c>
      <c r="C185" s="803"/>
    </row>
    <row r="186" spans="1:3" x14ac:dyDescent="0.25">
      <c r="A186" s="3388"/>
      <c r="B186" s="809" t="s">
        <v>122</v>
      </c>
      <c r="C186" s="803"/>
    </row>
    <row r="187" spans="1:3" ht="30" x14ac:dyDescent="0.25">
      <c r="A187" s="3388"/>
      <c r="B187" s="807" t="s">
        <v>382</v>
      </c>
      <c r="C187" s="803"/>
    </row>
    <row r="188" spans="1:3" x14ac:dyDescent="0.25">
      <c r="A188" s="3388"/>
      <c r="B188" s="810" t="s">
        <v>84</v>
      </c>
      <c r="C188" s="803"/>
    </row>
    <row r="189" spans="1:3" x14ac:dyDescent="0.25">
      <c r="A189" s="3388"/>
      <c r="B189" s="809" t="s">
        <v>89</v>
      </c>
      <c r="C189" s="803"/>
    </row>
    <row r="190" spans="1:3" ht="30" x14ac:dyDescent="0.25">
      <c r="A190" s="3388"/>
      <c r="B190" s="809" t="s">
        <v>365</v>
      </c>
      <c r="C190" s="803"/>
    </row>
    <row r="191" spans="1:3" ht="30" x14ac:dyDescent="0.25">
      <c r="A191" s="3388"/>
      <c r="B191" s="807" t="s">
        <v>383</v>
      </c>
      <c r="C191" s="803"/>
    </row>
    <row r="192" spans="1:3" ht="30" x14ac:dyDescent="0.25">
      <c r="A192" s="3388"/>
      <c r="B192" s="809" t="s">
        <v>96</v>
      </c>
      <c r="C192" s="803"/>
    </row>
    <row r="193" spans="1:3" x14ac:dyDescent="0.25">
      <c r="A193" s="3388"/>
      <c r="B193" s="810" t="s">
        <v>136</v>
      </c>
      <c r="C193" s="803"/>
    </row>
    <row r="194" spans="1:3" x14ac:dyDescent="0.25">
      <c r="A194" s="3388"/>
      <c r="B194" s="809" t="s">
        <v>366</v>
      </c>
      <c r="C194" s="803"/>
    </row>
    <row r="195" spans="1:3" x14ac:dyDescent="0.25">
      <c r="A195" s="3389"/>
      <c r="B195" s="809"/>
      <c r="C195" s="803"/>
    </row>
    <row r="196" spans="1:3" ht="30" x14ac:dyDescent="0.25">
      <c r="A196" s="3387" t="s">
        <v>367</v>
      </c>
      <c r="B196" s="809" t="s">
        <v>368</v>
      </c>
      <c r="C196" s="803"/>
    </row>
    <row r="197" spans="1:3" x14ac:dyDescent="0.25">
      <c r="A197" s="3388"/>
      <c r="B197" s="810" t="s">
        <v>380</v>
      </c>
      <c r="C197" s="803"/>
    </row>
    <row r="198" spans="1:3" x14ac:dyDescent="0.25">
      <c r="A198" s="3388"/>
      <c r="B198" s="810" t="s">
        <v>152</v>
      </c>
      <c r="C198" s="803"/>
    </row>
    <row r="199" spans="1:3" x14ac:dyDescent="0.25">
      <c r="A199" s="3388"/>
      <c r="B199" s="810" t="s">
        <v>64</v>
      </c>
      <c r="C199" s="803"/>
    </row>
    <row r="200" spans="1:3" x14ac:dyDescent="0.25">
      <c r="A200" s="3388"/>
      <c r="B200" s="809" t="s">
        <v>104</v>
      </c>
      <c r="C200" s="803"/>
    </row>
    <row r="201" spans="1:3" x14ac:dyDescent="0.25">
      <c r="A201" s="3388"/>
      <c r="B201" s="809" t="s">
        <v>369</v>
      </c>
      <c r="C201" s="803"/>
    </row>
    <row r="202" spans="1:3" x14ac:dyDescent="0.25">
      <c r="A202" s="3388"/>
      <c r="B202" s="809" t="s">
        <v>69</v>
      </c>
      <c r="C202" s="803"/>
    </row>
    <row r="203" spans="1:3" x14ac:dyDescent="0.25">
      <c r="A203" s="3388"/>
      <c r="B203" s="810" t="s">
        <v>71</v>
      </c>
      <c r="C203" s="803"/>
    </row>
    <row r="204" spans="1:3" x14ac:dyDescent="0.25">
      <c r="A204" s="3388"/>
      <c r="B204" s="810" t="s">
        <v>74</v>
      </c>
      <c r="C204" s="803"/>
    </row>
    <row r="205" spans="1:3" x14ac:dyDescent="0.25">
      <c r="A205" s="3388"/>
      <c r="B205" s="810" t="s">
        <v>371</v>
      </c>
      <c r="C205" s="803"/>
    </row>
    <row r="206" spans="1:3" x14ac:dyDescent="0.25">
      <c r="A206" s="3388"/>
      <c r="B206" s="810" t="s">
        <v>77</v>
      </c>
      <c r="C206" s="803"/>
    </row>
    <row r="207" spans="1:3" ht="30" x14ac:dyDescent="0.25">
      <c r="A207" s="3388"/>
      <c r="B207" s="809" t="s">
        <v>363</v>
      </c>
      <c r="C207" s="803"/>
    </row>
    <row r="208" spans="1:3" x14ac:dyDescent="0.25">
      <c r="A208" s="3388"/>
      <c r="B208" s="809" t="s">
        <v>82</v>
      </c>
      <c r="C208" s="803"/>
    </row>
    <row r="209" spans="1:3" x14ac:dyDescent="0.25">
      <c r="A209" s="3388"/>
      <c r="B209" s="809" t="s">
        <v>83</v>
      </c>
      <c r="C209" s="803"/>
    </row>
    <row r="210" spans="1:3" x14ac:dyDescent="0.25">
      <c r="A210" s="3388"/>
      <c r="B210" s="810" t="s">
        <v>122</v>
      </c>
      <c r="C210" s="803"/>
    </row>
    <row r="211" spans="1:3" ht="30" x14ac:dyDescent="0.25">
      <c r="A211" s="3388"/>
      <c r="B211" s="809" t="s">
        <v>364</v>
      </c>
      <c r="C211" s="803"/>
    </row>
    <row r="212" spans="1:3" x14ac:dyDescent="0.25">
      <c r="A212" s="3388"/>
      <c r="B212" s="810" t="s">
        <v>89</v>
      </c>
      <c r="C212" s="803"/>
    </row>
    <row r="213" spans="1:3" x14ac:dyDescent="0.25">
      <c r="A213" s="3388"/>
      <c r="B213" s="809" t="s">
        <v>123</v>
      </c>
      <c r="C213" s="803"/>
    </row>
    <row r="214" spans="1:3" x14ac:dyDescent="0.25">
      <c r="A214" s="3388"/>
      <c r="B214" s="809" t="s">
        <v>373</v>
      </c>
      <c r="C214" s="803"/>
    </row>
    <row r="215" spans="1:3" ht="30" x14ac:dyDescent="0.25">
      <c r="A215" s="3388"/>
      <c r="B215" s="809" t="s">
        <v>114</v>
      </c>
      <c r="C215" s="803"/>
    </row>
    <row r="216" spans="1:3" ht="30" x14ac:dyDescent="0.25">
      <c r="A216" s="3388"/>
      <c r="B216" s="809" t="s">
        <v>381</v>
      </c>
      <c r="C216" s="803"/>
    </row>
    <row r="217" spans="1:3" ht="30" x14ac:dyDescent="0.25">
      <c r="A217" s="3388"/>
      <c r="B217" s="807" t="s">
        <v>389</v>
      </c>
      <c r="C217" s="803"/>
    </row>
    <row r="218" spans="1:3" ht="30" x14ac:dyDescent="0.25">
      <c r="A218" s="3388"/>
      <c r="B218" s="807" t="s">
        <v>390</v>
      </c>
      <c r="C218" s="803"/>
    </row>
    <row r="219" spans="1:3" x14ac:dyDescent="0.25">
      <c r="A219" s="3389"/>
      <c r="B219" s="809"/>
      <c r="C219" s="803"/>
    </row>
    <row r="220" spans="1:3" x14ac:dyDescent="0.25">
      <c r="A220" s="3387" t="s">
        <v>374</v>
      </c>
      <c r="B220" s="800" t="s">
        <v>64</v>
      </c>
      <c r="C220" s="803"/>
    </row>
    <row r="221" spans="1:3" x14ac:dyDescent="0.25">
      <c r="A221" s="3388"/>
      <c r="B221" s="802" t="s">
        <v>375</v>
      </c>
      <c r="C221" s="803"/>
    </row>
    <row r="222" spans="1:3" x14ac:dyDescent="0.25">
      <c r="A222" s="3388"/>
      <c r="B222" s="800" t="s">
        <v>71</v>
      </c>
      <c r="C222" s="803"/>
    </row>
    <row r="223" spans="1:3" x14ac:dyDescent="0.25">
      <c r="A223" s="3388"/>
      <c r="B223" s="800" t="s">
        <v>74</v>
      </c>
      <c r="C223" s="803"/>
    </row>
    <row r="224" spans="1:3" x14ac:dyDescent="0.25">
      <c r="A224" s="3388"/>
      <c r="B224" s="800" t="s">
        <v>77</v>
      </c>
      <c r="C224" s="803"/>
    </row>
    <row r="225" spans="1:3" x14ac:dyDescent="0.25">
      <c r="A225" s="3388"/>
      <c r="B225" s="800" t="s">
        <v>82</v>
      </c>
      <c r="C225" s="803"/>
    </row>
    <row r="226" spans="1:3" x14ac:dyDescent="0.25">
      <c r="A226" s="3388"/>
      <c r="B226" s="800" t="s">
        <v>83</v>
      </c>
      <c r="C226" s="803"/>
    </row>
    <row r="227" spans="1:3" x14ac:dyDescent="0.25">
      <c r="A227" s="3388"/>
      <c r="B227" s="800" t="s">
        <v>84</v>
      </c>
      <c r="C227" s="803"/>
    </row>
    <row r="228" spans="1:3" x14ac:dyDescent="0.25">
      <c r="A228" s="3388"/>
      <c r="B228" s="800" t="s">
        <v>89</v>
      </c>
      <c r="C228" s="803"/>
    </row>
    <row r="229" spans="1:3" x14ac:dyDescent="0.25">
      <c r="A229" s="3388"/>
      <c r="B229" s="800" t="s">
        <v>123</v>
      </c>
      <c r="C229" s="803"/>
    </row>
    <row r="230" spans="1:3" x14ac:dyDescent="0.25">
      <c r="A230" s="3393"/>
      <c r="B230" s="806"/>
      <c r="C230" s="803"/>
    </row>
    <row r="231" spans="1:3" x14ac:dyDescent="0.25">
      <c r="A231" s="3384" t="s">
        <v>376</v>
      </c>
      <c r="B231" s="809" t="s">
        <v>64</v>
      </c>
      <c r="C231" s="803"/>
    </row>
    <row r="232" spans="1:3" x14ac:dyDescent="0.25">
      <c r="A232" s="3385"/>
      <c r="B232" s="809" t="s">
        <v>104</v>
      </c>
      <c r="C232" s="803"/>
    </row>
    <row r="233" spans="1:3" x14ac:dyDescent="0.25">
      <c r="A233" s="3385"/>
      <c r="B233" s="817" t="s">
        <v>375</v>
      </c>
      <c r="C233" s="803"/>
    </row>
    <row r="234" spans="1:3" x14ac:dyDescent="0.25">
      <c r="A234" s="3385"/>
      <c r="B234" s="809" t="s">
        <v>71</v>
      </c>
      <c r="C234" s="803"/>
    </row>
    <row r="235" spans="1:3" x14ac:dyDescent="0.25">
      <c r="A235" s="3385"/>
      <c r="B235" s="809" t="s">
        <v>74</v>
      </c>
      <c r="C235" s="803"/>
    </row>
    <row r="236" spans="1:3" x14ac:dyDescent="0.25">
      <c r="A236" s="3385"/>
      <c r="B236" s="809" t="s">
        <v>77</v>
      </c>
      <c r="C236" s="803"/>
    </row>
    <row r="237" spans="1:3" x14ac:dyDescent="0.25">
      <c r="A237" s="3385"/>
      <c r="B237" s="809" t="s">
        <v>83</v>
      </c>
      <c r="C237" s="803"/>
    </row>
    <row r="238" spans="1:3" x14ac:dyDescent="0.25">
      <c r="A238" s="3385"/>
      <c r="B238" s="809" t="s">
        <v>84</v>
      </c>
      <c r="C238" s="803"/>
    </row>
    <row r="239" spans="1:3" x14ac:dyDescent="0.25">
      <c r="A239" s="3385"/>
      <c r="B239" s="809" t="s">
        <v>123</v>
      </c>
      <c r="C239" s="803"/>
    </row>
  </sheetData>
  <mergeCells count="72">
    <mergeCell ref="D96:E96"/>
    <mergeCell ref="D98:E98"/>
    <mergeCell ref="A196:A219"/>
    <mergeCell ref="A220:A230"/>
    <mergeCell ref="A98:A123"/>
    <mergeCell ref="A124:A148"/>
    <mergeCell ref="A149:A159"/>
    <mergeCell ref="A94:B94"/>
    <mergeCell ref="A96:B96"/>
    <mergeCell ref="A97:B97"/>
    <mergeCell ref="A231:A239"/>
    <mergeCell ref="A160:A169"/>
    <mergeCell ref="A170:B170"/>
    <mergeCell ref="A171:A195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G75:G76"/>
    <mergeCell ref="H75:I75"/>
    <mergeCell ref="J75:J76"/>
    <mergeCell ref="K75:K76"/>
    <mergeCell ref="L75:L76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D45:E45"/>
    <mergeCell ref="F45:F46"/>
    <mergeCell ref="G45:G46"/>
    <mergeCell ref="H45:I45"/>
    <mergeCell ref="J45:J46"/>
    <mergeCell ref="K45:K46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D94:E94"/>
    <mergeCell ref="J5:J6"/>
    <mergeCell ref="K5:K6"/>
    <mergeCell ref="L5:L6"/>
    <mergeCell ref="A32:N32"/>
    <mergeCell ref="D34:E34"/>
    <mergeCell ref="F34:F35"/>
    <mergeCell ref="G34:G35"/>
    <mergeCell ref="H34:I34"/>
    <mergeCell ref="J34:J35"/>
    <mergeCell ref="K34:K35"/>
    <mergeCell ref="L34:L35"/>
    <mergeCell ref="A43:N43"/>
    <mergeCell ref="A44:A46"/>
    <mergeCell ref="B44:G44"/>
    <mergeCell ref="H44:L4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7"/>
  <sheetViews>
    <sheetView topLeftCell="J1" zoomScale="70" zoomScaleNormal="70" workbookViewId="0">
      <selection activeCell="O23" sqref="O23:O25"/>
    </sheetView>
  </sheetViews>
  <sheetFormatPr defaultColWidth="9.140625" defaultRowHeight="18.75" x14ac:dyDescent="0.3"/>
  <cols>
    <col min="1" max="1" width="26.28515625" style="315" bestFit="1" customWidth="1"/>
    <col min="2" max="4" width="16.5703125" style="315" bestFit="1" customWidth="1"/>
    <col min="5" max="5" width="15.140625" style="315" bestFit="1" customWidth="1"/>
    <col min="6" max="6" width="16.85546875" style="315" customWidth="1"/>
    <col min="7" max="9" width="15.140625" style="315" bestFit="1" customWidth="1"/>
    <col min="10" max="10" width="17.5703125" style="315" bestFit="1" customWidth="1"/>
    <col min="11" max="11" width="20.42578125" style="315" bestFit="1" customWidth="1"/>
    <col min="12" max="12" width="18.28515625" style="315" bestFit="1" customWidth="1"/>
    <col min="13" max="13" width="13.85546875" style="315" bestFit="1" customWidth="1"/>
    <col min="14" max="14" width="16.42578125" style="315" bestFit="1" customWidth="1"/>
    <col min="15" max="15" width="24.28515625" style="315" customWidth="1"/>
    <col min="16" max="16384" width="9.140625" style="315"/>
  </cols>
  <sheetData>
    <row r="1" spans="1:15" x14ac:dyDescent="0.3">
      <c r="A1" s="2850" t="s">
        <v>336</v>
      </c>
      <c r="B1" s="2850"/>
      <c r="C1" s="2850"/>
      <c r="D1" s="2850"/>
      <c r="E1" s="2850"/>
      <c r="F1" s="2850"/>
      <c r="G1" s="2850"/>
      <c r="H1" s="2850"/>
      <c r="I1" s="2850"/>
      <c r="J1" s="2850"/>
      <c r="K1" s="2850"/>
      <c r="L1" s="2850"/>
      <c r="M1" s="2850"/>
      <c r="N1" s="2850"/>
      <c r="O1" s="2850"/>
    </row>
    <row r="2" spans="1:15" ht="19.5" thickBot="1" x14ac:dyDescent="0.35"/>
    <row r="3" spans="1:15" ht="19.5" customHeight="1" thickBot="1" x14ac:dyDescent="0.35">
      <c r="A3" s="2842" t="s">
        <v>0</v>
      </c>
      <c r="B3" s="2851" t="s">
        <v>1</v>
      </c>
      <c r="C3" s="2852"/>
      <c r="D3" s="2852"/>
      <c r="E3" s="2852"/>
      <c r="F3" s="2853"/>
      <c r="G3" s="2854" t="s">
        <v>2</v>
      </c>
      <c r="H3" s="2855"/>
      <c r="I3" s="2855"/>
      <c r="J3" s="2856"/>
      <c r="K3" s="2857" t="s">
        <v>3</v>
      </c>
      <c r="L3" s="2836" t="s">
        <v>4</v>
      </c>
      <c r="M3" s="2833" t="s">
        <v>5</v>
      </c>
      <c r="N3" s="2836" t="s">
        <v>6</v>
      </c>
      <c r="O3" s="2836" t="s">
        <v>7</v>
      </c>
    </row>
    <row r="4" spans="1:15" ht="18.75" customHeight="1" x14ac:dyDescent="0.3">
      <c r="A4" s="2843"/>
      <c r="B4" s="2843" t="s">
        <v>8</v>
      </c>
      <c r="C4" s="2860"/>
      <c r="D4" s="2861" t="s">
        <v>9</v>
      </c>
      <c r="E4" s="2862"/>
      <c r="F4" s="2848" t="s">
        <v>10</v>
      </c>
      <c r="G4" s="2843" t="s">
        <v>11</v>
      </c>
      <c r="H4" s="2860"/>
      <c r="I4" s="2863" t="s">
        <v>12</v>
      </c>
      <c r="J4" s="2848" t="s">
        <v>13</v>
      </c>
      <c r="K4" s="2858"/>
      <c r="L4" s="2837"/>
      <c r="M4" s="2834"/>
      <c r="N4" s="2837"/>
      <c r="O4" s="2837"/>
    </row>
    <row r="5" spans="1:15" ht="57.75" thickBot="1" x14ac:dyDescent="0.35">
      <c r="A5" s="2844"/>
      <c r="B5" s="365" t="s">
        <v>14</v>
      </c>
      <c r="C5" s="366" t="s">
        <v>15</v>
      </c>
      <c r="D5" s="366" t="s">
        <v>16</v>
      </c>
      <c r="E5" s="366" t="s">
        <v>9</v>
      </c>
      <c r="F5" s="2849"/>
      <c r="G5" s="365" t="s">
        <v>14</v>
      </c>
      <c r="H5" s="366" t="s">
        <v>15</v>
      </c>
      <c r="I5" s="2864"/>
      <c r="J5" s="2849"/>
      <c r="K5" s="2859"/>
      <c r="L5" s="2838"/>
      <c r="M5" s="2835"/>
      <c r="N5" s="2838"/>
      <c r="O5" s="2838"/>
    </row>
    <row r="6" spans="1:15" ht="19.5" thickBot="1" x14ac:dyDescent="0.35">
      <c r="A6" s="367" t="s">
        <v>17</v>
      </c>
      <c r="B6" s="330">
        <v>30651.4</v>
      </c>
      <c r="C6" s="330">
        <v>18947</v>
      </c>
      <c r="D6" s="330">
        <v>7145</v>
      </c>
      <c r="E6" s="330">
        <v>3435</v>
      </c>
      <c r="F6" s="331">
        <v>60178.400000000001</v>
      </c>
      <c r="G6" s="330">
        <v>924.2</v>
      </c>
      <c r="H6" s="330">
        <v>176</v>
      </c>
      <c r="I6" s="330">
        <v>0</v>
      </c>
      <c r="J6" s="331">
        <v>1100.2</v>
      </c>
      <c r="K6" s="332">
        <v>61278.6</v>
      </c>
      <c r="L6" s="330">
        <v>3879</v>
      </c>
      <c r="M6" s="330">
        <v>136</v>
      </c>
      <c r="N6" s="332">
        <v>4015</v>
      </c>
      <c r="O6" s="364">
        <v>65293.599999999999</v>
      </c>
    </row>
    <row r="7" spans="1:15" ht="19.5" thickBot="1" x14ac:dyDescent="0.35">
      <c r="A7" s="368" t="s">
        <v>18</v>
      </c>
      <c r="B7" s="330">
        <v>7986.9</v>
      </c>
      <c r="C7" s="330">
        <v>3632</v>
      </c>
      <c r="D7" s="330">
        <v>1929</v>
      </c>
      <c r="E7" s="330">
        <v>882</v>
      </c>
      <c r="F7" s="331">
        <v>14429.9</v>
      </c>
      <c r="G7" s="330">
        <v>95.8</v>
      </c>
      <c r="H7" s="330">
        <v>318</v>
      </c>
      <c r="I7" s="330">
        <v>0</v>
      </c>
      <c r="J7" s="331">
        <v>413.8</v>
      </c>
      <c r="K7" s="332">
        <v>14843.7</v>
      </c>
      <c r="L7" s="330">
        <v>834</v>
      </c>
      <c r="M7" s="330">
        <v>4</v>
      </c>
      <c r="N7" s="332">
        <v>838</v>
      </c>
      <c r="O7" s="364">
        <v>15681.7</v>
      </c>
    </row>
    <row r="8" spans="1:15" ht="19.5" thickBot="1" x14ac:dyDescent="0.35">
      <c r="A8" s="369" t="s">
        <v>19</v>
      </c>
      <c r="B8" s="330">
        <v>2759</v>
      </c>
      <c r="C8" s="330">
        <v>661</v>
      </c>
      <c r="D8" s="330">
        <v>851</v>
      </c>
      <c r="E8" s="330">
        <v>116</v>
      </c>
      <c r="F8" s="331">
        <v>4387</v>
      </c>
      <c r="G8" s="330">
        <v>51</v>
      </c>
      <c r="H8" s="330">
        <v>29</v>
      </c>
      <c r="I8" s="330">
        <v>0</v>
      </c>
      <c r="J8" s="331">
        <v>80</v>
      </c>
      <c r="K8" s="332">
        <v>4467</v>
      </c>
      <c r="L8" s="330">
        <v>200</v>
      </c>
      <c r="M8" s="330">
        <v>4</v>
      </c>
      <c r="N8" s="332">
        <v>204</v>
      </c>
      <c r="O8" s="364">
        <v>4671</v>
      </c>
    </row>
    <row r="9" spans="1:15" ht="19.5" thickBot="1" x14ac:dyDescent="0.35">
      <c r="A9" s="370" t="s">
        <v>20</v>
      </c>
      <c r="B9" s="330">
        <v>1481</v>
      </c>
      <c r="C9" s="330">
        <v>754</v>
      </c>
      <c r="D9" s="330">
        <v>254</v>
      </c>
      <c r="E9" s="330">
        <v>171</v>
      </c>
      <c r="F9" s="331">
        <v>2660</v>
      </c>
      <c r="G9" s="330">
        <v>36</v>
      </c>
      <c r="H9" s="330">
        <v>260</v>
      </c>
      <c r="I9" s="330">
        <v>0</v>
      </c>
      <c r="J9" s="331">
        <v>296</v>
      </c>
      <c r="K9" s="332">
        <v>2956</v>
      </c>
      <c r="L9" s="330">
        <v>127</v>
      </c>
      <c r="M9" s="330">
        <v>0</v>
      </c>
      <c r="N9" s="332">
        <v>127</v>
      </c>
      <c r="O9" s="364">
        <v>3083</v>
      </c>
    </row>
    <row r="10" spans="1:15" ht="19.5" thickBot="1" x14ac:dyDescent="0.35">
      <c r="A10" s="370" t="s">
        <v>21</v>
      </c>
      <c r="B10" s="330">
        <v>2419.9</v>
      </c>
      <c r="C10" s="330">
        <v>1446</v>
      </c>
      <c r="D10" s="330">
        <v>476</v>
      </c>
      <c r="E10" s="330">
        <v>429</v>
      </c>
      <c r="F10" s="331">
        <v>4770.8999999999996</v>
      </c>
      <c r="G10" s="330">
        <v>6.8</v>
      </c>
      <c r="H10" s="330">
        <v>21</v>
      </c>
      <c r="I10" s="330">
        <v>0</v>
      </c>
      <c r="J10" s="331">
        <v>27.8</v>
      </c>
      <c r="K10" s="332">
        <v>4798.7</v>
      </c>
      <c r="L10" s="330">
        <v>245</v>
      </c>
      <c r="M10" s="330">
        <v>0</v>
      </c>
      <c r="N10" s="332">
        <v>245</v>
      </c>
      <c r="O10" s="364">
        <v>5043.7</v>
      </c>
    </row>
    <row r="11" spans="1:15" ht="19.5" thickBot="1" x14ac:dyDescent="0.35">
      <c r="A11" s="368" t="s">
        <v>22</v>
      </c>
      <c r="B11" s="330">
        <v>2747.1</v>
      </c>
      <c r="C11" s="330">
        <v>1657</v>
      </c>
      <c r="D11" s="330">
        <v>536</v>
      </c>
      <c r="E11" s="330">
        <v>568</v>
      </c>
      <c r="F11" s="331">
        <v>5508.1</v>
      </c>
      <c r="G11" s="330">
        <v>13</v>
      </c>
      <c r="H11" s="330">
        <v>43</v>
      </c>
      <c r="I11" s="330">
        <v>53</v>
      </c>
      <c r="J11" s="331">
        <v>109</v>
      </c>
      <c r="K11" s="332">
        <v>5617.1</v>
      </c>
      <c r="L11" s="330">
        <v>356</v>
      </c>
      <c r="M11" s="330">
        <v>0</v>
      </c>
      <c r="N11" s="332">
        <v>356</v>
      </c>
      <c r="O11" s="364">
        <v>5973.1</v>
      </c>
    </row>
    <row r="12" spans="1:15" ht="19.5" thickBot="1" x14ac:dyDescent="0.35">
      <c r="A12" s="371" t="s">
        <v>23</v>
      </c>
      <c r="B12" s="330">
        <v>5611</v>
      </c>
      <c r="C12" s="330">
        <v>3193</v>
      </c>
      <c r="D12" s="330">
        <v>1493</v>
      </c>
      <c r="E12" s="330">
        <v>568</v>
      </c>
      <c r="F12" s="331">
        <v>10865</v>
      </c>
      <c r="G12" s="330">
        <v>228</v>
      </c>
      <c r="H12" s="330">
        <v>379</v>
      </c>
      <c r="I12" s="330">
        <v>29</v>
      </c>
      <c r="J12" s="331">
        <v>636</v>
      </c>
      <c r="K12" s="332">
        <v>11501</v>
      </c>
      <c r="L12" s="334">
        <v>3309</v>
      </c>
      <c r="M12" s="330">
        <v>112</v>
      </c>
      <c r="N12" s="334">
        <v>3421</v>
      </c>
      <c r="O12" s="334">
        <v>14922</v>
      </c>
    </row>
    <row r="13" spans="1:15" s="438" customFormat="1" ht="20.25" thickBot="1" x14ac:dyDescent="0.4">
      <c r="A13" s="372" t="s">
        <v>24</v>
      </c>
      <c r="B13" s="395">
        <v>46996.4</v>
      </c>
      <c r="C13" s="395">
        <v>27429</v>
      </c>
      <c r="D13" s="395">
        <v>11103</v>
      </c>
      <c r="E13" s="395">
        <v>5453</v>
      </c>
      <c r="F13" s="436">
        <v>90981.4</v>
      </c>
      <c r="G13" s="395">
        <v>1261</v>
      </c>
      <c r="H13" s="395">
        <v>916</v>
      </c>
      <c r="I13" s="395">
        <v>82</v>
      </c>
      <c r="J13" s="436">
        <v>2259</v>
      </c>
      <c r="K13" s="437">
        <v>93240.4</v>
      </c>
      <c r="L13" s="396">
        <v>8378</v>
      </c>
      <c r="M13" s="395">
        <v>252</v>
      </c>
      <c r="N13" s="396">
        <v>8630</v>
      </c>
      <c r="O13" s="396">
        <v>101870.39999999999</v>
      </c>
    </row>
    <row r="14" spans="1:15" s="438" customFormat="1" ht="20.25" thickBot="1" x14ac:dyDescent="0.4">
      <c r="A14" s="372" t="s">
        <v>25</v>
      </c>
      <c r="B14" s="395">
        <v>1686</v>
      </c>
      <c r="C14" s="395">
        <v>736</v>
      </c>
      <c r="D14" s="395">
        <v>930</v>
      </c>
      <c r="E14" s="395">
        <v>284</v>
      </c>
      <c r="F14" s="436">
        <v>3636</v>
      </c>
      <c r="G14" s="395">
        <v>24</v>
      </c>
      <c r="H14" s="395">
        <v>1141</v>
      </c>
      <c r="I14" s="395">
        <v>1560</v>
      </c>
      <c r="J14" s="436">
        <v>2725</v>
      </c>
      <c r="K14" s="437">
        <v>6361</v>
      </c>
      <c r="L14" s="395">
        <v>209</v>
      </c>
      <c r="M14" s="395">
        <v>13</v>
      </c>
      <c r="N14" s="437">
        <v>222</v>
      </c>
      <c r="O14" s="439">
        <v>6583</v>
      </c>
    </row>
    <row r="15" spans="1:15" s="438" customFormat="1" ht="20.25" thickBot="1" x14ac:dyDescent="0.4">
      <c r="A15" s="372" t="s">
        <v>26</v>
      </c>
      <c r="B15" s="395">
        <v>48682.400000000001</v>
      </c>
      <c r="C15" s="395">
        <v>28165</v>
      </c>
      <c r="D15" s="395">
        <v>12033</v>
      </c>
      <c r="E15" s="395">
        <v>5737</v>
      </c>
      <c r="F15" s="436">
        <v>94617.4</v>
      </c>
      <c r="G15" s="395">
        <v>1285</v>
      </c>
      <c r="H15" s="395">
        <v>2057</v>
      </c>
      <c r="I15" s="395">
        <v>1642</v>
      </c>
      <c r="J15" s="436">
        <v>4984</v>
      </c>
      <c r="K15" s="437">
        <v>99601.4</v>
      </c>
      <c r="L15" s="396">
        <v>8587</v>
      </c>
      <c r="M15" s="395">
        <v>265</v>
      </c>
      <c r="N15" s="396">
        <v>8852</v>
      </c>
      <c r="O15" s="396">
        <v>108453.4</v>
      </c>
    </row>
    <row r="16" spans="1:15" x14ac:dyDescent="0.3">
      <c r="A16" s="338"/>
      <c r="B16" s="338"/>
      <c r="C16" s="338"/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  <c r="O16" s="338"/>
    </row>
    <row r="17" spans="1:15" ht="19.5" thickBot="1" x14ac:dyDescent="0.35">
      <c r="A17" s="338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8"/>
    </row>
    <row r="18" spans="1:15" ht="19.5" customHeight="1" thickBot="1" x14ac:dyDescent="0.35">
      <c r="A18" s="2842" t="s">
        <v>0</v>
      </c>
      <c r="B18" s="2851" t="s">
        <v>1</v>
      </c>
      <c r="C18" s="2852"/>
      <c r="D18" s="2852"/>
      <c r="E18" s="2852"/>
      <c r="F18" s="2856"/>
      <c r="G18" s="2839" t="s">
        <v>2</v>
      </c>
      <c r="H18" s="2840"/>
      <c r="I18" s="2840"/>
      <c r="J18" s="2841"/>
      <c r="K18" s="2865" t="s">
        <v>3</v>
      </c>
      <c r="L18" s="2836" t="s">
        <v>4</v>
      </c>
      <c r="M18" s="2833" t="s">
        <v>5</v>
      </c>
      <c r="N18" s="2836" t="s">
        <v>6</v>
      </c>
      <c r="O18" s="2836" t="s">
        <v>7</v>
      </c>
    </row>
    <row r="19" spans="1:15" ht="18.75" customHeight="1" x14ac:dyDescent="0.3">
      <c r="A19" s="2843"/>
      <c r="B19" s="2843" t="s">
        <v>8</v>
      </c>
      <c r="C19" s="2845"/>
      <c r="D19" s="2861" t="s">
        <v>9</v>
      </c>
      <c r="E19" s="2868"/>
      <c r="F19" s="2848" t="s">
        <v>10</v>
      </c>
      <c r="G19" s="2843" t="s">
        <v>11</v>
      </c>
      <c r="H19" s="2845"/>
      <c r="I19" s="2846" t="s">
        <v>12</v>
      </c>
      <c r="J19" s="2848" t="s">
        <v>13</v>
      </c>
      <c r="K19" s="2866"/>
      <c r="L19" s="2837"/>
      <c r="M19" s="2834"/>
      <c r="N19" s="2837"/>
      <c r="O19" s="2837"/>
    </row>
    <row r="20" spans="1:15" ht="57.75" thickBot="1" x14ac:dyDescent="0.35">
      <c r="A20" s="2844"/>
      <c r="B20" s="373" t="s">
        <v>14</v>
      </c>
      <c r="C20" s="366" t="s">
        <v>15</v>
      </c>
      <c r="D20" s="366" t="s">
        <v>16</v>
      </c>
      <c r="E20" s="374" t="s">
        <v>9</v>
      </c>
      <c r="F20" s="2849"/>
      <c r="G20" s="373" t="s">
        <v>14</v>
      </c>
      <c r="H20" s="366" t="s">
        <v>15</v>
      </c>
      <c r="I20" s="2847"/>
      <c r="J20" s="2849"/>
      <c r="K20" s="2867"/>
      <c r="L20" s="2838"/>
      <c r="M20" s="2835"/>
      <c r="N20" s="2838"/>
      <c r="O20" s="2838"/>
    </row>
    <row r="21" spans="1:15" ht="19.5" thickBot="1" x14ac:dyDescent="0.35">
      <c r="A21" s="367" t="s">
        <v>27</v>
      </c>
      <c r="B21" s="341">
        <v>14549</v>
      </c>
      <c r="C21" s="341">
        <v>8472</v>
      </c>
      <c r="D21" s="341">
        <v>4076</v>
      </c>
      <c r="E21" s="341">
        <v>2061</v>
      </c>
      <c r="F21" s="342">
        <v>29158</v>
      </c>
      <c r="G21" s="341">
        <v>358</v>
      </c>
      <c r="H21" s="341">
        <v>164</v>
      </c>
      <c r="I21" s="341">
        <v>53</v>
      </c>
      <c r="J21" s="342">
        <v>575</v>
      </c>
      <c r="K21" s="343">
        <v>29733</v>
      </c>
      <c r="L21" s="344">
        <v>4471</v>
      </c>
      <c r="M21" s="341">
        <v>96</v>
      </c>
      <c r="N21" s="344">
        <v>4567</v>
      </c>
      <c r="O21" s="344">
        <v>34300</v>
      </c>
    </row>
    <row r="22" spans="1:15" ht="19.5" thickBot="1" x14ac:dyDescent="0.35">
      <c r="A22" s="375" t="s">
        <v>28</v>
      </c>
      <c r="B22" s="341">
        <v>32447.4</v>
      </c>
      <c r="C22" s="341">
        <v>18957</v>
      </c>
      <c r="D22" s="341">
        <v>7027</v>
      </c>
      <c r="E22" s="341">
        <v>3392</v>
      </c>
      <c r="F22" s="342">
        <v>61823.4</v>
      </c>
      <c r="G22" s="341">
        <v>903</v>
      </c>
      <c r="H22" s="341">
        <v>752</v>
      </c>
      <c r="I22" s="341">
        <v>29</v>
      </c>
      <c r="J22" s="342">
        <v>1684</v>
      </c>
      <c r="K22" s="343">
        <v>63507.4</v>
      </c>
      <c r="L22" s="344">
        <v>3907</v>
      </c>
      <c r="M22" s="341">
        <v>156</v>
      </c>
      <c r="N22" s="344">
        <v>4063</v>
      </c>
      <c r="O22" s="344">
        <v>67570.399999999994</v>
      </c>
    </row>
    <row r="23" spans="1:15" s="438" customFormat="1" ht="20.25" thickBot="1" x14ac:dyDescent="0.4">
      <c r="A23" s="372" t="s">
        <v>24</v>
      </c>
      <c r="B23" s="422">
        <v>46996.4</v>
      </c>
      <c r="C23" s="422">
        <v>27429</v>
      </c>
      <c r="D23" s="422">
        <v>11103</v>
      </c>
      <c r="E23" s="422">
        <v>5453</v>
      </c>
      <c r="F23" s="440">
        <v>90981.4</v>
      </c>
      <c r="G23" s="422">
        <v>1261</v>
      </c>
      <c r="H23" s="422">
        <v>916</v>
      </c>
      <c r="I23" s="422">
        <v>82</v>
      </c>
      <c r="J23" s="440">
        <v>2259</v>
      </c>
      <c r="K23" s="441">
        <v>93240.4</v>
      </c>
      <c r="L23" s="423">
        <v>8378</v>
      </c>
      <c r="M23" s="422">
        <v>252</v>
      </c>
      <c r="N23" s="423">
        <v>8630</v>
      </c>
      <c r="O23" s="423">
        <v>101870.39999999999</v>
      </c>
    </row>
    <row r="24" spans="1:15" s="438" customFormat="1" ht="20.25" thickBot="1" x14ac:dyDescent="0.4">
      <c r="A24" s="372" t="s">
        <v>25</v>
      </c>
      <c r="B24" s="422">
        <v>1686</v>
      </c>
      <c r="C24" s="422">
        <v>736</v>
      </c>
      <c r="D24" s="422">
        <v>930</v>
      </c>
      <c r="E24" s="422">
        <v>284</v>
      </c>
      <c r="F24" s="440">
        <v>3636</v>
      </c>
      <c r="G24" s="422">
        <v>24</v>
      </c>
      <c r="H24" s="422">
        <v>1141</v>
      </c>
      <c r="I24" s="422">
        <v>1560</v>
      </c>
      <c r="J24" s="440">
        <v>2725</v>
      </c>
      <c r="K24" s="441">
        <v>6361</v>
      </c>
      <c r="L24" s="422">
        <v>209</v>
      </c>
      <c r="M24" s="422">
        <v>13</v>
      </c>
      <c r="N24" s="441">
        <v>222</v>
      </c>
      <c r="O24" s="442">
        <v>6583</v>
      </c>
    </row>
    <row r="25" spans="1:15" s="438" customFormat="1" ht="20.25" thickBot="1" x14ac:dyDescent="0.4">
      <c r="A25" s="372" t="s">
        <v>26</v>
      </c>
      <c r="B25" s="422">
        <v>48682.400000000001</v>
      </c>
      <c r="C25" s="422">
        <v>28165</v>
      </c>
      <c r="D25" s="422">
        <v>12033</v>
      </c>
      <c r="E25" s="422">
        <v>5737</v>
      </c>
      <c r="F25" s="440">
        <v>94617.4</v>
      </c>
      <c r="G25" s="422">
        <v>1285</v>
      </c>
      <c r="H25" s="422">
        <v>2057</v>
      </c>
      <c r="I25" s="422">
        <v>1642</v>
      </c>
      <c r="J25" s="440">
        <v>4984</v>
      </c>
      <c r="K25" s="441">
        <v>99601.4</v>
      </c>
      <c r="L25" s="423">
        <v>8587</v>
      </c>
      <c r="M25" s="422">
        <v>265</v>
      </c>
      <c r="N25" s="423">
        <v>8852</v>
      </c>
      <c r="O25" s="423">
        <v>108453.4</v>
      </c>
    </row>
    <row r="27" spans="1:15" x14ac:dyDescent="0.3">
      <c r="A27" s="2832" t="s">
        <v>334</v>
      </c>
      <c r="B27" s="2832"/>
      <c r="C27" s="2832"/>
      <c r="D27" s="2832"/>
      <c r="E27" s="2832"/>
      <c r="F27" s="2832"/>
      <c r="G27" s="2832"/>
    </row>
  </sheetData>
  <mergeCells count="30">
    <mergeCell ref="A1:O1"/>
    <mergeCell ref="J19:J20"/>
    <mergeCell ref="B3:F3"/>
    <mergeCell ref="G3:J3"/>
    <mergeCell ref="K3:K5"/>
    <mergeCell ref="B4:C4"/>
    <mergeCell ref="D4:E4"/>
    <mergeCell ref="F4:F5"/>
    <mergeCell ref="G4:H4"/>
    <mergeCell ref="I4:I5"/>
    <mergeCell ref="J4:J5"/>
    <mergeCell ref="K18:K20"/>
    <mergeCell ref="B18:F18"/>
    <mergeCell ref="B19:C19"/>
    <mergeCell ref="D19:E19"/>
    <mergeCell ref="A18:A20"/>
    <mergeCell ref="A27:G27"/>
    <mergeCell ref="M3:M5"/>
    <mergeCell ref="N3:N5"/>
    <mergeCell ref="O3:O5"/>
    <mergeCell ref="L18:L20"/>
    <mergeCell ref="M18:M20"/>
    <mergeCell ref="N18:N20"/>
    <mergeCell ref="O18:O20"/>
    <mergeCell ref="G18:J18"/>
    <mergeCell ref="L3:L5"/>
    <mergeCell ref="A3:A5"/>
    <mergeCell ref="G19:H19"/>
    <mergeCell ref="I19:I20"/>
    <mergeCell ref="F19:F20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1"/>
  <sheetViews>
    <sheetView topLeftCell="A37" workbookViewId="0">
      <selection activeCell="P65" sqref="P65"/>
    </sheetView>
  </sheetViews>
  <sheetFormatPr defaultColWidth="9.140625" defaultRowHeight="15" x14ac:dyDescent="0.25"/>
  <cols>
    <col min="1" max="1" width="44.5703125" style="4" customWidth="1"/>
    <col min="2" max="2" width="18" style="4" bestFit="1" customWidth="1"/>
    <col min="3" max="3" width="15.42578125" style="4" bestFit="1" customWidth="1"/>
    <col min="4" max="4" width="14.7109375" style="4" bestFit="1" customWidth="1"/>
    <col min="5" max="5" width="14.28515625" style="4" bestFit="1" customWidth="1"/>
    <col min="6" max="6" width="14.7109375" style="4" bestFit="1" customWidth="1"/>
    <col min="7" max="7" width="16" style="4" bestFit="1" customWidth="1"/>
    <col min="8" max="11" width="14.28515625" style="4" bestFit="1" customWidth="1"/>
    <col min="12" max="12" width="16" style="4" customWidth="1"/>
    <col min="13" max="13" width="16" style="4" bestFit="1" customWidth="1"/>
    <col min="14" max="14" width="15.42578125" style="4" bestFit="1" customWidth="1"/>
    <col min="15" max="16" width="11" style="4" bestFit="1" customWidth="1"/>
    <col min="17" max="16384" width="9.140625" style="4"/>
  </cols>
  <sheetData>
    <row r="1" spans="1:14" ht="18.75" x14ac:dyDescent="0.25">
      <c r="A1" s="3293" t="s">
        <v>529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/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customHeight="1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37" t="s">
        <v>3</v>
      </c>
      <c r="N4" s="3357" t="s">
        <v>31</v>
      </c>
    </row>
    <row r="5" spans="1:14" ht="15" customHeight="1" x14ac:dyDescent="0.25">
      <c r="A5" s="3301"/>
      <c r="B5" s="2803" t="s">
        <v>8</v>
      </c>
      <c r="C5" s="3315"/>
      <c r="D5" s="3316" t="s">
        <v>9</v>
      </c>
      <c r="E5" s="3317"/>
      <c r="F5" s="3360" t="s">
        <v>32</v>
      </c>
      <c r="G5" s="3327" t="s">
        <v>10</v>
      </c>
      <c r="H5" s="2804" t="s">
        <v>11</v>
      </c>
      <c r="I5" s="3322"/>
      <c r="J5" s="3323" t="s">
        <v>12</v>
      </c>
      <c r="K5" s="3325" t="s">
        <v>33</v>
      </c>
      <c r="L5" s="3327" t="s">
        <v>13</v>
      </c>
      <c r="M5" s="3338"/>
      <c r="N5" s="3358"/>
    </row>
    <row r="6" spans="1:14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26"/>
      <c r="G6" s="3328"/>
      <c r="H6" s="5" t="s">
        <v>14</v>
      </c>
      <c r="I6" s="6" t="s">
        <v>15</v>
      </c>
      <c r="J6" s="3324"/>
      <c r="K6" s="3326"/>
      <c r="L6" s="3328"/>
      <c r="M6" s="3339"/>
      <c r="N6" s="3359"/>
    </row>
    <row r="7" spans="1:14" x14ac:dyDescent="0.25">
      <c r="A7" s="83" t="s">
        <v>17</v>
      </c>
      <c r="B7" s="1723">
        <v>168603</v>
      </c>
      <c r="C7" s="1740">
        <v>18655</v>
      </c>
      <c r="D7" s="1740">
        <v>13105</v>
      </c>
      <c r="E7" s="1740">
        <v>3659</v>
      </c>
      <c r="F7" s="1740">
        <v>25525</v>
      </c>
      <c r="G7" s="1741">
        <v>229547</v>
      </c>
      <c r="H7" s="1723">
        <v>1937</v>
      </c>
      <c r="I7" s="1740">
        <v>65</v>
      </c>
      <c r="J7" s="1740">
        <v>24</v>
      </c>
      <c r="K7" s="1742">
        <v>0</v>
      </c>
      <c r="L7" s="1741">
        <v>2026</v>
      </c>
      <c r="M7" s="1770">
        <v>231573</v>
      </c>
      <c r="N7" s="1832">
        <v>61116</v>
      </c>
    </row>
    <row r="8" spans="1:14" x14ac:dyDescent="0.25">
      <c r="A8" s="3" t="s">
        <v>410</v>
      </c>
      <c r="B8" s="1724">
        <v>26055</v>
      </c>
      <c r="C8" s="1744">
        <v>5297</v>
      </c>
      <c r="D8" s="1744">
        <v>3954</v>
      </c>
      <c r="E8" s="1744">
        <v>974</v>
      </c>
      <c r="F8" s="1740">
        <v>6235</v>
      </c>
      <c r="G8" s="1741">
        <v>42515</v>
      </c>
      <c r="H8" s="1724">
        <v>466</v>
      </c>
      <c r="I8" s="1744">
        <v>5</v>
      </c>
      <c r="J8" s="1744">
        <v>31</v>
      </c>
      <c r="K8" s="1742">
        <v>0</v>
      </c>
      <c r="L8" s="1741">
        <v>502</v>
      </c>
      <c r="M8" s="1770">
        <v>43017</v>
      </c>
      <c r="N8" s="1833">
        <v>11587</v>
      </c>
    </row>
    <row r="9" spans="1:14" x14ac:dyDescent="0.25">
      <c r="A9" s="216" t="s">
        <v>526</v>
      </c>
      <c r="B9" s="1725">
        <v>3423</v>
      </c>
      <c r="C9" s="1745">
        <v>842</v>
      </c>
      <c r="D9" s="1745">
        <v>1465</v>
      </c>
      <c r="E9" s="1745">
        <v>236</v>
      </c>
      <c r="F9" s="1746">
        <v>959</v>
      </c>
      <c r="G9" s="1747">
        <v>6925</v>
      </c>
      <c r="H9" s="1725">
        <v>17</v>
      </c>
      <c r="I9" s="1745">
        <v>3</v>
      </c>
      <c r="J9" s="1745">
        <v>0</v>
      </c>
      <c r="K9" s="1748">
        <v>0</v>
      </c>
      <c r="L9" s="1747">
        <v>20</v>
      </c>
      <c r="M9" s="1743">
        <v>6945</v>
      </c>
      <c r="N9" s="1834">
        <v>2296</v>
      </c>
    </row>
    <row r="10" spans="1:14" x14ac:dyDescent="0.25">
      <c r="A10" s="82" t="s">
        <v>20</v>
      </c>
      <c r="B10" s="1725">
        <v>5758</v>
      </c>
      <c r="C10" s="1745">
        <v>599</v>
      </c>
      <c r="D10" s="1745">
        <v>679</v>
      </c>
      <c r="E10" s="1745">
        <v>200</v>
      </c>
      <c r="F10" s="1746">
        <v>1006</v>
      </c>
      <c r="G10" s="1747">
        <v>8242</v>
      </c>
      <c r="H10" s="1725">
        <v>331</v>
      </c>
      <c r="I10" s="1745">
        <v>2</v>
      </c>
      <c r="J10" s="1745">
        <v>31</v>
      </c>
      <c r="K10" s="1748">
        <v>0</v>
      </c>
      <c r="L10" s="1747">
        <v>364</v>
      </c>
      <c r="M10" s="1743">
        <v>8606</v>
      </c>
      <c r="N10" s="1834">
        <v>2301</v>
      </c>
    </row>
    <row r="11" spans="1:14" x14ac:dyDescent="0.25">
      <c r="A11" s="82" t="s">
        <v>21</v>
      </c>
      <c r="B11" s="1725">
        <v>9284</v>
      </c>
      <c r="C11" s="1745">
        <v>3074</v>
      </c>
      <c r="D11" s="1745">
        <v>1192</v>
      </c>
      <c r="E11" s="1745">
        <v>373</v>
      </c>
      <c r="F11" s="1746">
        <v>2381</v>
      </c>
      <c r="G11" s="1747">
        <v>16304</v>
      </c>
      <c r="H11" s="1725">
        <v>118</v>
      </c>
      <c r="I11" s="1745">
        <v>0</v>
      </c>
      <c r="J11" s="1745">
        <v>0</v>
      </c>
      <c r="K11" s="1748">
        <v>0</v>
      </c>
      <c r="L11" s="1747">
        <v>118</v>
      </c>
      <c r="M11" s="1743">
        <v>16422</v>
      </c>
      <c r="N11" s="1834">
        <v>3880</v>
      </c>
    </row>
    <row r="12" spans="1:14" x14ac:dyDescent="0.25">
      <c r="A12" s="3" t="s">
        <v>22</v>
      </c>
      <c r="B12" s="1724">
        <v>16993</v>
      </c>
      <c r="C12" s="1744">
        <v>2102</v>
      </c>
      <c r="D12" s="1744">
        <v>1885</v>
      </c>
      <c r="E12" s="1744">
        <v>518</v>
      </c>
      <c r="F12" s="1744">
        <v>4099</v>
      </c>
      <c r="G12" s="1741">
        <v>25597</v>
      </c>
      <c r="H12" s="1724">
        <v>3</v>
      </c>
      <c r="I12" s="1744">
        <v>0</v>
      </c>
      <c r="J12" s="1744">
        <v>448</v>
      </c>
      <c r="K12" s="1742">
        <v>5</v>
      </c>
      <c r="L12" s="1741">
        <v>456</v>
      </c>
      <c r="M12" s="1770">
        <v>26053</v>
      </c>
      <c r="N12" s="1833">
        <v>6812</v>
      </c>
    </row>
    <row r="13" spans="1:14" ht="15.75" thickBot="1" x14ac:dyDescent="0.3">
      <c r="A13" s="221" t="s">
        <v>23</v>
      </c>
      <c r="B13" s="1726">
        <v>16041</v>
      </c>
      <c r="C13" s="1749">
        <v>2681</v>
      </c>
      <c r="D13" s="1749">
        <v>2649</v>
      </c>
      <c r="E13" s="1749">
        <v>605</v>
      </c>
      <c r="F13" s="1749">
        <v>6160</v>
      </c>
      <c r="G13" s="1741">
        <v>28136</v>
      </c>
      <c r="H13" s="1726">
        <v>1538</v>
      </c>
      <c r="I13" s="1749">
        <v>9</v>
      </c>
      <c r="J13" s="1749">
        <v>0</v>
      </c>
      <c r="K13" s="1742">
        <v>78</v>
      </c>
      <c r="L13" s="1741">
        <v>1625</v>
      </c>
      <c r="M13" s="1831">
        <v>29761</v>
      </c>
      <c r="N13" s="1835">
        <v>11846</v>
      </c>
    </row>
    <row r="14" spans="1:14" ht="15.75" thickBot="1" x14ac:dyDescent="0.3">
      <c r="A14" s="223" t="s">
        <v>24</v>
      </c>
      <c r="B14" s="1727">
        <v>227691</v>
      </c>
      <c r="C14" s="1727">
        <v>28735</v>
      </c>
      <c r="D14" s="1727">
        <v>21593</v>
      </c>
      <c r="E14" s="1727">
        <v>5756</v>
      </c>
      <c r="F14" s="1727">
        <v>42019</v>
      </c>
      <c r="G14" s="1750">
        <v>325794</v>
      </c>
      <c r="H14" s="1727">
        <v>3944</v>
      </c>
      <c r="I14" s="1727">
        <v>79</v>
      </c>
      <c r="J14" s="1727">
        <v>503</v>
      </c>
      <c r="K14" s="1727">
        <v>83</v>
      </c>
      <c r="L14" s="1750">
        <v>4609</v>
      </c>
      <c r="M14" s="1762">
        <v>330403</v>
      </c>
      <c r="N14" s="1730">
        <v>91361</v>
      </c>
    </row>
    <row r="15" spans="1:14" x14ac:dyDescent="0.25">
      <c r="A15" s="362" t="s">
        <v>35</v>
      </c>
      <c r="B15" s="1728">
        <v>130</v>
      </c>
      <c r="C15" s="1751">
        <v>74</v>
      </c>
      <c r="D15" s="1751">
        <v>105</v>
      </c>
      <c r="E15" s="1751">
        <v>22</v>
      </c>
      <c r="F15" s="1752">
        <v>35</v>
      </c>
      <c r="G15" s="1753">
        <v>366</v>
      </c>
      <c r="H15" s="1754">
        <v>0</v>
      </c>
      <c r="I15" s="1751">
        <v>0</v>
      </c>
      <c r="J15" s="1751">
        <v>0</v>
      </c>
      <c r="K15" s="1751">
        <v>0</v>
      </c>
      <c r="L15" s="1753">
        <v>0</v>
      </c>
      <c r="M15" s="1755">
        <v>366</v>
      </c>
      <c r="N15" s="1832">
        <v>185</v>
      </c>
    </row>
    <row r="16" spans="1:14" x14ac:dyDescent="0.25">
      <c r="A16" s="1715" t="s">
        <v>36</v>
      </c>
      <c r="B16" s="1729">
        <v>79</v>
      </c>
      <c r="C16" s="1744">
        <v>28</v>
      </c>
      <c r="D16" s="1744">
        <v>8</v>
      </c>
      <c r="E16" s="1744">
        <v>0</v>
      </c>
      <c r="F16" s="1756">
        <v>0</v>
      </c>
      <c r="G16" s="1757">
        <v>115</v>
      </c>
      <c r="H16" s="1758">
        <v>0</v>
      </c>
      <c r="I16" s="1744">
        <v>0</v>
      </c>
      <c r="J16" s="1744">
        <v>0</v>
      </c>
      <c r="K16" s="1744">
        <v>0</v>
      </c>
      <c r="L16" s="1757">
        <v>0</v>
      </c>
      <c r="M16" s="1759">
        <v>115</v>
      </c>
      <c r="N16" s="1833">
        <v>21</v>
      </c>
    </row>
    <row r="17" spans="1:14" x14ac:dyDescent="0.25">
      <c r="A17" s="1715" t="s">
        <v>37</v>
      </c>
      <c r="B17" s="1729">
        <v>4</v>
      </c>
      <c r="C17" s="1744">
        <v>0</v>
      </c>
      <c r="D17" s="1744">
        <v>0</v>
      </c>
      <c r="E17" s="1744">
        <v>5</v>
      </c>
      <c r="F17" s="1756">
        <v>23</v>
      </c>
      <c r="G17" s="1757">
        <v>32</v>
      </c>
      <c r="H17" s="1758">
        <v>0</v>
      </c>
      <c r="I17" s="1744">
        <v>0</v>
      </c>
      <c r="J17" s="1744">
        <v>0</v>
      </c>
      <c r="K17" s="1744">
        <v>0</v>
      </c>
      <c r="L17" s="1757">
        <v>0</v>
      </c>
      <c r="M17" s="1759">
        <v>32</v>
      </c>
      <c r="N17" s="1833">
        <v>27</v>
      </c>
    </row>
    <row r="18" spans="1:14" x14ac:dyDescent="0.25">
      <c r="A18" s="1715" t="s">
        <v>38</v>
      </c>
      <c r="B18" s="1729">
        <v>30</v>
      </c>
      <c r="C18" s="1744">
        <v>22</v>
      </c>
      <c r="D18" s="1744">
        <v>5</v>
      </c>
      <c r="E18" s="1744">
        <v>0</v>
      </c>
      <c r="F18" s="1756">
        <v>2</v>
      </c>
      <c r="G18" s="1757">
        <v>59</v>
      </c>
      <c r="H18" s="1758">
        <v>0</v>
      </c>
      <c r="I18" s="1744">
        <v>0</v>
      </c>
      <c r="J18" s="1744">
        <v>0</v>
      </c>
      <c r="K18" s="1744">
        <v>0</v>
      </c>
      <c r="L18" s="1757">
        <v>0</v>
      </c>
      <c r="M18" s="1759">
        <v>59</v>
      </c>
      <c r="N18" s="1833">
        <v>42</v>
      </c>
    </row>
    <row r="19" spans="1:14" x14ac:dyDescent="0.25">
      <c r="A19" s="1715" t="s">
        <v>39</v>
      </c>
      <c r="B19" s="1729">
        <v>65</v>
      </c>
      <c r="C19" s="1744">
        <v>36</v>
      </c>
      <c r="D19" s="1744">
        <v>29</v>
      </c>
      <c r="E19" s="1744">
        <v>5</v>
      </c>
      <c r="F19" s="1756">
        <v>60</v>
      </c>
      <c r="G19" s="1757">
        <v>195</v>
      </c>
      <c r="H19" s="1758">
        <v>0</v>
      </c>
      <c r="I19" s="1744">
        <v>2</v>
      </c>
      <c r="J19" s="1744">
        <v>0</v>
      </c>
      <c r="K19" s="1744">
        <v>0</v>
      </c>
      <c r="L19" s="1757">
        <v>2</v>
      </c>
      <c r="M19" s="1759">
        <v>197</v>
      </c>
      <c r="N19" s="1833">
        <v>58</v>
      </c>
    </row>
    <row r="20" spans="1:14" x14ac:dyDescent="0.25">
      <c r="A20" s="1715" t="s">
        <v>40</v>
      </c>
      <c r="B20" s="1729">
        <v>7</v>
      </c>
      <c r="C20" s="1744">
        <v>8</v>
      </c>
      <c r="D20" s="1744">
        <v>2</v>
      </c>
      <c r="E20" s="1744">
        <v>0</v>
      </c>
      <c r="F20" s="1756">
        <v>0</v>
      </c>
      <c r="G20" s="1757">
        <v>17</v>
      </c>
      <c r="H20" s="1758">
        <v>0</v>
      </c>
      <c r="I20" s="1744">
        <v>0</v>
      </c>
      <c r="J20" s="1744">
        <v>0</v>
      </c>
      <c r="K20" s="1744">
        <v>0</v>
      </c>
      <c r="L20" s="1757">
        <v>0</v>
      </c>
      <c r="M20" s="1759">
        <v>17</v>
      </c>
      <c r="N20" s="1833">
        <v>14</v>
      </c>
    </row>
    <row r="21" spans="1:14" x14ac:dyDescent="0.25">
      <c r="A21" s="1715" t="s">
        <v>41</v>
      </c>
      <c r="B21" s="1729">
        <v>131</v>
      </c>
      <c r="C21" s="1744">
        <v>6</v>
      </c>
      <c r="D21" s="1744">
        <v>2</v>
      </c>
      <c r="E21" s="1744">
        <v>4</v>
      </c>
      <c r="F21" s="1756">
        <v>23</v>
      </c>
      <c r="G21" s="1757">
        <v>166</v>
      </c>
      <c r="H21" s="1758">
        <v>0</v>
      </c>
      <c r="I21" s="1744">
        <v>0</v>
      </c>
      <c r="J21" s="1744">
        <v>0</v>
      </c>
      <c r="K21" s="1744">
        <v>0</v>
      </c>
      <c r="L21" s="1757">
        <v>0</v>
      </c>
      <c r="M21" s="1759">
        <v>166</v>
      </c>
      <c r="N21" s="1833">
        <v>24</v>
      </c>
    </row>
    <row r="22" spans="1:14" x14ac:dyDescent="0.25">
      <c r="A22" s="1715" t="s">
        <v>42</v>
      </c>
      <c r="B22" s="1729">
        <v>3</v>
      </c>
      <c r="C22" s="1744">
        <v>0</v>
      </c>
      <c r="D22" s="1744">
        <v>0</v>
      </c>
      <c r="E22" s="1744">
        <v>0</v>
      </c>
      <c r="F22" s="1756">
        <v>2</v>
      </c>
      <c r="G22" s="1757">
        <v>5</v>
      </c>
      <c r="H22" s="1758">
        <v>0</v>
      </c>
      <c r="I22" s="1744">
        <v>0</v>
      </c>
      <c r="J22" s="1744">
        <v>0</v>
      </c>
      <c r="K22" s="1744">
        <v>0</v>
      </c>
      <c r="L22" s="1757">
        <v>0</v>
      </c>
      <c r="M22" s="1759">
        <v>5</v>
      </c>
      <c r="N22" s="1833">
        <v>3</v>
      </c>
    </row>
    <row r="23" spans="1:14" x14ac:dyDescent="0.25">
      <c r="A23" s="1715" t="s">
        <v>43</v>
      </c>
      <c r="B23" s="1729">
        <v>520</v>
      </c>
      <c r="C23" s="1744">
        <v>101</v>
      </c>
      <c r="D23" s="1744">
        <v>282</v>
      </c>
      <c r="E23" s="1744">
        <v>35</v>
      </c>
      <c r="F23" s="1756">
        <v>141</v>
      </c>
      <c r="G23" s="1757">
        <v>1079</v>
      </c>
      <c r="H23" s="1758">
        <v>0</v>
      </c>
      <c r="I23" s="1744">
        <v>0</v>
      </c>
      <c r="J23" s="1744">
        <v>0</v>
      </c>
      <c r="K23" s="1744">
        <v>3</v>
      </c>
      <c r="L23" s="1757">
        <v>3</v>
      </c>
      <c r="M23" s="1759">
        <v>1082</v>
      </c>
      <c r="N23" s="1833">
        <v>528</v>
      </c>
    </row>
    <row r="24" spans="1:14" x14ac:dyDescent="0.25">
      <c r="A24" s="1715" t="s">
        <v>44</v>
      </c>
      <c r="B24" s="1729">
        <v>37</v>
      </c>
      <c r="C24" s="1744">
        <v>2</v>
      </c>
      <c r="D24" s="1744">
        <v>73</v>
      </c>
      <c r="E24" s="1744">
        <v>0</v>
      </c>
      <c r="F24" s="1756">
        <v>63</v>
      </c>
      <c r="G24" s="1757">
        <v>175</v>
      </c>
      <c r="H24" s="1758">
        <v>0</v>
      </c>
      <c r="I24" s="1744">
        <v>0</v>
      </c>
      <c r="J24" s="1744">
        <v>0</v>
      </c>
      <c r="K24" s="1744">
        <v>0</v>
      </c>
      <c r="L24" s="1757">
        <v>0</v>
      </c>
      <c r="M24" s="1759">
        <v>175</v>
      </c>
      <c r="N24" s="1833">
        <v>95</v>
      </c>
    </row>
    <row r="25" spans="1:14" x14ac:dyDescent="0.25">
      <c r="A25" s="1715" t="s">
        <v>45</v>
      </c>
      <c r="B25" s="1729">
        <v>10</v>
      </c>
      <c r="C25" s="1744">
        <v>4</v>
      </c>
      <c r="D25" s="1744">
        <v>31</v>
      </c>
      <c r="E25" s="1744">
        <v>0</v>
      </c>
      <c r="F25" s="1756">
        <v>0</v>
      </c>
      <c r="G25" s="1757">
        <v>45</v>
      </c>
      <c r="H25" s="1758">
        <v>0</v>
      </c>
      <c r="I25" s="1744">
        <v>0</v>
      </c>
      <c r="J25" s="1744">
        <v>0</v>
      </c>
      <c r="K25" s="1744">
        <v>17</v>
      </c>
      <c r="L25" s="1757">
        <v>17</v>
      </c>
      <c r="M25" s="1759">
        <v>62</v>
      </c>
      <c r="N25" s="1833">
        <v>53</v>
      </c>
    </row>
    <row r="26" spans="1:14" x14ac:dyDescent="0.25">
      <c r="A26" s="1715" t="s">
        <v>46</v>
      </c>
      <c r="B26" s="1729">
        <v>302</v>
      </c>
      <c r="C26" s="1744">
        <v>159</v>
      </c>
      <c r="D26" s="1744">
        <v>49</v>
      </c>
      <c r="E26" s="1744">
        <v>0</v>
      </c>
      <c r="F26" s="1756">
        <v>5</v>
      </c>
      <c r="G26" s="1757">
        <v>515</v>
      </c>
      <c r="H26" s="1758">
        <v>0</v>
      </c>
      <c r="I26" s="1744">
        <v>0</v>
      </c>
      <c r="J26" s="1744">
        <v>0</v>
      </c>
      <c r="K26" s="1744">
        <v>0</v>
      </c>
      <c r="L26" s="1757">
        <v>0</v>
      </c>
      <c r="M26" s="1759">
        <v>515</v>
      </c>
      <c r="N26" s="1833">
        <v>296</v>
      </c>
    </row>
    <row r="27" spans="1:14" x14ac:dyDescent="0.25">
      <c r="A27" s="1715" t="s">
        <v>47</v>
      </c>
      <c r="B27" s="1729">
        <v>3</v>
      </c>
      <c r="C27" s="1744">
        <v>16</v>
      </c>
      <c r="D27" s="1744">
        <v>23</v>
      </c>
      <c r="E27" s="1744">
        <v>0</v>
      </c>
      <c r="F27" s="1756">
        <v>0</v>
      </c>
      <c r="G27" s="1757">
        <v>42</v>
      </c>
      <c r="H27" s="1758">
        <v>0</v>
      </c>
      <c r="I27" s="1744">
        <v>0</v>
      </c>
      <c r="J27" s="1744">
        <v>0</v>
      </c>
      <c r="K27" s="1744">
        <v>0</v>
      </c>
      <c r="L27" s="1757">
        <v>0</v>
      </c>
      <c r="M27" s="1759">
        <v>42</v>
      </c>
      <c r="N27" s="1833">
        <v>3</v>
      </c>
    </row>
    <row r="28" spans="1:14" ht="15.75" thickBot="1" x14ac:dyDescent="0.3">
      <c r="A28" s="363" t="s">
        <v>321</v>
      </c>
      <c r="B28" s="1729">
        <v>686</v>
      </c>
      <c r="C28" s="1744">
        <v>80</v>
      </c>
      <c r="D28" s="1744">
        <v>183</v>
      </c>
      <c r="E28" s="1744">
        <v>14</v>
      </c>
      <c r="F28" s="1744">
        <v>241</v>
      </c>
      <c r="G28" s="1757">
        <v>1204</v>
      </c>
      <c r="H28" s="1758">
        <v>0</v>
      </c>
      <c r="I28" s="1744">
        <v>0</v>
      </c>
      <c r="J28" s="1744">
        <v>0</v>
      </c>
      <c r="K28" s="1744">
        <v>0</v>
      </c>
      <c r="L28" s="1757">
        <v>0</v>
      </c>
      <c r="M28" s="1760">
        <v>1204</v>
      </c>
      <c r="N28" s="1836">
        <v>391</v>
      </c>
    </row>
    <row r="29" spans="1:14" ht="15.75" thickBot="1" x14ac:dyDescent="0.3">
      <c r="A29" s="237" t="s">
        <v>25</v>
      </c>
      <c r="B29" s="1727">
        <v>2007</v>
      </c>
      <c r="C29" s="1727">
        <v>536</v>
      </c>
      <c r="D29" s="1727">
        <v>792</v>
      </c>
      <c r="E29" s="1727">
        <v>85</v>
      </c>
      <c r="F29" s="1727">
        <v>595</v>
      </c>
      <c r="G29" s="1761">
        <v>4015</v>
      </c>
      <c r="H29" s="1727">
        <v>0</v>
      </c>
      <c r="I29" s="1727">
        <v>2</v>
      </c>
      <c r="J29" s="1727">
        <v>0</v>
      </c>
      <c r="K29" s="1727">
        <v>20</v>
      </c>
      <c r="L29" s="1761">
        <v>22</v>
      </c>
      <c r="M29" s="1762">
        <v>4037</v>
      </c>
      <c r="N29" s="1730">
        <v>1740</v>
      </c>
    </row>
    <row r="30" spans="1:14" ht="15.75" thickBot="1" x14ac:dyDescent="0.3">
      <c r="A30" s="1713" t="s">
        <v>26</v>
      </c>
      <c r="B30" s="1730">
        <v>229698</v>
      </c>
      <c r="C30" s="1730">
        <v>29271</v>
      </c>
      <c r="D30" s="1730">
        <v>22385</v>
      </c>
      <c r="E30" s="1730">
        <v>5841</v>
      </c>
      <c r="F30" s="1730">
        <v>42614</v>
      </c>
      <c r="G30" s="1750">
        <v>329809</v>
      </c>
      <c r="H30" s="1730">
        <v>3944</v>
      </c>
      <c r="I30" s="1730">
        <v>81</v>
      </c>
      <c r="J30" s="1730">
        <v>503</v>
      </c>
      <c r="K30" s="1730">
        <v>103</v>
      </c>
      <c r="L30" s="1750">
        <v>4631</v>
      </c>
      <c r="M30" s="1762">
        <v>334440</v>
      </c>
      <c r="N30" s="1768">
        <v>93101</v>
      </c>
    </row>
    <row r="31" spans="1:14" ht="15.75" thickBot="1" x14ac:dyDescent="0.3">
      <c r="A31" s="33"/>
      <c r="B31" s="71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</row>
    <row r="32" spans="1:14" ht="15.75" thickBot="1" x14ac:dyDescent="0.3">
      <c r="A32" s="3297" t="s">
        <v>30</v>
      </c>
      <c r="B32" s="3298"/>
      <c r="C32" s="3298"/>
      <c r="D32" s="3298"/>
      <c r="E32" s="3298"/>
      <c r="F32" s="3298"/>
      <c r="G32" s="3298"/>
      <c r="H32" s="3298"/>
      <c r="I32" s="3298"/>
      <c r="J32" s="3298"/>
      <c r="K32" s="3298"/>
      <c r="L32" s="3298"/>
      <c r="M32" s="3298"/>
      <c r="N32" s="3299"/>
    </row>
    <row r="33" spans="1:14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37" t="s">
        <v>3</v>
      </c>
      <c r="N33" s="3357" t="s">
        <v>31</v>
      </c>
    </row>
    <row r="34" spans="1:14" x14ac:dyDescent="0.25">
      <c r="A34" s="3301"/>
      <c r="B34" s="2804" t="s">
        <v>8</v>
      </c>
      <c r="C34" s="3322"/>
      <c r="D34" s="2816" t="s">
        <v>9</v>
      </c>
      <c r="E34" s="3343"/>
      <c r="F34" s="2820" t="s">
        <v>32</v>
      </c>
      <c r="G34" s="3327" t="s">
        <v>10</v>
      </c>
      <c r="H34" s="2804" t="s">
        <v>11</v>
      </c>
      <c r="I34" s="3322"/>
      <c r="J34" s="3323" t="s">
        <v>12</v>
      </c>
      <c r="K34" s="3325" t="s">
        <v>33</v>
      </c>
      <c r="L34" s="3327" t="s">
        <v>13</v>
      </c>
      <c r="M34" s="3338"/>
      <c r="N34" s="3358"/>
    </row>
    <row r="35" spans="1:14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56"/>
      <c r="G35" s="3328"/>
      <c r="H35" s="5" t="s">
        <v>14</v>
      </c>
      <c r="I35" s="6" t="s">
        <v>15</v>
      </c>
      <c r="J35" s="3324"/>
      <c r="K35" s="3326"/>
      <c r="L35" s="3328"/>
      <c r="M35" s="3339"/>
      <c r="N35" s="3359"/>
    </row>
    <row r="36" spans="1:14" x14ac:dyDescent="0.25">
      <c r="A36" s="83" t="s">
        <v>27</v>
      </c>
      <c r="B36" s="1723">
        <v>101212</v>
      </c>
      <c r="C36" s="1740">
        <v>12587</v>
      </c>
      <c r="D36" s="1740">
        <v>8558</v>
      </c>
      <c r="E36" s="1740">
        <v>1834</v>
      </c>
      <c r="F36" s="1763">
        <v>22479</v>
      </c>
      <c r="G36" s="1741">
        <v>146670</v>
      </c>
      <c r="H36" s="1723">
        <v>1577</v>
      </c>
      <c r="I36" s="1740">
        <v>3</v>
      </c>
      <c r="J36" s="1740">
        <v>47</v>
      </c>
      <c r="K36" s="1763">
        <v>34</v>
      </c>
      <c r="L36" s="1741">
        <v>1661</v>
      </c>
      <c r="M36" s="1770">
        <v>148331</v>
      </c>
      <c r="N36" s="1837">
        <v>36062</v>
      </c>
    </row>
    <row r="37" spans="1:14" ht="15.75" thickBot="1" x14ac:dyDescent="0.3">
      <c r="A37" s="3" t="s">
        <v>28</v>
      </c>
      <c r="B37" s="1724">
        <v>126480</v>
      </c>
      <c r="C37" s="1744">
        <v>16147</v>
      </c>
      <c r="D37" s="1744">
        <v>13035</v>
      </c>
      <c r="E37" s="1744">
        <v>3922</v>
      </c>
      <c r="F37" s="1763">
        <v>19540</v>
      </c>
      <c r="G37" s="1741">
        <v>179124</v>
      </c>
      <c r="H37" s="1724">
        <v>2367</v>
      </c>
      <c r="I37" s="1744">
        <v>76</v>
      </c>
      <c r="J37" s="1744">
        <v>456</v>
      </c>
      <c r="K37" s="1763">
        <v>49</v>
      </c>
      <c r="L37" s="1741">
        <v>2948</v>
      </c>
      <c r="M37" s="1770">
        <v>182072</v>
      </c>
      <c r="N37" s="1838">
        <v>55299</v>
      </c>
    </row>
    <row r="38" spans="1:14" ht="15.75" thickBot="1" x14ac:dyDescent="0.3">
      <c r="A38" s="223" t="s">
        <v>24</v>
      </c>
      <c r="B38" s="1731">
        <v>227691</v>
      </c>
      <c r="C38" s="1727">
        <v>28735</v>
      </c>
      <c r="D38" s="1727">
        <v>21593</v>
      </c>
      <c r="E38" s="1727">
        <v>5756</v>
      </c>
      <c r="F38" s="1764">
        <v>42019</v>
      </c>
      <c r="G38" s="1750">
        <v>325794</v>
      </c>
      <c r="H38" s="1727">
        <v>3944</v>
      </c>
      <c r="I38" s="1727">
        <v>79</v>
      </c>
      <c r="J38" s="1727">
        <v>503</v>
      </c>
      <c r="K38" s="1727">
        <v>83</v>
      </c>
      <c r="L38" s="1750">
        <v>4609</v>
      </c>
      <c r="M38" s="1762">
        <v>330403</v>
      </c>
      <c r="N38" s="1730">
        <v>91361</v>
      </c>
    </row>
    <row r="39" spans="1:14" ht="15.75" thickBot="1" x14ac:dyDescent="0.3">
      <c r="A39" s="223" t="s">
        <v>25</v>
      </c>
      <c r="B39" s="1732">
        <v>2007</v>
      </c>
      <c r="C39" s="1732">
        <v>536</v>
      </c>
      <c r="D39" s="1732">
        <v>792</v>
      </c>
      <c r="E39" s="1732">
        <v>85</v>
      </c>
      <c r="F39" s="1732">
        <v>595</v>
      </c>
      <c r="G39" s="1765">
        <v>4015</v>
      </c>
      <c r="H39" s="1732">
        <v>0</v>
      </c>
      <c r="I39" s="1732">
        <v>2</v>
      </c>
      <c r="J39" s="1732">
        <v>0</v>
      </c>
      <c r="K39" s="1732">
        <v>20</v>
      </c>
      <c r="L39" s="1765">
        <v>22</v>
      </c>
      <c r="M39" s="1829">
        <v>4037</v>
      </c>
      <c r="N39" s="1730">
        <v>1740</v>
      </c>
    </row>
    <row r="40" spans="1:14" ht="15.75" thickBot="1" x14ac:dyDescent="0.3">
      <c r="A40" s="247" t="s">
        <v>26</v>
      </c>
      <c r="B40" s="1732">
        <v>229698</v>
      </c>
      <c r="C40" s="1732">
        <v>29271</v>
      </c>
      <c r="D40" s="1732">
        <v>22385</v>
      </c>
      <c r="E40" s="1732">
        <v>5841</v>
      </c>
      <c r="F40" s="1766">
        <v>42614</v>
      </c>
      <c r="G40" s="1767">
        <v>329809</v>
      </c>
      <c r="H40" s="1732">
        <v>3944</v>
      </c>
      <c r="I40" s="1732">
        <v>81</v>
      </c>
      <c r="J40" s="1732">
        <v>503</v>
      </c>
      <c r="K40" s="1732">
        <v>103</v>
      </c>
      <c r="L40" s="1767">
        <v>4631</v>
      </c>
      <c r="M40" s="1830">
        <v>334440</v>
      </c>
      <c r="N40" s="1730">
        <v>93101</v>
      </c>
    </row>
    <row r="41" spans="1:14" x14ac:dyDescent="0.25">
      <c r="A41" s="33"/>
      <c r="B41" s="7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5.75" thickBot="1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4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4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57" t="s">
        <v>31</v>
      </c>
    </row>
    <row r="45" spans="1:14" x14ac:dyDescent="0.25">
      <c r="A45" s="3301"/>
      <c r="B45" s="2804" t="s">
        <v>8</v>
      </c>
      <c r="C45" s="3322"/>
      <c r="D45" s="2816" t="s">
        <v>9</v>
      </c>
      <c r="E45" s="3343"/>
      <c r="F45" s="2820" t="s">
        <v>32</v>
      </c>
      <c r="G45" s="3327" t="s">
        <v>10</v>
      </c>
      <c r="H45" s="3345" t="s">
        <v>11</v>
      </c>
      <c r="I45" s="3322"/>
      <c r="J45" s="3323" t="s">
        <v>12</v>
      </c>
      <c r="K45" s="3325" t="s">
        <v>33</v>
      </c>
      <c r="L45" s="3327" t="s">
        <v>13</v>
      </c>
      <c r="M45" s="3338"/>
      <c r="N45" s="3358"/>
    </row>
    <row r="46" spans="1:14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59"/>
    </row>
    <row r="47" spans="1:14" x14ac:dyDescent="0.25">
      <c r="A47" s="83" t="s">
        <v>17</v>
      </c>
      <c r="B47" s="1723">
        <v>53809</v>
      </c>
      <c r="C47" s="1740">
        <v>26205</v>
      </c>
      <c r="D47" s="1740">
        <v>14456</v>
      </c>
      <c r="E47" s="1740">
        <v>12998</v>
      </c>
      <c r="F47" s="1763">
        <v>14216</v>
      </c>
      <c r="G47" s="1741">
        <v>121684</v>
      </c>
      <c r="H47" s="1769">
        <v>6226</v>
      </c>
      <c r="I47" s="1740">
        <v>971</v>
      </c>
      <c r="J47" s="1740">
        <v>1943</v>
      </c>
      <c r="K47" s="1742">
        <v>1369</v>
      </c>
      <c r="L47" s="1741">
        <v>10509</v>
      </c>
      <c r="M47" s="1770">
        <v>132193</v>
      </c>
      <c r="N47" s="1742">
        <v>63203</v>
      </c>
    </row>
    <row r="48" spans="1:14" x14ac:dyDescent="0.25">
      <c r="A48" s="3" t="s">
        <v>410</v>
      </c>
      <c r="B48" s="1724">
        <v>36134</v>
      </c>
      <c r="C48" s="1744">
        <v>27478</v>
      </c>
      <c r="D48" s="1744">
        <v>10850</v>
      </c>
      <c r="E48" s="1744">
        <v>10670</v>
      </c>
      <c r="F48" s="1756">
        <v>9958</v>
      </c>
      <c r="G48" s="1757">
        <v>95091</v>
      </c>
      <c r="H48" s="1758">
        <v>8863</v>
      </c>
      <c r="I48" s="1744">
        <v>9596</v>
      </c>
      <c r="J48" s="1744">
        <v>7332</v>
      </c>
      <c r="K48" s="1771">
        <v>3139</v>
      </c>
      <c r="L48" s="1757">
        <v>28929</v>
      </c>
      <c r="M48" s="1759">
        <v>124020</v>
      </c>
      <c r="N48" s="1771">
        <v>75581</v>
      </c>
    </row>
    <row r="49" spans="1:14" x14ac:dyDescent="0.25">
      <c r="A49" s="216" t="s">
        <v>526</v>
      </c>
      <c r="B49" s="1725">
        <v>10560</v>
      </c>
      <c r="C49" s="1745">
        <v>5705</v>
      </c>
      <c r="D49" s="1745">
        <v>2857</v>
      </c>
      <c r="E49" s="1745">
        <v>2399</v>
      </c>
      <c r="F49" s="1772">
        <v>1630</v>
      </c>
      <c r="G49" s="1773">
        <v>23151</v>
      </c>
      <c r="H49" s="1774">
        <v>5139</v>
      </c>
      <c r="I49" s="1745">
        <v>4411</v>
      </c>
      <c r="J49" s="1745">
        <v>1401</v>
      </c>
      <c r="K49" s="1775">
        <v>655</v>
      </c>
      <c r="L49" s="1773">
        <v>11606</v>
      </c>
      <c r="M49" s="1776">
        <v>34757</v>
      </c>
      <c r="N49" s="1775">
        <v>24721</v>
      </c>
    </row>
    <row r="50" spans="1:14" x14ac:dyDescent="0.25">
      <c r="A50" s="82" t="s">
        <v>20</v>
      </c>
      <c r="B50" s="1725">
        <v>11346</v>
      </c>
      <c r="C50" s="1745">
        <v>9901</v>
      </c>
      <c r="D50" s="1745">
        <v>4041</v>
      </c>
      <c r="E50" s="1745">
        <v>3276</v>
      </c>
      <c r="F50" s="1772">
        <v>3878</v>
      </c>
      <c r="G50" s="1773">
        <v>32441</v>
      </c>
      <c r="H50" s="1774">
        <v>2018</v>
      </c>
      <c r="I50" s="1745">
        <v>0</v>
      </c>
      <c r="J50" s="1745">
        <v>4575</v>
      </c>
      <c r="K50" s="1775">
        <v>2136</v>
      </c>
      <c r="L50" s="1773">
        <v>8729</v>
      </c>
      <c r="M50" s="1776">
        <v>41170</v>
      </c>
      <c r="N50" s="1775">
        <v>24561</v>
      </c>
    </row>
    <row r="51" spans="1:14" x14ac:dyDescent="0.25">
      <c r="A51" s="82" t="s">
        <v>21</v>
      </c>
      <c r="B51" s="1725">
        <v>12657</v>
      </c>
      <c r="C51" s="1745">
        <v>10772</v>
      </c>
      <c r="D51" s="1745">
        <v>3569</v>
      </c>
      <c r="E51" s="1745">
        <v>4462</v>
      </c>
      <c r="F51" s="1772">
        <v>3850</v>
      </c>
      <c r="G51" s="1773">
        <v>35310</v>
      </c>
      <c r="H51" s="1774">
        <v>1705</v>
      </c>
      <c r="I51" s="1745">
        <v>5113</v>
      </c>
      <c r="J51" s="1745">
        <v>1285</v>
      </c>
      <c r="K51" s="1775">
        <v>96</v>
      </c>
      <c r="L51" s="1773">
        <v>8199</v>
      </c>
      <c r="M51" s="1776">
        <v>43509</v>
      </c>
      <c r="N51" s="1775">
        <v>23724</v>
      </c>
    </row>
    <row r="52" spans="1:14" x14ac:dyDescent="0.25">
      <c r="A52" s="3" t="s">
        <v>22</v>
      </c>
      <c r="B52" s="1724">
        <v>3134</v>
      </c>
      <c r="C52" s="1744">
        <v>1893</v>
      </c>
      <c r="D52" s="1744">
        <v>933</v>
      </c>
      <c r="E52" s="1744">
        <v>353</v>
      </c>
      <c r="F52" s="1756">
        <v>1769</v>
      </c>
      <c r="G52" s="1757">
        <v>8082</v>
      </c>
      <c r="H52" s="1758">
        <v>89</v>
      </c>
      <c r="I52" s="1744">
        <v>0</v>
      </c>
      <c r="J52" s="1744">
        <v>1193</v>
      </c>
      <c r="K52" s="1771">
        <v>761</v>
      </c>
      <c r="L52" s="1757">
        <v>2043</v>
      </c>
      <c r="M52" s="1759">
        <v>10125</v>
      </c>
      <c r="N52" s="1771">
        <v>5976</v>
      </c>
    </row>
    <row r="53" spans="1:14" ht="15.75" thickBot="1" x14ac:dyDescent="0.3">
      <c r="A53" s="221" t="s">
        <v>23</v>
      </c>
      <c r="B53" s="1726">
        <v>18963</v>
      </c>
      <c r="C53" s="1749">
        <v>8910</v>
      </c>
      <c r="D53" s="1749">
        <v>5177</v>
      </c>
      <c r="E53" s="1749">
        <v>8744</v>
      </c>
      <c r="F53" s="1777">
        <v>3537</v>
      </c>
      <c r="G53" s="1778">
        <v>45331</v>
      </c>
      <c r="H53" s="1779">
        <v>482</v>
      </c>
      <c r="I53" s="1749">
        <v>522</v>
      </c>
      <c r="J53" s="1749">
        <v>1403</v>
      </c>
      <c r="K53" s="1780">
        <v>229</v>
      </c>
      <c r="L53" s="1778">
        <v>2636</v>
      </c>
      <c r="M53" s="1781">
        <v>47967</v>
      </c>
      <c r="N53" s="1780">
        <v>25891</v>
      </c>
    </row>
    <row r="54" spans="1:14" ht="15.75" thickBot="1" x14ac:dyDescent="0.3">
      <c r="A54" s="223" t="s">
        <v>24</v>
      </c>
      <c r="B54" s="1727">
        <v>112041</v>
      </c>
      <c r="C54" s="1727">
        <v>64486</v>
      </c>
      <c r="D54" s="1727">
        <v>31416</v>
      </c>
      <c r="E54" s="1727">
        <v>32765</v>
      </c>
      <c r="F54" s="1764">
        <v>29480</v>
      </c>
      <c r="G54" s="1750">
        <v>270188</v>
      </c>
      <c r="H54" s="1782">
        <v>15659</v>
      </c>
      <c r="I54" s="1727">
        <v>11089</v>
      </c>
      <c r="J54" s="1727">
        <v>11871</v>
      </c>
      <c r="K54" s="1727">
        <v>5498</v>
      </c>
      <c r="L54" s="1783">
        <v>44117</v>
      </c>
      <c r="M54" s="1762">
        <v>314305</v>
      </c>
      <c r="N54" s="1730">
        <v>170651</v>
      </c>
    </row>
    <row r="55" spans="1:14" x14ac:dyDescent="0.25">
      <c r="A55" s="362" t="s">
        <v>35</v>
      </c>
      <c r="B55" s="1728">
        <v>16260</v>
      </c>
      <c r="C55" s="1751">
        <v>4652</v>
      </c>
      <c r="D55" s="1751">
        <v>6691</v>
      </c>
      <c r="E55" s="1751">
        <v>4512</v>
      </c>
      <c r="F55" s="1752">
        <v>3674</v>
      </c>
      <c r="G55" s="1753">
        <v>35789</v>
      </c>
      <c r="H55" s="1754">
        <v>23844</v>
      </c>
      <c r="I55" s="1751">
        <v>2737</v>
      </c>
      <c r="J55" s="1751">
        <v>1559</v>
      </c>
      <c r="K55" s="1751">
        <v>664</v>
      </c>
      <c r="L55" s="1753">
        <v>28804</v>
      </c>
      <c r="M55" s="1755">
        <v>64593</v>
      </c>
      <c r="N55" s="1832">
        <v>36186</v>
      </c>
    </row>
    <row r="56" spans="1:14" x14ac:dyDescent="0.25">
      <c r="A56" s="1715" t="s">
        <v>36</v>
      </c>
      <c r="B56" s="1729">
        <v>6683</v>
      </c>
      <c r="C56" s="1744">
        <v>3197</v>
      </c>
      <c r="D56" s="1744">
        <v>3144</v>
      </c>
      <c r="E56" s="1744">
        <v>1662</v>
      </c>
      <c r="F56" s="1756">
        <v>1942</v>
      </c>
      <c r="G56" s="1757">
        <v>16628</v>
      </c>
      <c r="H56" s="1758">
        <v>8928</v>
      </c>
      <c r="I56" s="1744">
        <v>7893</v>
      </c>
      <c r="J56" s="1744">
        <v>2502</v>
      </c>
      <c r="K56" s="1744">
        <v>753</v>
      </c>
      <c r="L56" s="1757">
        <v>20076</v>
      </c>
      <c r="M56" s="1759">
        <v>36703</v>
      </c>
      <c r="N56" s="1839">
        <v>21747</v>
      </c>
    </row>
    <row r="57" spans="1:14" x14ac:dyDescent="0.25">
      <c r="A57" s="1715" t="s">
        <v>37</v>
      </c>
      <c r="B57" s="1729">
        <v>285</v>
      </c>
      <c r="C57" s="1744">
        <v>278</v>
      </c>
      <c r="D57" s="1744">
        <v>615</v>
      </c>
      <c r="E57" s="1744">
        <v>595</v>
      </c>
      <c r="F57" s="1756">
        <v>274</v>
      </c>
      <c r="G57" s="1757">
        <v>2047</v>
      </c>
      <c r="H57" s="1758">
        <v>5982</v>
      </c>
      <c r="I57" s="1744">
        <v>0</v>
      </c>
      <c r="J57" s="1744">
        <v>0</v>
      </c>
      <c r="K57" s="1744">
        <v>0</v>
      </c>
      <c r="L57" s="1757">
        <v>5982</v>
      </c>
      <c r="M57" s="1759">
        <v>8029</v>
      </c>
      <c r="N57" s="1839">
        <v>1454</v>
      </c>
    </row>
    <row r="58" spans="1:14" x14ac:dyDescent="0.25">
      <c r="A58" s="1715" t="s">
        <v>38</v>
      </c>
      <c r="B58" s="1729">
        <v>1920</v>
      </c>
      <c r="C58" s="1744">
        <v>142</v>
      </c>
      <c r="D58" s="1744">
        <v>214</v>
      </c>
      <c r="E58" s="1744">
        <v>112</v>
      </c>
      <c r="F58" s="1756">
        <v>1623</v>
      </c>
      <c r="G58" s="1757">
        <v>4011</v>
      </c>
      <c r="H58" s="1758">
        <v>0</v>
      </c>
      <c r="I58" s="1744">
        <v>36</v>
      </c>
      <c r="J58" s="1744">
        <v>0</v>
      </c>
      <c r="K58" s="1744">
        <v>0</v>
      </c>
      <c r="L58" s="1757">
        <v>36</v>
      </c>
      <c r="M58" s="1759">
        <v>4047</v>
      </c>
      <c r="N58" s="1839">
        <v>888</v>
      </c>
    </row>
    <row r="59" spans="1:14" x14ac:dyDescent="0.25">
      <c r="A59" s="1715" t="s">
        <v>39</v>
      </c>
      <c r="B59" s="1729">
        <v>4883</v>
      </c>
      <c r="C59" s="1744">
        <v>7299</v>
      </c>
      <c r="D59" s="1744">
        <v>1569</v>
      </c>
      <c r="E59" s="1744">
        <v>5334</v>
      </c>
      <c r="F59" s="1756">
        <v>1137</v>
      </c>
      <c r="G59" s="1757">
        <v>20222</v>
      </c>
      <c r="H59" s="1758">
        <v>6013</v>
      </c>
      <c r="I59" s="1744">
        <v>4769</v>
      </c>
      <c r="J59" s="1744">
        <v>9157</v>
      </c>
      <c r="K59" s="1744">
        <v>16653</v>
      </c>
      <c r="L59" s="1757">
        <v>36591</v>
      </c>
      <c r="M59" s="1759">
        <v>56813</v>
      </c>
      <c r="N59" s="1839">
        <v>32550</v>
      </c>
    </row>
    <row r="60" spans="1:14" x14ac:dyDescent="0.25">
      <c r="A60" s="1715" t="s">
        <v>40</v>
      </c>
      <c r="B60" s="1729">
        <v>237</v>
      </c>
      <c r="C60" s="1744">
        <v>33</v>
      </c>
      <c r="D60" s="1744">
        <v>8762</v>
      </c>
      <c r="E60" s="1744">
        <v>327</v>
      </c>
      <c r="F60" s="1756">
        <v>25</v>
      </c>
      <c r="G60" s="1757">
        <v>9384</v>
      </c>
      <c r="H60" s="1758">
        <v>0</v>
      </c>
      <c r="I60" s="1744">
        <v>0</v>
      </c>
      <c r="J60" s="1744">
        <v>1544</v>
      </c>
      <c r="K60" s="1744">
        <v>1300</v>
      </c>
      <c r="L60" s="1757">
        <v>2844</v>
      </c>
      <c r="M60" s="1759">
        <v>12228</v>
      </c>
      <c r="N60" s="1839">
        <v>12138</v>
      </c>
    </row>
    <row r="61" spans="1:14" x14ac:dyDescent="0.25">
      <c r="A61" s="1715" t="s">
        <v>41</v>
      </c>
      <c r="B61" s="1729">
        <v>5948</v>
      </c>
      <c r="C61" s="1744">
        <v>2044</v>
      </c>
      <c r="D61" s="1744">
        <v>6279</v>
      </c>
      <c r="E61" s="1744">
        <v>2407</v>
      </c>
      <c r="F61" s="1756">
        <v>625</v>
      </c>
      <c r="G61" s="1757">
        <v>17303</v>
      </c>
      <c r="H61" s="1758">
        <v>2045</v>
      </c>
      <c r="I61" s="1744">
        <v>211</v>
      </c>
      <c r="J61" s="1744">
        <v>629</v>
      </c>
      <c r="K61" s="1744">
        <v>31</v>
      </c>
      <c r="L61" s="1757">
        <v>2916</v>
      </c>
      <c r="M61" s="1759">
        <v>20219</v>
      </c>
      <c r="N61" s="1839">
        <v>12568</v>
      </c>
    </row>
    <row r="62" spans="1:14" x14ac:dyDescent="0.25">
      <c r="A62" s="1715" t="s">
        <v>42</v>
      </c>
      <c r="B62" s="1729">
        <v>3207</v>
      </c>
      <c r="C62" s="1744">
        <v>4974</v>
      </c>
      <c r="D62" s="1744">
        <v>6412</v>
      </c>
      <c r="E62" s="1744">
        <v>6837</v>
      </c>
      <c r="F62" s="1756">
        <v>2468</v>
      </c>
      <c r="G62" s="1757">
        <v>23898</v>
      </c>
      <c r="H62" s="1758">
        <v>114</v>
      </c>
      <c r="I62" s="1744">
        <v>111</v>
      </c>
      <c r="J62" s="1744">
        <v>241</v>
      </c>
      <c r="K62" s="1744">
        <v>226</v>
      </c>
      <c r="L62" s="1757">
        <v>692</v>
      </c>
      <c r="M62" s="1759">
        <v>24591</v>
      </c>
      <c r="N62" s="1839">
        <v>13455</v>
      </c>
    </row>
    <row r="63" spans="1:14" x14ac:dyDescent="0.25">
      <c r="A63" s="1715" t="s">
        <v>43</v>
      </c>
      <c r="B63" s="1729">
        <v>4911</v>
      </c>
      <c r="C63" s="1744">
        <v>1961</v>
      </c>
      <c r="D63" s="1744">
        <v>2833</v>
      </c>
      <c r="E63" s="1744">
        <v>2048</v>
      </c>
      <c r="F63" s="1756">
        <v>1520</v>
      </c>
      <c r="G63" s="1757">
        <v>13273</v>
      </c>
      <c r="H63" s="1758">
        <v>245</v>
      </c>
      <c r="I63" s="1744">
        <v>20</v>
      </c>
      <c r="J63" s="1744">
        <v>3227</v>
      </c>
      <c r="K63" s="1744">
        <v>9</v>
      </c>
      <c r="L63" s="1757">
        <v>3501</v>
      </c>
      <c r="M63" s="1759">
        <v>16774</v>
      </c>
      <c r="N63" s="1839">
        <v>11105</v>
      </c>
    </row>
    <row r="64" spans="1:14" x14ac:dyDescent="0.25">
      <c r="A64" s="1715" t="s">
        <v>44</v>
      </c>
      <c r="B64" s="1729">
        <v>2635</v>
      </c>
      <c r="C64" s="1744">
        <v>382</v>
      </c>
      <c r="D64" s="1744">
        <v>970</v>
      </c>
      <c r="E64" s="1744">
        <v>1350</v>
      </c>
      <c r="F64" s="1756">
        <v>3310</v>
      </c>
      <c r="G64" s="1757">
        <v>8647</v>
      </c>
      <c r="H64" s="1758">
        <v>2625</v>
      </c>
      <c r="I64" s="1744">
        <v>713</v>
      </c>
      <c r="J64" s="1744">
        <v>345</v>
      </c>
      <c r="K64" s="1744">
        <v>1313</v>
      </c>
      <c r="L64" s="1757">
        <v>4996</v>
      </c>
      <c r="M64" s="1759">
        <v>13643</v>
      </c>
      <c r="N64" s="1839">
        <v>10465</v>
      </c>
    </row>
    <row r="65" spans="1:14" x14ac:dyDescent="0.25">
      <c r="A65" s="1715" t="s">
        <v>45</v>
      </c>
      <c r="B65" s="1729">
        <v>1455</v>
      </c>
      <c r="C65" s="1744">
        <v>511</v>
      </c>
      <c r="D65" s="1744">
        <v>156</v>
      </c>
      <c r="E65" s="1744">
        <v>245</v>
      </c>
      <c r="F65" s="1756">
        <v>541</v>
      </c>
      <c r="G65" s="1757">
        <v>2908</v>
      </c>
      <c r="H65" s="1758">
        <v>25</v>
      </c>
      <c r="I65" s="1744">
        <v>0</v>
      </c>
      <c r="J65" s="1744">
        <v>2</v>
      </c>
      <c r="K65" s="1744">
        <v>24</v>
      </c>
      <c r="L65" s="1757">
        <v>51</v>
      </c>
      <c r="M65" s="1759">
        <v>2959</v>
      </c>
      <c r="N65" s="1839">
        <v>1825</v>
      </c>
    </row>
    <row r="66" spans="1:14" x14ac:dyDescent="0.25">
      <c r="A66" s="1715" t="s">
        <v>46</v>
      </c>
      <c r="B66" s="1729">
        <v>1657</v>
      </c>
      <c r="C66" s="1744">
        <v>1994</v>
      </c>
      <c r="D66" s="1744">
        <v>446</v>
      </c>
      <c r="E66" s="1744">
        <v>3850</v>
      </c>
      <c r="F66" s="1756">
        <v>4217</v>
      </c>
      <c r="G66" s="1757">
        <v>12164</v>
      </c>
      <c r="H66" s="1758">
        <v>216</v>
      </c>
      <c r="I66" s="1744">
        <v>0</v>
      </c>
      <c r="J66" s="1744">
        <v>14</v>
      </c>
      <c r="K66" s="1744">
        <v>2878</v>
      </c>
      <c r="L66" s="1757">
        <v>3108</v>
      </c>
      <c r="M66" s="1759">
        <v>15272</v>
      </c>
      <c r="N66" s="1839">
        <v>12492</v>
      </c>
    </row>
    <row r="67" spans="1:14" x14ac:dyDescent="0.25">
      <c r="A67" s="1716" t="s">
        <v>47</v>
      </c>
      <c r="B67" s="1733">
        <v>16</v>
      </c>
      <c r="C67" s="1749">
        <v>0</v>
      </c>
      <c r="D67" s="1749">
        <v>74</v>
      </c>
      <c r="E67" s="1749">
        <v>324</v>
      </c>
      <c r="F67" s="1777">
        <v>28</v>
      </c>
      <c r="G67" s="1778">
        <v>442</v>
      </c>
      <c r="H67" s="1779">
        <v>3456</v>
      </c>
      <c r="I67" s="1749">
        <v>0</v>
      </c>
      <c r="J67" s="1749">
        <v>1062</v>
      </c>
      <c r="K67" s="1749">
        <v>3496</v>
      </c>
      <c r="L67" s="1778">
        <v>8014</v>
      </c>
      <c r="M67" s="1781">
        <v>8456</v>
      </c>
      <c r="N67" s="1840">
        <v>4037</v>
      </c>
    </row>
    <row r="68" spans="1:14" ht="15.75" thickBot="1" x14ac:dyDescent="0.3">
      <c r="A68" s="1715" t="s">
        <v>321</v>
      </c>
      <c r="B68" s="1733">
        <v>28703</v>
      </c>
      <c r="C68" s="1784">
        <v>27313</v>
      </c>
      <c r="D68" s="1784">
        <v>16128</v>
      </c>
      <c r="E68" s="1784">
        <v>7770</v>
      </c>
      <c r="F68" s="1785">
        <v>8151</v>
      </c>
      <c r="G68" s="1786">
        <v>88066</v>
      </c>
      <c r="H68" s="1733">
        <v>38440</v>
      </c>
      <c r="I68" s="1784">
        <v>19478</v>
      </c>
      <c r="J68" s="1784">
        <v>11914</v>
      </c>
      <c r="K68" s="1784">
        <v>18923</v>
      </c>
      <c r="L68" s="1786">
        <v>88755</v>
      </c>
      <c r="M68" s="1760">
        <v>176821</v>
      </c>
      <c r="N68" s="1840">
        <v>83092</v>
      </c>
    </row>
    <row r="69" spans="1:14" ht="15.75" thickBot="1" x14ac:dyDescent="0.3">
      <c r="A69" s="1717" t="s">
        <v>25</v>
      </c>
      <c r="B69" s="1727">
        <v>78800</v>
      </c>
      <c r="C69" s="1727">
        <v>54780</v>
      </c>
      <c r="D69" s="1727">
        <v>54293</v>
      </c>
      <c r="E69" s="1727">
        <v>37373</v>
      </c>
      <c r="F69" s="1727">
        <v>29535</v>
      </c>
      <c r="G69" s="1761">
        <v>254781</v>
      </c>
      <c r="H69" s="1727">
        <v>91933</v>
      </c>
      <c r="I69" s="1727">
        <v>35968</v>
      </c>
      <c r="J69" s="1727">
        <v>32196</v>
      </c>
      <c r="K69" s="1727">
        <v>46270</v>
      </c>
      <c r="L69" s="1787">
        <v>206366</v>
      </c>
      <c r="M69" s="1762">
        <v>461147</v>
      </c>
      <c r="N69" s="1734">
        <v>254002</v>
      </c>
    </row>
    <row r="70" spans="1:14" ht="15.75" thickBot="1" x14ac:dyDescent="0.3">
      <c r="A70" s="1713" t="s">
        <v>26</v>
      </c>
      <c r="B70" s="1730">
        <v>190841</v>
      </c>
      <c r="C70" s="1730">
        <v>119267</v>
      </c>
      <c r="D70" s="1730">
        <v>85709</v>
      </c>
      <c r="E70" s="1730">
        <v>70138</v>
      </c>
      <c r="F70" s="1730">
        <v>59015</v>
      </c>
      <c r="G70" s="1750">
        <v>524969</v>
      </c>
      <c r="H70" s="1730">
        <v>107592</v>
      </c>
      <c r="I70" s="1730">
        <v>47056</v>
      </c>
      <c r="J70" s="1730">
        <v>44067</v>
      </c>
      <c r="K70" s="1730">
        <v>51768</v>
      </c>
      <c r="L70" s="1789">
        <v>250483</v>
      </c>
      <c r="M70" s="1762">
        <v>775452</v>
      </c>
      <c r="N70" s="1730">
        <v>424652</v>
      </c>
    </row>
    <row r="71" spans="1:14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5.75" thickBot="1" x14ac:dyDescent="0.3">
      <c r="A73" s="3297" t="s">
        <v>48</v>
      </c>
      <c r="B73" s="3298"/>
      <c r="C73" s="3298"/>
      <c r="D73" s="3298"/>
      <c r="E73" s="3298"/>
      <c r="F73" s="3298"/>
      <c r="G73" s="3298"/>
      <c r="H73" s="3298"/>
      <c r="I73" s="3298"/>
      <c r="J73" s="3298"/>
      <c r="K73" s="3298"/>
      <c r="L73" s="3298"/>
      <c r="M73" s="3298"/>
      <c r="N73" s="3299"/>
    </row>
    <row r="74" spans="1:14" ht="15.75" thickBot="1" x14ac:dyDescent="0.3">
      <c r="A74" s="3300" t="s">
        <v>0</v>
      </c>
      <c r="B74" s="3361" t="s">
        <v>1</v>
      </c>
      <c r="C74" s="3361"/>
      <c r="D74" s="3361"/>
      <c r="E74" s="3361"/>
      <c r="F74" s="3361"/>
      <c r="G74" s="3362"/>
      <c r="H74" s="3363" t="s">
        <v>2</v>
      </c>
      <c r="I74" s="3364"/>
      <c r="J74" s="3364"/>
      <c r="K74" s="3364"/>
      <c r="L74" s="3365"/>
      <c r="M74" s="3366" t="s">
        <v>3</v>
      </c>
      <c r="N74" s="3357" t="s">
        <v>31</v>
      </c>
    </row>
    <row r="75" spans="1:14" x14ac:dyDescent="0.25">
      <c r="A75" s="3301"/>
      <c r="B75" s="3367" t="s">
        <v>8</v>
      </c>
      <c r="C75" s="3368"/>
      <c r="D75" s="3369" t="s">
        <v>9</v>
      </c>
      <c r="E75" s="3370"/>
      <c r="F75" s="3371" t="s">
        <v>32</v>
      </c>
      <c r="G75" s="3372" t="s">
        <v>10</v>
      </c>
      <c r="H75" s="3367" t="s">
        <v>11</v>
      </c>
      <c r="I75" s="3368"/>
      <c r="J75" s="3373" t="s">
        <v>12</v>
      </c>
      <c r="K75" s="3373" t="s">
        <v>33</v>
      </c>
      <c r="L75" s="3372" t="s">
        <v>13</v>
      </c>
      <c r="M75" s="3354"/>
      <c r="N75" s="3358"/>
    </row>
    <row r="76" spans="1:14" ht="57.75" thickBot="1" x14ac:dyDescent="0.3">
      <c r="A76" s="3302"/>
      <c r="B76" s="1714" t="s">
        <v>14</v>
      </c>
      <c r="C76" s="1682" t="s">
        <v>15</v>
      </c>
      <c r="D76" s="1682" t="s">
        <v>16</v>
      </c>
      <c r="E76" s="1682" t="s">
        <v>55</v>
      </c>
      <c r="F76" s="3356"/>
      <c r="G76" s="3328"/>
      <c r="H76" s="259" t="s">
        <v>14</v>
      </c>
      <c r="I76" s="1682" t="s">
        <v>15</v>
      </c>
      <c r="J76" s="3324"/>
      <c r="K76" s="3324"/>
      <c r="L76" s="3328"/>
      <c r="M76" s="3355"/>
      <c r="N76" s="3359"/>
    </row>
    <row r="77" spans="1:14" ht="15.75" thickBot="1" x14ac:dyDescent="0.3">
      <c r="A77" s="1718" t="s">
        <v>24</v>
      </c>
      <c r="B77" s="1735">
        <v>112041</v>
      </c>
      <c r="C77" s="1790">
        <v>64486</v>
      </c>
      <c r="D77" s="1790">
        <v>31416</v>
      </c>
      <c r="E77" s="1790">
        <v>32765</v>
      </c>
      <c r="F77" s="1790">
        <v>29480</v>
      </c>
      <c r="G77" s="1791">
        <v>270188</v>
      </c>
      <c r="H77" s="1790">
        <v>15659</v>
      </c>
      <c r="I77" s="1790">
        <v>11089</v>
      </c>
      <c r="J77" s="1790">
        <v>11871</v>
      </c>
      <c r="K77" s="1790">
        <v>5498</v>
      </c>
      <c r="L77" s="1791">
        <v>44117</v>
      </c>
      <c r="M77" s="1792">
        <v>314305</v>
      </c>
      <c r="N77" s="1793">
        <v>170651</v>
      </c>
    </row>
    <row r="78" spans="1:14" x14ac:dyDescent="0.25">
      <c r="A78" s="1719" t="s">
        <v>49</v>
      </c>
      <c r="B78" s="1736">
        <v>73543</v>
      </c>
      <c r="C78" s="1740">
        <v>40687</v>
      </c>
      <c r="D78" s="1740">
        <v>17724</v>
      </c>
      <c r="E78" s="1740">
        <v>18071</v>
      </c>
      <c r="F78" s="1794">
        <v>21916</v>
      </c>
      <c r="G78" s="1795">
        <v>171941</v>
      </c>
      <c r="H78" s="1796">
        <v>13028</v>
      </c>
      <c r="I78" s="1797">
        <v>9220</v>
      </c>
      <c r="J78" s="1798">
        <v>11274</v>
      </c>
      <c r="K78" s="1794">
        <v>5074</v>
      </c>
      <c r="L78" s="1795">
        <v>38595</v>
      </c>
      <c r="M78" s="1799">
        <v>210537</v>
      </c>
      <c r="N78" s="1841">
        <v>119572</v>
      </c>
    </row>
    <row r="79" spans="1:14" x14ac:dyDescent="0.25">
      <c r="A79" s="1720" t="s">
        <v>50</v>
      </c>
      <c r="B79" s="1737">
        <v>0</v>
      </c>
      <c r="C79" s="1744">
        <v>0</v>
      </c>
      <c r="D79" s="1744">
        <v>3960</v>
      </c>
      <c r="E79" s="1744">
        <v>15</v>
      </c>
      <c r="F79" s="1800">
        <v>11</v>
      </c>
      <c r="G79" s="1801">
        <v>3986</v>
      </c>
      <c r="H79" s="1802">
        <v>0</v>
      </c>
      <c r="I79" s="1803">
        <v>0</v>
      </c>
      <c r="J79" s="1804">
        <v>0</v>
      </c>
      <c r="K79" s="1800">
        <v>0</v>
      </c>
      <c r="L79" s="1801">
        <v>0</v>
      </c>
      <c r="M79" s="1805">
        <v>3986</v>
      </c>
      <c r="N79" s="1842">
        <v>15</v>
      </c>
    </row>
    <row r="80" spans="1:14" x14ac:dyDescent="0.25">
      <c r="A80" s="1720" t="s">
        <v>51</v>
      </c>
      <c r="B80" s="1737">
        <v>30742</v>
      </c>
      <c r="C80" s="1744">
        <v>18476</v>
      </c>
      <c r="D80" s="1744">
        <v>7719</v>
      </c>
      <c r="E80" s="1744">
        <v>12442</v>
      </c>
      <c r="F80" s="1800">
        <v>5314</v>
      </c>
      <c r="G80" s="1801">
        <v>74693</v>
      </c>
      <c r="H80" s="1802">
        <v>2242</v>
      </c>
      <c r="I80" s="1803">
        <v>1636</v>
      </c>
      <c r="J80" s="1804">
        <v>552</v>
      </c>
      <c r="K80" s="1800">
        <v>112</v>
      </c>
      <c r="L80" s="1801">
        <v>4542</v>
      </c>
      <c r="M80" s="1805">
        <v>79234</v>
      </c>
      <c r="N80" s="1842">
        <v>39455</v>
      </c>
    </row>
    <row r="81" spans="1:14" x14ac:dyDescent="0.25">
      <c r="A81" s="1721" t="s">
        <v>52</v>
      </c>
      <c r="B81" s="1729">
        <v>2781</v>
      </c>
      <c r="C81" s="1744">
        <v>419</v>
      </c>
      <c r="D81" s="1744">
        <v>1106</v>
      </c>
      <c r="E81" s="1744">
        <v>260</v>
      </c>
      <c r="F81" s="1756">
        <v>1160</v>
      </c>
      <c r="G81" s="1801">
        <v>5726</v>
      </c>
      <c r="H81" s="1806">
        <v>375</v>
      </c>
      <c r="I81" s="1803">
        <v>0</v>
      </c>
      <c r="J81" s="1803">
        <v>0</v>
      </c>
      <c r="K81" s="1807">
        <v>312</v>
      </c>
      <c r="L81" s="1801">
        <v>687</v>
      </c>
      <c r="M81" s="1805">
        <v>6413</v>
      </c>
      <c r="N81" s="1842">
        <v>3502</v>
      </c>
    </row>
    <row r="82" spans="1:14" x14ac:dyDescent="0.25">
      <c r="A82" s="1715" t="s">
        <v>53</v>
      </c>
      <c r="B82" s="1729">
        <v>4017</v>
      </c>
      <c r="C82" s="1744">
        <v>4904</v>
      </c>
      <c r="D82" s="1744">
        <v>868</v>
      </c>
      <c r="E82" s="1744">
        <v>1943</v>
      </c>
      <c r="F82" s="1756">
        <v>1048</v>
      </c>
      <c r="G82" s="1801">
        <v>12780</v>
      </c>
      <c r="H82" s="1806">
        <v>15</v>
      </c>
      <c r="I82" s="1803">
        <v>233</v>
      </c>
      <c r="J82" s="1803">
        <v>45</v>
      </c>
      <c r="K82" s="1807">
        <v>0</v>
      </c>
      <c r="L82" s="1801">
        <v>293</v>
      </c>
      <c r="M82" s="1805">
        <v>13073</v>
      </c>
      <c r="N82" s="1842">
        <v>7733</v>
      </c>
    </row>
    <row r="83" spans="1:14" ht="15.75" thickBot="1" x14ac:dyDescent="0.3">
      <c r="A83" s="1722" t="s">
        <v>23</v>
      </c>
      <c r="B83" s="1738">
        <v>958</v>
      </c>
      <c r="C83" s="1808">
        <v>0</v>
      </c>
      <c r="D83" s="1808">
        <v>39</v>
      </c>
      <c r="E83" s="1808">
        <v>34</v>
      </c>
      <c r="F83" s="1809">
        <v>31</v>
      </c>
      <c r="G83" s="1810">
        <v>1062</v>
      </c>
      <c r="H83" s="1811">
        <v>0</v>
      </c>
      <c r="I83" s="1812">
        <v>0</v>
      </c>
      <c r="J83" s="1812">
        <v>0</v>
      </c>
      <c r="K83" s="1813">
        <v>0</v>
      </c>
      <c r="L83" s="1810">
        <v>0</v>
      </c>
      <c r="M83" s="1814">
        <v>1062</v>
      </c>
      <c r="N83" s="1843">
        <v>374</v>
      </c>
    </row>
    <row r="84" spans="1:14" ht="15.75" thickBot="1" x14ac:dyDescent="0.3">
      <c r="A84" s="1718" t="s">
        <v>25</v>
      </c>
      <c r="B84" s="1735">
        <v>78800</v>
      </c>
      <c r="C84" s="1790">
        <v>54780</v>
      </c>
      <c r="D84" s="1790">
        <v>54293</v>
      </c>
      <c r="E84" s="1790">
        <v>37373</v>
      </c>
      <c r="F84" s="1815">
        <v>29535</v>
      </c>
      <c r="G84" s="1791">
        <v>254781</v>
      </c>
      <c r="H84" s="1735">
        <v>91933</v>
      </c>
      <c r="I84" s="1790">
        <v>35968</v>
      </c>
      <c r="J84" s="1790">
        <v>32196</v>
      </c>
      <c r="K84" s="1790">
        <v>46270</v>
      </c>
      <c r="L84" s="1791">
        <v>206366</v>
      </c>
      <c r="M84" s="1792">
        <v>461147</v>
      </c>
      <c r="N84" s="1793">
        <v>254002</v>
      </c>
    </row>
    <row r="85" spans="1:14" x14ac:dyDescent="0.25">
      <c r="A85" s="1720" t="s">
        <v>49</v>
      </c>
      <c r="B85" s="1729">
        <v>53233</v>
      </c>
      <c r="C85" s="1744">
        <v>47028</v>
      </c>
      <c r="D85" s="1744">
        <v>37409</v>
      </c>
      <c r="E85" s="1744">
        <v>25538</v>
      </c>
      <c r="F85" s="1756">
        <v>17021</v>
      </c>
      <c r="G85" s="1795">
        <v>180229</v>
      </c>
      <c r="H85" s="1806">
        <v>80772</v>
      </c>
      <c r="I85" s="1803">
        <v>29725</v>
      </c>
      <c r="J85" s="1803">
        <v>23565</v>
      </c>
      <c r="K85" s="1807">
        <v>37900</v>
      </c>
      <c r="L85" s="1795">
        <v>171961</v>
      </c>
      <c r="M85" s="1799">
        <v>352190</v>
      </c>
      <c r="N85" s="1842">
        <v>186991</v>
      </c>
    </row>
    <row r="86" spans="1:14" x14ac:dyDescent="0.25">
      <c r="A86" s="1720" t="s">
        <v>50</v>
      </c>
      <c r="B86" s="1729">
        <v>12</v>
      </c>
      <c r="C86" s="1744">
        <v>0</v>
      </c>
      <c r="D86" s="1744">
        <v>6287</v>
      </c>
      <c r="E86" s="1744">
        <v>0</v>
      </c>
      <c r="F86" s="1756">
        <v>45</v>
      </c>
      <c r="G86" s="1816">
        <v>6344</v>
      </c>
      <c r="H86" s="1806">
        <v>0</v>
      </c>
      <c r="I86" s="1803">
        <v>0</v>
      </c>
      <c r="J86" s="1803">
        <v>0</v>
      </c>
      <c r="K86" s="1807">
        <v>0</v>
      </c>
      <c r="L86" s="1801">
        <v>0</v>
      </c>
      <c r="M86" s="1805">
        <v>6344</v>
      </c>
      <c r="N86" s="1842">
        <v>29</v>
      </c>
    </row>
    <row r="87" spans="1:14" x14ac:dyDescent="0.25">
      <c r="A87" s="1720" t="s">
        <v>51</v>
      </c>
      <c r="B87" s="1737">
        <v>24993</v>
      </c>
      <c r="C87" s="1804">
        <v>7617</v>
      </c>
      <c r="D87" s="1804">
        <v>10060</v>
      </c>
      <c r="E87" s="1804">
        <v>11518</v>
      </c>
      <c r="F87" s="1800">
        <v>12388</v>
      </c>
      <c r="G87" s="1816">
        <v>66575</v>
      </c>
      <c r="H87" s="1817">
        <v>11161</v>
      </c>
      <c r="I87" s="1804">
        <v>6243</v>
      </c>
      <c r="J87" s="1804">
        <v>8630</v>
      </c>
      <c r="K87" s="1800">
        <v>8012</v>
      </c>
      <c r="L87" s="1801">
        <v>34045</v>
      </c>
      <c r="M87" s="1805">
        <v>100620</v>
      </c>
      <c r="N87" s="1842">
        <v>65639</v>
      </c>
    </row>
    <row r="88" spans="1:14" x14ac:dyDescent="0.25">
      <c r="A88" s="1721" t="s">
        <v>52</v>
      </c>
      <c r="B88" s="1737">
        <v>544</v>
      </c>
      <c r="C88" s="1804">
        <v>88</v>
      </c>
      <c r="D88" s="1804">
        <v>406</v>
      </c>
      <c r="E88" s="1804">
        <v>48</v>
      </c>
      <c r="F88" s="1800">
        <v>81</v>
      </c>
      <c r="G88" s="1816">
        <v>1167</v>
      </c>
      <c r="H88" s="1817">
        <v>0</v>
      </c>
      <c r="I88" s="1804">
        <v>0</v>
      </c>
      <c r="J88" s="1804">
        <v>1</v>
      </c>
      <c r="K88" s="1800">
        <v>28</v>
      </c>
      <c r="L88" s="1801">
        <v>29</v>
      </c>
      <c r="M88" s="1805">
        <v>1196</v>
      </c>
      <c r="N88" s="1842">
        <v>589</v>
      </c>
    </row>
    <row r="89" spans="1:14" x14ac:dyDescent="0.25">
      <c r="A89" s="1721" t="s">
        <v>53</v>
      </c>
      <c r="B89" s="1724">
        <v>17</v>
      </c>
      <c r="C89" s="1744">
        <v>48</v>
      </c>
      <c r="D89" s="1744">
        <v>121</v>
      </c>
      <c r="E89" s="1744">
        <v>258</v>
      </c>
      <c r="F89" s="1771">
        <v>0</v>
      </c>
      <c r="G89" s="1816">
        <v>444</v>
      </c>
      <c r="H89" s="1818">
        <v>0</v>
      </c>
      <c r="I89" s="1804">
        <v>0</v>
      </c>
      <c r="J89" s="1804">
        <v>0</v>
      </c>
      <c r="K89" s="1819">
        <v>330</v>
      </c>
      <c r="L89" s="1801">
        <v>330</v>
      </c>
      <c r="M89" s="1805">
        <v>774</v>
      </c>
      <c r="N89" s="1842">
        <v>733</v>
      </c>
    </row>
    <row r="90" spans="1:14" ht="15.75" thickBot="1" x14ac:dyDescent="0.3">
      <c r="A90" s="1721" t="s">
        <v>23</v>
      </c>
      <c r="B90" s="1739">
        <v>2</v>
      </c>
      <c r="C90" s="1820">
        <v>0</v>
      </c>
      <c r="D90" s="1820">
        <v>10</v>
      </c>
      <c r="E90" s="1820">
        <v>11</v>
      </c>
      <c r="F90" s="1821">
        <v>0</v>
      </c>
      <c r="G90" s="1822">
        <v>23</v>
      </c>
      <c r="H90" s="1823">
        <v>0</v>
      </c>
      <c r="I90" s="1824">
        <v>0</v>
      </c>
      <c r="J90" s="1824">
        <v>0</v>
      </c>
      <c r="K90" s="1825">
        <v>0</v>
      </c>
      <c r="L90" s="1810">
        <v>0</v>
      </c>
      <c r="M90" s="1814">
        <v>23</v>
      </c>
      <c r="N90" s="1843">
        <v>21</v>
      </c>
    </row>
    <row r="91" spans="1:14" ht="15.75" thickBot="1" x14ac:dyDescent="0.3">
      <c r="A91" s="1718" t="s">
        <v>26</v>
      </c>
      <c r="B91" s="1735">
        <v>190841</v>
      </c>
      <c r="C91" s="1826">
        <v>119267</v>
      </c>
      <c r="D91" s="1826">
        <v>85709</v>
      </c>
      <c r="E91" s="1826">
        <v>70138</v>
      </c>
      <c r="F91" s="1827">
        <v>59015</v>
      </c>
      <c r="G91" s="1791">
        <v>524969</v>
      </c>
      <c r="H91" s="1735">
        <v>107592</v>
      </c>
      <c r="I91" s="1826">
        <v>47056</v>
      </c>
      <c r="J91" s="1828">
        <v>44067</v>
      </c>
      <c r="K91" s="1828">
        <v>51768</v>
      </c>
      <c r="L91" s="1791">
        <v>250483</v>
      </c>
      <c r="M91" s="1792">
        <v>775452</v>
      </c>
      <c r="N91" s="1844">
        <v>424652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18"/>
  <sheetViews>
    <sheetView topLeftCell="A52" zoomScale="115" zoomScaleNormal="115" workbookViewId="0">
      <selection activeCell="O70" sqref="O70"/>
    </sheetView>
  </sheetViews>
  <sheetFormatPr defaultRowHeight="15" x14ac:dyDescent="0.25"/>
  <cols>
    <col min="1" max="1" width="36.5703125" style="100" customWidth="1"/>
    <col min="2" max="2" width="19" customWidth="1"/>
    <col min="3" max="3" width="11.85546875" customWidth="1"/>
    <col min="4" max="4" width="12.5703125" customWidth="1"/>
    <col min="5" max="5" width="12.42578125" customWidth="1"/>
    <col min="6" max="7" width="13.7109375" customWidth="1"/>
    <col min="8" max="8" width="12.7109375" customWidth="1"/>
    <col min="9" max="9" width="13.140625" customWidth="1"/>
    <col min="10" max="10" width="12.42578125" customWidth="1"/>
    <col min="11" max="11" width="13.140625" customWidth="1"/>
    <col min="12" max="12" width="16.42578125" customWidth="1"/>
    <col min="13" max="13" width="14.28515625" customWidth="1"/>
    <col min="14" max="14" width="17.7109375" bestFit="1" customWidth="1"/>
    <col min="15" max="15" width="11.85546875" bestFit="1" customWidth="1"/>
  </cols>
  <sheetData>
    <row r="1" spans="1:14" ht="18.75" x14ac:dyDescent="0.25">
      <c r="A1" s="3293" t="s">
        <v>333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>
      <c r="A2" s="72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customHeight="1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37" t="s">
        <v>3</v>
      </c>
      <c r="N4" s="3379" t="s">
        <v>31</v>
      </c>
    </row>
    <row r="5" spans="1:14" x14ac:dyDescent="0.25">
      <c r="A5" s="3301"/>
      <c r="B5" s="2803" t="s">
        <v>8</v>
      </c>
      <c r="C5" s="3315"/>
      <c r="D5" s="3316" t="s">
        <v>9</v>
      </c>
      <c r="E5" s="3317"/>
      <c r="F5" s="3378" t="s">
        <v>351</v>
      </c>
      <c r="G5" s="3327" t="s">
        <v>10</v>
      </c>
      <c r="H5" s="2804" t="s">
        <v>11</v>
      </c>
      <c r="I5" s="3322"/>
      <c r="J5" s="3323" t="s">
        <v>12</v>
      </c>
      <c r="K5" s="3325" t="s">
        <v>352</v>
      </c>
      <c r="L5" s="3327" t="s">
        <v>13</v>
      </c>
      <c r="M5" s="3338"/>
      <c r="N5" s="3380"/>
    </row>
    <row r="6" spans="1:14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56"/>
      <c r="G6" s="3328"/>
      <c r="H6" s="5" t="s">
        <v>14</v>
      </c>
      <c r="I6" s="6" t="s">
        <v>15</v>
      </c>
      <c r="J6" s="3324"/>
      <c r="K6" s="3326"/>
      <c r="L6" s="3328"/>
      <c r="M6" s="3339"/>
      <c r="N6" s="3381"/>
    </row>
    <row r="7" spans="1:14" x14ac:dyDescent="0.25">
      <c r="A7" s="728" t="s">
        <v>17</v>
      </c>
      <c r="B7" s="209">
        <v>4331</v>
      </c>
      <c r="C7" s="210">
        <v>1255</v>
      </c>
      <c r="D7" s="200">
        <v>2204</v>
      </c>
      <c r="E7" s="200">
        <v>642</v>
      </c>
      <c r="F7" s="211">
        <v>5684</v>
      </c>
      <c r="G7" s="212">
        <v>14116</v>
      </c>
      <c r="H7" s="199">
        <v>0</v>
      </c>
      <c r="I7" s="200">
        <v>0</v>
      </c>
      <c r="J7" s="200">
        <v>0</v>
      </c>
      <c r="K7" s="201">
        <v>0</v>
      </c>
      <c r="L7" s="212">
        <v>0</v>
      </c>
      <c r="M7" s="213">
        <v>14116</v>
      </c>
      <c r="N7" s="778">
        <v>8626</v>
      </c>
    </row>
    <row r="8" spans="1:14" x14ac:dyDescent="0.25">
      <c r="A8" s="729" t="s">
        <v>18</v>
      </c>
      <c r="B8" s="202">
        <v>859</v>
      </c>
      <c r="C8" s="203">
        <v>327</v>
      </c>
      <c r="D8" s="203">
        <v>692</v>
      </c>
      <c r="E8" s="203">
        <v>139</v>
      </c>
      <c r="F8" s="211">
        <v>1210</v>
      </c>
      <c r="G8" s="212">
        <v>3227</v>
      </c>
      <c r="H8" s="202">
        <v>0</v>
      </c>
      <c r="I8" s="203">
        <v>0</v>
      </c>
      <c r="J8" s="203">
        <v>0</v>
      </c>
      <c r="K8" s="201">
        <v>0</v>
      </c>
      <c r="L8" s="212">
        <v>0</v>
      </c>
      <c r="M8" s="213">
        <v>3227</v>
      </c>
      <c r="N8" s="779">
        <v>1844</v>
      </c>
    </row>
    <row r="9" spans="1:14" x14ac:dyDescent="0.25">
      <c r="A9" s="730" t="s">
        <v>19</v>
      </c>
      <c r="B9" s="204">
        <v>69</v>
      </c>
      <c r="C9" s="205">
        <v>83</v>
      </c>
      <c r="D9" s="205">
        <v>257</v>
      </c>
      <c r="E9" s="205">
        <v>53</v>
      </c>
      <c r="F9" s="217">
        <v>108</v>
      </c>
      <c r="G9" s="218">
        <v>570</v>
      </c>
      <c r="H9" s="204">
        <v>0</v>
      </c>
      <c r="I9" s="205">
        <v>0</v>
      </c>
      <c r="J9" s="205">
        <v>0</v>
      </c>
      <c r="K9" s="206">
        <v>0</v>
      </c>
      <c r="L9" s="218">
        <v>0</v>
      </c>
      <c r="M9" s="219">
        <v>570</v>
      </c>
      <c r="N9" s="780">
        <v>281</v>
      </c>
    </row>
    <row r="10" spans="1:14" x14ac:dyDescent="0.25">
      <c r="A10" s="731" t="s">
        <v>20</v>
      </c>
      <c r="B10" s="204">
        <v>241</v>
      </c>
      <c r="C10" s="205">
        <v>54</v>
      </c>
      <c r="D10" s="205">
        <v>113</v>
      </c>
      <c r="E10" s="205">
        <v>45</v>
      </c>
      <c r="F10" s="217">
        <v>236</v>
      </c>
      <c r="G10" s="218">
        <v>689</v>
      </c>
      <c r="H10" s="204">
        <v>0</v>
      </c>
      <c r="I10" s="205">
        <v>0</v>
      </c>
      <c r="J10" s="205">
        <v>0</v>
      </c>
      <c r="K10" s="206">
        <v>0</v>
      </c>
      <c r="L10" s="218">
        <v>0</v>
      </c>
      <c r="M10" s="219">
        <v>689</v>
      </c>
      <c r="N10" s="780">
        <v>367</v>
      </c>
    </row>
    <row r="11" spans="1:14" x14ac:dyDescent="0.25">
      <c r="A11" s="731" t="s">
        <v>21</v>
      </c>
      <c r="B11" s="204">
        <v>261</v>
      </c>
      <c r="C11" s="205">
        <v>146</v>
      </c>
      <c r="D11" s="205">
        <v>239</v>
      </c>
      <c r="E11" s="205">
        <v>29</v>
      </c>
      <c r="F11" s="217">
        <v>569</v>
      </c>
      <c r="G11" s="218">
        <v>1244</v>
      </c>
      <c r="H11" s="204">
        <v>0</v>
      </c>
      <c r="I11" s="205">
        <v>0</v>
      </c>
      <c r="J11" s="205">
        <v>0</v>
      </c>
      <c r="K11" s="206">
        <v>0</v>
      </c>
      <c r="L11" s="218">
        <v>0</v>
      </c>
      <c r="M11" s="219">
        <v>1244</v>
      </c>
      <c r="N11" s="780">
        <v>858</v>
      </c>
    </row>
    <row r="12" spans="1:14" x14ac:dyDescent="0.25">
      <c r="A12" s="729" t="s">
        <v>22</v>
      </c>
      <c r="B12" s="202">
        <v>532</v>
      </c>
      <c r="C12" s="203">
        <v>111</v>
      </c>
      <c r="D12" s="203">
        <v>559</v>
      </c>
      <c r="E12" s="203">
        <v>117</v>
      </c>
      <c r="F12" s="211">
        <v>1016</v>
      </c>
      <c r="G12" s="212">
        <v>2335</v>
      </c>
      <c r="H12" s="202">
        <v>0</v>
      </c>
      <c r="I12" s="203">
        <v>0</v>
      </c>
      <c r="J12" s="203">
        <v>0</v>
      </c>
      <c r="K12" s="201">
        <v>0</v>
      </c>
      <c r="L12" s="212">
        <v>0</v>
      </c>
      <c r="M12" s="213">
        <v>2335</v>
      </c>
      <c r="N12" s="779">
        <v>968</v>
      </c>
    </row>
    <row r="13" spans="1:14" ht="15.75" thickBot="1" x14ac:dyDescent="0.3">
      <c r="A13" s="732" t="s">
        <v>23</v>
      </c>
      <c r="B13" s="207">
        <v>364</v>
      </c>
      <c r="C13" s="208">
        <v>264</v>
      </c>
      <c r="D13" s="208">
        <v>479</v>
      </c>
      <c r="E13" s="208">
        <v>170</v>
      </c>
      <c r="F13" s="211">
        <v>800</v>
      </c>
      <c r="G13" s="212">
        <v>2077</v>
      </c>
      <c r="H13" s="207">
        <v>0</v>
      </c>
      <c r="I13" s="208">
        <v>0</v>
      </c>
      <c r="J13" s="208">
        <v>0</v>
      </c>
      <c r="K13" s="201">
        <v>0</v>
      </c>
      <c r="L13" s="212">
        <v>0</v>
      </c>
      <c r="M13" s="213">
        <v>2077</v>
      </c>
      <c r="N13" s="779">
        <v>909</v>
      </c>
    </row>
    <row r="14" spans="1:14" ht="15.75" thickBot="1" x14ac:dyDescent="0.3">
      <c r="A14" s="733" t="s">
        <v>24</v>
      </c>
      <c r="B14" s="224">
        <v>6086</v>
      </c>
      <c r="C14" s="224">
        <v>1957</v>
      </c>
      <c r="D14" s="224">
        <v>3934</v>
      </c>
      <c r="E14" s="224">
        <v>1068</v>
      </c>
      <c r="F14" s="225">
        <v>8710</v>
      </c>
      <c r="G14" s="226">
        <v>21755</v>
      </c>
      <c r="H14" s="224">
        <v>0</v>
      </c>
      <c r="I14" s="224">
        <v>0</v>
      </c>
      <c r="J14" s="224">
        <v>0</v>
      </c>
      <c r="K14" s="224">
        <v>0</v>
      </c>
      <c r="L14" s="226">
        <v>0</v>
      </c>
      <c r="M14" s="227">
        <v>21755</v>
      </c>
      <c r="N14" s="228">
        <v>12347</v>
      </c>
    </row>
    <row r="15" spans="1:14" x14ac:dyDescent="0.25">
      <c r="A15" s="734" t="s">
        <v>35</v>
      </c>
      <c r="B15" s="290">
        <v>0</v>
      </c>
      <c r="C15" s="290">
        <v>0</v>
      </c>
      <c r="D15" s="290">
        <v>0</v>
      </c>
      <c r="E15" s="290">
        <v>0</v>
      </c>
      <c r="F15" s="291">
        <v>0</v>
      </c>
      <c r="G15" s="230">
        <v>0</v>
      </c>
      <c r="H15" s="293">
        <v>0</v>
      </c>
      <c r="I15" s="290">
        <v>0</v>
      </c>
      <c r="J15" s="290">
        <v>0</v>
      </c>
      <c r="K15" s="290">
        <v>0</v>
      </c>
      <c r="L15" s="230">
        <v>0</v>
      </c>
      <c r="M15" s="231">
        <v>0</v>
      </c>
      <c r="N15" s="781">
        <v>0</v>
      </c>
    </row>
    <row r="16" spans="1:14" x14ac:dyDescent="0.25">
      <c r="A16" s="735" t="s">
        <v>36</v>
      </c>
      <c r="B16" s="203">
        <v>0</v>
      </c>
      <c r="C16" s="203">
        <v>0</v>
      </c>
      <c r="D16" s="203">
        <v>0</v>
      </c>
      <c r="E16" s="203">
        <v>0</v>
      </c>
      <c r="F16" s="292">
        <v>0</v>
      </c>
      <c r="G16" s="234">
        <v>0</v>
      </c>
      <c r="H16" s="294">
        <v>0</v>
      </c>
      <c r="I16" s="203">
        <v>0</v>
      </c>
      <c r="J16" s="203">
        <v>0</v>
      </c>
      <c r="K16" s="203">
        <v>0</v>
      </c>
      <c r="L16" s="234">
        <v>0</v>
      </c>
      <c r="M16" s="235">
        <v>0</v>
      </c>
      <c r="N16" s="215">
        <v>0</v>
      </c>
    </row>
    <row r="17" spans="1:14" x14ac:dyDescent="0.25">
      <c r="A17" s="735" t="s">
        <v>37</v>
      </c>
      <c r="B17" s="203">
        <v>0</v>
      </c>
      <c r="C17" s="203">
        <v>0</v>
      </c>
      <c r="D17" s="203">
        <v>0</v>
      </c>
      <c r="E17" s="203">
        <v>0</v>
      </c>
      <c r="F17" s="292">
        <v>0</v>
      </c>
      <c r="G17" s="234">
        <v>0</v>
      </c>
      <c r="H17" s="294">
        <v>0</v>
      </c>
      <c r="I17" s="203">
        <v>0</v>
      </c>
      <c r="J17" s="203">
        <v>0</v>
      </c>
      <c r="K17" s="203">
        <v>0</v>
      </c>
      <c r="L17" s="234">
        <v>0</v>
      </c>
      <c r="M17" s="235">
        <v>0</v>
      </c>
      <c r="N17" s="215">
        <v>0</v>
      </c>
    </row>
    <row r="18" spans="1:14" x14ac:dyDescent="0.25">
      <c r="A18" s="735" t="s">
        <v>38</v>
      </c>
      <c r="B18" s="203">
        <v>0</v>
      </c>
      <c r="C18" s="203">
        <v>3</v>
      </c>
      <c r="D18" s="203">
        <v>0</v>
      </c>
      <c r="E18" s="203">
        <v>0</v>
      </c>
      <c r="F18" s="292">
        <v>2</v>
      </c>
      <c r="G18" s="234">
        <v>5</v>
      </c>
      <c r="H18" s="294">
        <v>0</v>
      </c>
      <c r="I18" s="203">
        <v>0</v>
      </c>
      <c r="J18" s="203">
        <v>0</v>
      </c>
      <c r="K18" s="203">
        <v>0</v>
      </c>
      <c r="L18" s="234">
        <v>0</v>
      </c>
      <c r="M18" s="235">
        <v>5</v>
      </c>
      <c r="N18" s="779">
        <v>3</v>
      </c>
    </row>
    <row r="19" spans="1:14" ht="30" x14ac:dyDescent="0.25">
      <c r="A19" s="735" t="s">
        <v>39</v>
      </c>
      <c r="B19" s="203">
        <v>1</v>
      </c>
      <c r="C19" s="203">
        <v>0</v>
      </c>
      <c r="D19" s="203">
        <v>19</v>
      </c>
      <c r="E19" s="203">
        <v>0</v>
      </c>
      <c r="F19" s="292">
        <v>29</v>
      </c>
      <c r="G19" s="234">
        <v>49</v>
      </c>
      <c r="H19" s="294">
        <v>0</v>
      </c>
      <c r="I19" s="203">
        <v>0</v>
      </c>
      <c r="J19" s="203">
        <v>0</v>
      </c>
      <c r="K19" s="203">
        <v>0</v>
      </c>
      <c r="L19" s="234">
        <v>0</v>
      </c>
      <c r="M19" s="235">
        <v>49</v>
      </c>
      <c r="N19" s="779">
        <v>29</v>
      </c>
    </row>
    <row r="20" spans="1:14" x14ac:dyDescent="0.25">
      <c r="A20" s="735" t="s">
        <v>40</v>
      </c>
      <c r="B20" s="203">
        <v>0</v>
      </c>
      <c r="C20" s="203">
        <v>0</v>
      </c>
      <c r="D20" s="203">
        <v>0</v>
      </c>
      <c r="E20" s="203">
        <v>0</v>
      </c>
      <c r="F20" s="292">
        <v>0</v>
      </c>
      <c r="G20" s="234">
        <v>0</v>
      </c>
      <c r="H20" s="294">
        <v>0</v>
      </c>
      <c r="I20" s="203">
        <v>0</v>
      </c>
      <c r="J20" s="203">
        <v>0</v>
      </c>
      <c r="K20" s="203">
        <v>0</v>
      </c>
      <c r="L20" s="234">
        <v>0</v>
      </c>
      <c r="M20" s="235">
        <v>0</v>
      </c>
      <c r="N20" s="215">
        <v>0</v>
      </c>
    </row>
    <row r="21" spans="1:14" x14ac:dyDescent="0.25">
      <c r="A21" s="735" t="s">
        <v>41</v>
      </c>
      <c r="B21" s="203">
        <v>0</v>
      </c>
      <c r="C21" s="203">
        <v>0</v>
      </c>
      <c r="D21" s="203">
        <v>0</v>
      </c>
      <c r="E21" s="203">
        <v>0</v>
      </c>
      <c r="F21" s="292">
        <v>9</v>
      </c>
      <c r="G21" s="234">
        <v>9</v>
      </c>
      <c r="H21" s="294">
        <v>0</v>
      </c>
      <c r="I21" s="203">
        <v>0</v>
      </c>
      <c r="J21" s="203">
        <v>0</v>
      </c>
      <c r="K21" s="203">
        <v>0</v>
      </c>
      <c r="L21" s="234">
        <v>0</v>
      </c>
      <c r="M21" s="235">
        <v>9</v>
      </c>
      <c r="N21" s="779">
        <v>9</v>
      </c>
    </row>
    <row r="22" spans="1:14" x14ac:dyDescent="0.25">
      <c r="A22" s="735" t="s">
        <v>42</v>
      </c>
      <c r="B22" s="203">
        <v>0</v>
      </c>
      <c r="C22" s="203">
        <v>0</v>
      </c>
      <c r="D22" s="203">
        <v>0</v>
      </c>
      <c r="E22" s="203">
        <v>0</v>
      </c>
      <c r="F22" s="292">
        <v>0</v>
      </c>
      <c r="G22" s="234">
        <v>0</v>
      </c>
      <c r="H22" s="294">
        <v>0</v>
      </c>
      <c r="I22" s="203">
        <v>0</v>
      </c>
      <c r="J22" s="203">
        <v>0</v>
      </c>
      <c r="K22" s="203">
        <v>0</v>
      </c>
      <c r="L22" s="234">
        <v>0</v>
      </c>
      <c r="M22" s="235">
        <v>0</v>
      </c>
      <c r="N22" s="215">
        <v>0</v>
      </c>
    </row>
    <row r="23" spans="1:14" x14ac:dyDescent="0.25">
      <c r="A23" s="735" t="s">
        <v>43</v>
      </c>
      <c r="B23" s="203">
        <v>0</v>
      </c>
      <c r="C23" s="203">
        <v>9</v>
      </c>
      <c r="D23" s="203">
        <v>110</v>
      </c>
      <c r="E23" s="203">
        <v>0</v>
      </c>
      <c r="F23" s="292">
        <v>3</v>
      </c>
      <c r="G23" s="234">
        <v>122</v>
      </c>
      <c r="H23" s="294">
        <v>0</v>
      </c>
      <c r="I23" s="203">
        <v>0</v>
      </c>
      <c r="J23" s="203">
        <v>0</v>
      </c>
      <c r="K23" s="203">
        <v>0</v>
      </c>
      <c r="L23" s="234">
        <v>0</v>
      </c>
      <c r="M23" s="235">
        <v>122</v>
      </c>
      <c r="N23" s="779">
        <v>27</v>
      </c>
    </row>
    <row r="24" spans="1:14" x14ac:dyDescent="0.25">
      <c r="A24" s="735" t="s">
        <v>44</v>
      </c>
      <c r="B24" s="203">
        <v>0</v>
      </c>
      <c r="C24" s="203">
        <v>0</v>
      </c>
      <c r="D24" s="203">
        <v>0</v>
      </c>
      <c r="E24" s="203">
        <v>0</v>
      </c>
      <c r="F24" s="292">
        <v>2</v>
      </c>
      <c r="G24" s="234">
        <v>2</v>
      </c>
      <c r="H24" s="294">
        <v>0</v>
      </c>
      <c r="I24" s="203">
        <v>0</v>
      </c>
      <c r="J24" s="203">
        <v>0</v>
      </c>
      <c r="K24" s="203">
        <v>0</v>
      </c>
      <c r="L24" s="234">
        <v>0</v>
      </c>
      <c r="M24" s="235">
        <v>2</v>
      </c>
      <c r="N24" s="215">
        <v>0</v>
      </c>
    </row>
    <row r="25" spans="1:14" x14ac:dyDescent="0.25">
      <c r="A25" s="735" t="s">
        <v>45</v>
      </c>
      <c r="B25" s="203">
        <v>0</v>
      </c>
      <c r="C25" s="203">
        <v>0</v>
      </c>
      <c r="D25" s="203">
        <v>0</v>
      </c>
      <c r="E25" s="203">
        <v>0</v>
      </c>
      <c r="F25" s="292">
        <v>0</v>
      </c>
      <c r="G25" s="234">
        <v>0</v>
      </c>
      <c r="H25" s="294">
        <v>0</v>
      </c>
      <c r="I25" s="203">
        <v>0</v>
      </c>
      <c r="J25" s="203">
        <v>0</v>
      </c>
      <c r="K25" s="203">
        <v>0</v>
      </c>
      <c r="L25" s="234">
        <v>0</v>
      </c>
      <c r="M25" s="235">
        <v>0</v>
      </c>
      <c r="N25" s="215">
        <v>0</v>
      </c>
    </row>
    <row r="26" spans="1:14" x14ac:dyDescent="0.25">
      <c r="A26" s="735" t="s">
        <v>46</v>
      </c>
      <c r="B26" s="203">
        <v>0</v>
      </c>
      <c r="C26" s="203">
        <v>0</v>
      </c>
      <c r="D26" s="203">
        <v>0</v>
      </c>
      <c r="E26" s="203">
        <v>0</v>
      </c>
      <c r="F26" s="292">
        <v>0</v>
      </c>
      <c r="G26" s="234">
        <v>0</v>
      </c>
      <c r="H26" s="294">
        <v>0</v>
      </c>
      <c r="I26" s="203">
        <v>0</v>
      </c>
      <c r="J26" s="203">
        <v>0</v>
      </c>
      <c r="K26" s="203">
        <v>0</v>
      </c>
      <c r="L26" s="234">
        <v>0</v>
      </c>
      <c r="M26" s="235">
        <v>0</v>
      </c>
      <c r="N26" s="215">
        <v>0</v>
      </c>
    </row>
    <row r="27" spans="1:14" x14ac:dyDescent="0.25">
      <c r="A27" s="735" t="s">
        <v>47</v>
      </c>
      <c r="B27" s="203">
        <v>0</v>
      </c>
      <c r="C27" s="203">
        <v>0</v>
      </c>
      <c r="D27" s="203">
        <v>0</v>
      </c>
      <c r="E27" s="203">
        <v>0</v>
      </c>
      <c r="F27" s="292">
        <v>0</v>
      </c>
      <c r="G27" s="234">
        <v>0</v>
      </c>
      <c r="H27" s="294">
        <v>0</v>
      </c>
      <c r="I27" s="203">
        <v>0</v>
      </c>
      <c r="J27" s="203">
        <v>0</v>
      </c>
      <c r="K27" s="203">
        <v>0</v>
      </c>
      <c r="L27" s="234">
        <v>0</v>
      </c>
      <c r="M27" s="235">
        <v>0</v>
      </c>
      <c r="N27" s="215">
        <v>0</v>
      </c>
    </row>
    <row r="28" spans="1:14" ht="15.75" thickBot="1" x14ac:dyDescent="0.3">
      <c r="A28" s="735" t="s">
        <v>393</v>
      </c>
      <c r="B28" s="203">
        <v>3</v>
      </c>
      <c r="C28" s="203">
        <v>24</v>
      </c>
      <c r="D28" s="203">
        <v>68</v>
      </c>
      <c r="E28" s="203">
        <v>0</v>
      </c>
      <c r="F28" s="292">
        <v>26</v>
      </c>
      <c r="G28" s="234">
        <v>121</v>
      </c>
      <c r="H28" s="294">
        <v>0</v>
      </c>
      <c r="I28" s="203">
        <v>0</v>
      </c>
      <c r="J28" s="203">
        <v>0</v>
      </c>
      <c r="K28" s="203">
        <v>0</v>
      </c>
      <c r="L28" s="234">
        <v>0</v>
      </c>
      <c r="M28" s="235">
        <v>121</v>
      </c>
      <c r="N28" s="779">
        <v>35</v>
      </c>
    </row>
    <row r="29" spans="1:14" ht="15.75" thickBot="1" x14ac:dyDescent="0.3">
      <c r="A29" s="736" t="s">
        <v>25</v>
      </c>
      <c r="B29" s="666">
        <v>4</v>
      </c>
      <c r="C29" s="666">
        <v>36</v>
      </c>
      <c r="D29" s="666">
        <v>197</v>
      </c>
      <c r="E29" s="666">
        <v>0</v>
      </c>
      <c r="F29" s="666">
        <v>71</v>
      </c>
      <c r="G29" s="238">
        <v>308</v>
      </c>
      <c r="H29" s="666">
        <v>0</v>
      </c>
      <c r="I29" s="666">
        <v>0</v>
      </c>
      <c r="J29" s="666">
        <v>0</v>
      </c>
      <c r="K29" s="666">
        <v>0</v>
      </c>
      <c r="L29" s="238">
        <v>0</v>
      </c>
      <c r="M29" s="239">
        <v>308</v>
      </c>
      <c r="N29" s="782">
        <v>103</v>
      </c>
    </row>
    <row r="30" spans="1:14" ht="15.75" thickBot="1" x14ac:dyDescent="0.3">
      <c r="A30" s="737" t="s">
        <v>26</v>
      </c>
      <c r="B30" s="241">
        <v>6090</v>
      </c>
      <c r="C30" s="241">
        <v>1993</v>
      </c>
      <c r="D30" s="241">
        <v>4131</v>
      </c>
      <c r="E30" s="241">
        <v>1068</v>
      </c>
      <c r="F30" s="242">
        <v>8781</v>
      </c>
      <c r="G30" s="226">
        <v>22063</v>
      </c>
      <c r="H30" s="243">
        <v>0</v>
      </c>
      <c r="I30" s="241">
        <v>0</v>
      </c>
      <c r="J30" s="241">
        <v>0</v>
      </c>
      <c r="K30" s="241">
        <v>0</v>
      </c>
      <c r="L30" s="226">
        <v>0</v>
      </c>
      <c r="M30" s="227">
        <v>22063</v>
      </c>
      <c r="N30" s="228">
        <v>12450</v>
      </c>
    </row>
    <row r="31" spans="1:14" ht="15.75" thickBot="1" x14ac:dyDescent="0.3">
      <c r="A31" s="738"/>
      <c r="B31" s="71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</row>
    <row r="32" spans="1:14" ht="15.75" thickBot="1" x14ac:dyDescent="0.3">
      <c r="A32" s="3334" t="s">
        <v>30</v>
      </c>
      <c r="B32" s="3335"/>
      <c r="C32" s="3335"/>
      <c r="D32" s="3335"/>
      <c r="E32" s="3335"/>
      <c r="F32" s="3335"/>
      <c r="G32" s="3335"/>
      <c r="H32" s="3335"/>
      <c r="I32" s="3335"/>
      <c r="J32" s="3335"/>
      <c r="K32" s="3335"/>
      <c r="L32" s="3335"/>
      <c r="M32" s="3335"/>
      <c r="N32" s="3336"/>
    </row>
    <row r="33" spans="1:15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37" t="s">
        <v>3</v>
      </c>
      <c r="N33" s="3379" t="s">
        <v>31</v>
      </c>
    </row>
    <row r="34" spans="1:15" x14ac:dyDescent="0.25">
      <c r="A34" s="3301"/>
      <c r="B34" s="2804" t="s">
        <v>8</v>
      </c>
      <c r="C34" s="3322"/>
      <c r="D34" s="2816" t="s">
        <v>9</v>
      </c>
      <c r="E34" s="3343"/>
      <c r="F34" s="2820" t="s">
        <v>351</v>
      </c>
      <c r="G34" s="3327" t="s">
        <v>10</v>
      </c>
      <c r="H34" s="2804" t="s">
        <v>11</v>
      </c>
      <c r="I34" s="3322"/>
      <c r="J34" s="3323" t="s">
        <v>12</v>
      </c>
      <c r="K34" s="3325" t="s">
        <v>352</v>
      </c>
      <c r="L34" s="3327" t="s">
        <v>13</v>
      </c>
      <c r="M34" s="3338"/>
      <c r="N34" s="3380"/>
    </row>
    <row r="35" spans="1:15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56"/>
      <c r="G35" s="3328"/>
      <c r="H35" s="5" t="s">
        <v>14</v>
      </c>
      <c r="I35" s="6" t="s">
        <v>15</v>
      </c>
      <c r="J35" s="3324"/>
      <c r="K35" s="3326"/>
      <c r="L35" s="3328"/>
      <c r="M35" s="3339"/>
      <c r="N35" s="3381"/>
    </row>
    <row r="36" spans="1:15" x14ac:dyDescent="0.25">
      <c r="A36" s="728" t="s">
        <v>27</v>
      </c>
      <c r="B36" s="209">
        <v>1348</v>
      </c>
      <c r="C36" s="210">
        <v>726</v>
      </c>
      <c r="D36" s="200">
        <v>1906</v>
      </c>
      <c r="E36" s="200">
        <v>175</v>
      </c>
      <c r="F36" s="211">
        <v>4058</v>
      </c>
      <c r="G36" s="212">
        <v>8213</v>
      </c>
      <c r="H36" s="199">
        <v>0</v>
      </c>
      <c r="I36" s="200">
        <v>0</v>
      </c>
      <c r="J36" s="200">
        <v>0</v>
      </c>
      <c r="K36" s="211">
        <v>0</v>
      </c>
      <c r="L36" s="212">
        <v>0</v>
      </c>
      <c r="M36" s="213">
        <v>8213</v>
      </c>
      <c r="N36" s="778">
        <v>4116</v>
      </c>
    </row>
    <row r="37" spans="1:15" ht="15.75" thickBot="1" x14ac:dyDescent="0.3">
      <c r="A37" s="729" t="s">
        <v>28</v>
      </c>
      <c r="B37" s="202">
        <v>4738</v>
      </c>
      <c r="C37" s="203">
        <v>1231</v>
      </c>
      <c r="D37" s="203">
        <v>2028</v>
      </c>
      <c r="E37" s="203">
        <v>893</v>
      </c>
      <c r="F37" s="211">
        <v>4652</v>
      </c>
      <c r="G37" s="212">
        <v>13542</v>
      </c>
      <c r="H37" s="202">
        <v>0</v>
      </c>
      <c r="I37" s="203">
        <v>0</v>
      </c>
      <c r="J37" s="203">
        <v>0</v>
      </c>
      <c r="K37" s="211">
        <v>0</v>
      </c>
      <c r="L37" s="212">
        <v>0</v>
      </c>
      <c r="M37" s="213">
        <v>13542</v>
      </c>
      <c r="N37" s="779">
        <v>8231</v>
      </c>
    </row>
    <row r="38" spans="1:15" ht="15.75" thickBot="1" x14ac:dyDescent="0.3">
      <c r="A38" s="733" t="s">
        <v>24</v>
      </c>
      <c r="B38" s="224">
        <v>6086</v>
      </c>
      <c r="C38" s="224">
        <v>1957</v>
      </c>
      <c r="D38" s="224">
        <v>3934</v>
      </c>
      <c r="E38" s="224">
        <v>1068</v>
      </c>
      <c r="F38" s="225">
        <v>8710</v>
      </c>
      <c r="G38" s="226">
        <v>21755</v>
      </c>
      <c r="H38" s="224">
        <v>0</v>
      </c>
      <c r="I38" s="224">
        <v>0</v>
      </c>
      <c r="J38" s="224">
        <v>0</v>
      </c>
      <c r="K38" s="224">
        <v>0</v>
      </c>
      <c r="L38" s="226">
        <v>0</v>
      </c>
      <c r="M38" s="227">
        <v>21755</v>
      </c>
      <c r="N38" s="228">
        <v>12347</v>
      </c>
    </row>
    <row r="39" spans="1:15" ht="15.75" thickBot="1" x14ac:dyDescent="0.3">
      <c r="A39" s="733" t="s">
        <v>25</v>
      </c>
      <c r="B39" s="198">
        <v>4</v>
      </c>
      <c r="C39" s="198">
        <v>36</v>
      </c>
      <c r="D39" s="198">
        <v>197</v>
      </c>
      <c r="E39" s="198">
        <v>0</v>
      </c>
      <c r="F39" s="198">
        <v>71</v>
      </c>
      <c r="G39" s="245">
        <v>308</v>
      </c>
      <c r="H39" s="198">
        <v>0</v>
      </c>
      <c r="I39" s="198">
        <v>0</v>
      </c>
      <c r="J39" s="198">
        <v>0</v>
      </c>
      <c r="K39" s="198">
        <v>0</v>
      </c>
      <c r="L39" s="245">
        <v>0</v>
      </c>
      <c r="M39" s="246">
        <v>308</v>
      </c>
      <c r="N39" s="783">
        <v>103</v>
      </c>
    </row>
    <row r="40" spans="1:15" ht="15.75" thickBot="1" x14ac:dyDescent="0.3">
      <c r="A40" s="739" t="s">
        <v>26</v>
      </c>
      <c r="B40" s="198">
        <v>6090</v>
      </c>
      <c r="C40" s="198">
        <v>1993</v>
      </c>
      <c r="D40" s="198">
        <v>4131</v>
      </c>
      <c r="E40" s="198">
        <v>1068</v>
      </c>
      <c r="F40" s="248">
        <v>8781</v>
      </c>
      <c r="G40" s="249">
        <v>22063</v>
      </c>
      <c r="H40" s="198">
        <v>0</v>
      </c>
      <c r="I40" s="198">
        <v>0</v>
      </c>
      <c r="J40" s="198">
        <v>0</v>
      </c>
      <c r="K40" s="198">
        <v>0</v>
      </c>
      <c r="L40" s="249">
        <v>0</v>
      </c>
      <c r="M40" s="250">
        <v>22063</v>
      </c>
      <c r="N40" s="228">
        <v>12450</v>
      </c>
      <c r="O40" s="1">
        <f>M40+M70</f>
        <v>123657.97600000001</v>
      </c>
    </row>
    <row r="41" spans="1:15" x14ac:dyDescent="0.25">
      <c r="A41" s="738"/>
      <c r="B41" s="7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5" ht="15.75" thickBot="1" x14ac:dyDescent="0.3">
      <c r="A42" s="738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5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5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79" t="s">
        <v>31</v>
      </c>
    </row>
    <row r="45" spans="1:15" x14ac:dyDescent="0.25">
      <c r="A45" s="3301"/>
      <c r="B45" s="2804" t="s">
        <v>8</v>
      </c>
      <c r="C45" s="3322"/>
      <c r="D45" s="2816" t="s">
        <v>9</v>
      </c>
      <c r="E45" s="3343"/>
      <c r="F45" s="2820" t="s">
        <v>351</v>
      </c>
      <c r="G45" s="3327" t="s">
        <v>10</v>
      </c>
      <c r="H45" s="3345" t="s">
        <v>11</v>
      </c>
      <c r="I45" s="3322"/>
      <c r="J45" s="3323" t="s">
        <v>12</v>
      </c>
      <c r="K45" s="3325" t="s">
        <v>352</v>
      </c>
      <c r="L45" s="3327" t="s">
        <v>13</v>
      </c>
      <c r="M45" s="3338"/>
      <c r="N45" s="3380"/>
    </row>
    <row r="46" spans="1:15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81"/>
    </row>
    <row r="47" spans="1:15" x14ac:dyDescent="0.25">
      <c r="A47" s="728" t="s">
        <v>17</v>
      </c>
      <c r="B47" s="209">
        <v>2801.4209999999998</v>
      </c>
      <c r="C47" s="210">
        <v>2918</v>
      </c>
      <c r="D47" s="200">
        <v>2155</v>
      </c>
      <c r="E47" s="200">
        <v>5003.5</v>
      </c>
      <c r="F47" s="211">
        <v>2419</v>
      </c>
      <c r="G47" s="212">
        <v>15296.921</v>
      </c>
      <c r="H47" s="297">
        <v>159</v>
      </c>
      <c r="I47" s="200">
        <v>0</v>
      </c>
      <c r="J47" s="200">
        <v>1131</v>
      </c>
      <c r="K47" s="201">
        <v>879</v>
      </c>
      <c r="L47" s="212">
        <v>2169</v>
      </c>
      <c r="M47" s="213">
        <v>17465.921000000002</v>
      </c>
      <c r="N47" s="784">
        <v>12631.5</v>
      </c>
    </row>
    <row r="48" spans="1:15" x14ac:dyDescent="0.25">
      <c r="A48" s="729" t="s">
        <v>18</v>
      </c>
      <c r="B48" s="202">
        <v>2629.5</v>
      </c>
      <c r="C48" s="203">
        <v>1010</v>
      </c>
      <c r="D48" s="203">
        <v>1807</v>
      </c>
      <c r="E48" s="203">
        <v>3296</v>
      </c>
      <c r="F48" s="292">
        <v>615</v>
      </c>
      <c r="G48" s="234">
        <v>9357.5</v>
      </c>
      <c r="H48" s="294">
        <v>653.70000000000005</v>
      </c>
      <c r="I48" s="203">
        <v>1167.18</v>
      </c>
      <c r="J48" s="203">
        <v>514</v>
      </c>
      <c r="K48" s="298">
        <v>0</v>
      </c>
      <c r="L48" s="234">
        <v>2334.88</v>
      </c>
      <c r="M48" s="235">
        <v>11692.380000000001</v>
      </c>
      <c r="N48" s="785">
        <v>7703.384</v>
      </c>
    </row>
    <row r="49" spans="1:14" x14ac:dyDescent="0.25">
      <c r="A49" s="730" t="s">
        <v>19</v>
      </c>
      <c r="B49" s="204">
        <v>1107.7</v>
      </c>
      <c r="C49" s="205">
        <v>236</v>
      </c>
      <c r="D49" s="205">
        <v>303</v>
      </c>
      <c r="E49" s="205">
        <v>1317</v>
      </c>
      <c r="F49" s="295">
        <v>103</v>
      </c>
      <c r="G49" s="252">
        <v>3066.7</v>
      </c>
      <c r="H49" s="299">
        <v>653.70000000000005</v>
      </c>
      <c r="I49" s="205">
        <v>0</v>
      </c>
      <c r="J49" s="205">
        <v>31</v>
      </c>
      <c r="K49" s="300">
        <v>0</v>
      </c>
      <c r="L49" s="252">
        <v>684.7</v>
      </c>
      <c r="M49" s="253">
        <v>3751.4</v>
      </c>
      <c r="N49" s="786">
        <v>2699.4</v>
      </c>
    </row>
    <row r="50" spans="1:14" x14ac:dyDescent="0.25">
      <c r="A50" s="731" t="s">
        <v>20</v>
      </c>
      <c r="B50" s="204">
        <v>424</v>
      </c>
      <c r="C50" s="205">
        <v>165</v>
      </c>
      <c r="D50" s="205">
        <v>604</v>
      </c>
      <c r="E50" s="205">
        <v>572</v>
      </c>
      <c r="F50" s="295">
        <v>107</v>
      </c>
      <c r="G50" s="252">
        <v>1872</v>
      </c>
      <c r="H50" s="299">
        <v>0</v>
      </c>
      <c r="I50" s="205">
        <v>0</v>
      </c>
      <c r="J50" s="205">
        <v>10</v>
      </c>
      <c r="K50" s="300">
        <v>0</v>
      </c>
      <c r="L50" s="252">
        <v>10</v>
      </c>
      <c r="M50" s="253">
        <v>1882</v>
      </c>
      <c r="N50" s="786">
        <v>1309</v>
      </c>
    </row>
    <row r="51" spans="1:14" x14ac:dyDescent="0.25">
      <c r="A51" s="731" t="s">
        <v>21</v>
      </c>
      <c r="B51" s="204">
        <v>1073.8</v>
      </c>
      <c r="C51" s="205">
        <v>561</v>
      </c>
      <c r="D51" s="205">
        <v>768</v>
      </c>
      <c r="E51" s="205">
        <v>1324</v>
      </c>
      <c r="F51" s="295">
        <v>214</v>
      </c>
      <c r="G51" s="252">
        <v>3940.8</v>
      </c>
      <c r="H51" s="299">
        <v>0</v>
      </c>
      <c r="I51" s="205">
        <v>1167.18</v>
      </c>
      <c r="J51" s="205">
        <v>473</v>
      </c>
      <c r="K51" s="300">
        <v>0</v>
      </c>
      <c r="L51" s="252">
        <v>1640.18</v>
      </c>
      <c r="M51" s="253">
        <v>5580.9800000000005</v>
      </c>
      <c r="N51" s="786">
        <v>3496.9840000000004</v>
      </c>
    </row>
    <row r="52" spans="1:14" x14ac:dyDescent="0.25">
      <c r="A52" s="729" t="s">
        <v>22</v>
      </c>
      <c r="B52" s="202">
        <v>499</v>
      </c>
      <c r="C52" s="203">
        <v>71</v>
      </c>
      <c r="D52" s="203">
        <v>110</v>
      </c>
      <c r="E52" s="203">
        <v>91</v>
      </c>
      <c r="F52" s="292">
        <v>263</v>
      </c>
      <c r="G52" s="234">
        <v>1034</v>
      </c>
      <c r="H52" s="294">
        <v>0</v>
      </c>
      <c r="I52" s="203">
        <v>0</v>
      </c>
      <c r="J52" s="203">
        <v>0</v>
      </c>
      <c r="K52" s="298">
        <v>0</v>
      </c>
      <c r="L52" s="234">
        <v>0</v>
      </c>
      <c r="M52" s="235">
        <v>1034</v>
      </c>
      <c r="N52" s="785">
        <v>768</v>
      </c>
    </row>
    <row r="53" spans="1:14" ht="15.75" thickBot="1" x14ac:dyDescent="0.3">
      <c r="A53" s="732" t="s">
        <v>23</v>
      </c>
      <c r="B53" s="207">
        <v>1828.6</v>
      </c>
      <c r="C53" s="208">
        <v>1094</v>
      </c>
      <c r="D53" s="208">
        <v>494</v>
      </c>
      <c r="E53" s="208">
        <v>3140</v>
      </c>
      <c r="F53" s="296">
        <v>487</v>
      </c>
      <c r="G53" s="254">
        <v>7043.6</v>
      </c>
      <c r="H53" s="301">
        <v>0</v>
      </c>
      <c r="I53" s="208">
        <v>0</v>
      </c>
      <c r="J53" s="208">
        <v>0</v>
      </c>
      <c r="K53" s="302">
        <v>124</v>
      </c>
      <c r="L53" s="254">
        <v>124</v>
      </c>
      <c r="M53" s="255">
        <v>7167.6</v>
      </c>
      <c r="N53" s="787">
        <v>5913.6</v>
      </c>
    </row>
    <row r="54" spans="1:14" ht="15.75" thickBot="1" x14ac:dyDescent="0.3">
      <c r="A54" s="733" t="s">
        <v>24</v>
      </c>
      <c r="B54" s="224">
        <v>7758.5210000000006</v>
      </c>
      <c r="C54" s="224">
        <v>5093</v>
      </c>
      <c r="D54" s="224">
        <v>4566</v>
      </c>
      <c r="E54" s="224">
        <v>11530.5</v>
      </c>
      <c r="F54" s="225">
        <v>3784</v>
      </c>
      <c r="G54" s="226">
        <v>32732.020999999997</v>
      </c>
      <c r="H54" s="243">
        <v>812.7</v>
      </c>
      <c r="I54" s="224">
        <v>1167.18</v>
      </c>
      <c r="J54" s="224">
        <v>1645</v>
      </c>
      <c r="K54" s="224">
        <v>1003</v>
      </c>
      <c r="L54" s="226">
        <v>4627.88</v>
      </c>
      <c r="M54" s="227">
        <v>37359.900999999998</v>
      </c>
      <c r="N54" s="228">
        <v>27016.484</v>
      </c>
    </row>
    <row r="55" spans="1:14" x14ac:dyDescent="0.25">
      <c r="A55" s="734" t="s">
        <v>35</v>
      </c>
      <c r="B55" s="290">
        <v>505</v>
      </c>
      <c r="C55" s="290">
        <v>327</v>
      </c>
      <c r="D55" s="290">
        <v>289</v>
      </c>
      <c r="E55" s="290">
        <v>1793</v>
      </c>
      <c r="F55" s="291">
        <v>5</v>
      </c>
      <c r="G55" s="230">
        <v>2919</v>
      </c>
      <c r="H55" s="293">
        <v>4320</v>
      </c>
      <c r="I55" s="290">
        <v>301</v>
      </c>
      <c r="J55" s="290">
        <v>11</v>
      </c>
      <c r="K55" s="290">
        <v>0</v>
      </c>
      <c r="L55" s="230">
        <v>4632</v>
      </c>
      <c r="M55" s="231">
        <v>7551</v>
      </c>
      <c r="N55" s="788">
        <v>4538</v>
      </c>
    </row>
    <row r="56" spans="1:14" x14ac:dyDescent="0.25">
      <c r="A56" s="735" t="s">
        <v>36</v>
      </c>
      <c r="B56" s="203">
        <v>668</v>
      </c>
      <c r="C56" s="203">
        <v>334.90600000000001</v>
      </c>
      <c r="D56" s="203">
        <v>294</v>
      </c>
      <c r="E56" s="203">
        <v>368</v>
      </c>
      <c r="F56" s="292">
        <v>75</v>
      </c>
      <c r="G56" s="234">
        <v>1739.9059999999999</v>
      </c>
      <c r="H56" s="294">
        <v>1375.682</v>
      </c>
      <c r="I56" s="203">
        <v>427.18</v>
      </c>
      <c r="J56" s="203">
        <v>360</v>
      </c>
      <c r="K56" s="203">
        <v>0</v>
      </c>
      <c r="L56" s="234">
        <v>2162.8620000000001</v>
      </c>
      <c r="M56" s="235">
        <v>3902.768</v>
      </c>
      <c r="N56" s="789">
        <v>2986</v>
      </c>
    </row>
    <row r="57" spans="1:14" x14ac:dyDescent="0.25">
      <c r="A57" s="735" t="s">
        <v>37</v>
      </c>
      <c r="B57" s="203">
        <v>0</v>
      </c>
      <c r="C57" s="203">
        <v>0</v>
      </c>
      <c r="D57" s="203">
        <v>78</v>
      </c>
      <c r="E57" s="203">
        <v>195</v>
      </c>
      <c r="F57" s="292">
        <v>4</v>
      </c>
      <c r="G57" s="234">
        <v>277</v>
      </c>
      <c r="H57" s="294">
        <v>417</v>
      </c>
      <c r="I57" s="203">
        <v>0</v>
      </c>
      <c r="J57" s="203">
        <v>0</v>
      </c>
      <c r="K57" s="203">
        <v>0</v>
      </c>
      <c r="L57" s="234">
        <v>417</v>
      </c>
      <c r="M57" s="235">
        <v>694</v>
      </c>
      <c r="N57" s="789">
        <v>263</v>
      </c>
    </row>
    <row r="58" spans="1:14" x14ac:dyDescent="0.25">
      <c r="A58" s="735" t="s">
        <v>38</v>
      </c>
      <c r="B58" s="203">
        <v>0</v>
      </c>
      <c r="C58" s="203">
        <v>10</v>
      </c>
      <c r="D58" s="203">
        <v>0</v>
      </c>
      <c r="E58" s="203">
        <v>35</v>
      </c>
      <c r="F58" s="292">
        <v>301</v>
      </c>
      <c r="G58" s="234">
        <v>346</v>
      </c>
      <c r="H58" s="294">
        <v>0</v>
      </c>
      <c r="I58" s="203">
        <v>0</v>
      </c>
      <c r="J58" s="203">
        <v>0</v>
      </c>
      <c r="K58" s="203">
        <v>0</v>
      </c>
      <c r="L58" s="234">
        <v>0</v>
      </c>
      <c r="M58" s="235">
        <v>346</v>
      </c>
      <c r="N58" s="789">
        <v>336</v>
      </c>
    </row>
    <row r="59" spans="1:14" ht="30" x14ac:dyDescent="0.25">
      <c r="A59" s="735" t="s">
        <v>39</v>
      </c>
      <c r="B59" s="203">
        <v>349</v>
      </c>
      <c r="C59" s="203">
        <v>270</v>
      </c>
      <c r="D59" s="203">
        <v>311</v>
      </c>
      <c r="E59" s="203">
        <v>599</v>
      </c>
      <c r="F59" s="292">
        <v>263</v>
      </c>
      <c r="G59" s="234">
        <v>1792</v>
      </c>
      <c r="H59" s="294">
        <v>657</v>
      </c>
      <c r="I59" s="203">
        <v>511</v>
      </c>
      <c r="J59" s="203">
        <v>4097</v>
      </c>
      <c r="K59" s="203">
        <v>5911</v>
      </c>
      <c r="L59" s="234">
        <v>11176</v>
      </c>
      <c r="M59" s="235">
        <v>12968</v>
      </c>
      <c r="N59" s="789">
        <v>11075</v>
      </c>
    </row>
    <row r="60" spans="1:14" x14ac:dyDescent="0.25">
      <c r="A60" s="735" t="s">
        <v>40</v>
      </c>
      <c r="B60" s="203">
        <v>36</v>
      </c>
      <c r="C60" s="203">
        <v>0</v>
      </c>
      <c r="D60" s="203">
        <v>8</v>
      </c>
      <c r="E60" s="203">
        <v>69</v>
      </c>
      <c r="F60" s="292">
        <v>0</v>
      </c>
      <c r="G60" s="234">
        <v>113</v>
      </c>
      <c r="H60" s="294">
        <v>0</v>
      </c>
      <c r="I60" s="203">
        <v>0</v>
      </c>
      <c r="J60" s="203">
        <v>1544</v>
      </c>
      <c r="K60" s="203">
        <v>0</v>
      </c>
      <c r="L60" s="234">
        <v>1544</v>
      </c>
      <c r="M60" s="235">
        <v>1657</v>
      </c>
      <c r="N60" s="789">
        <v>1648</v>
      </c>
    </row>
    <row r="61" spans="1:14" x14ac:dyDescent="0.25">
      <c r="A61" s="735" t="s">
        <v>41</v>
      </c>
      <c r="B61" s="203">
        <v>1021.974</v>
      </c>
      <c r="C61" s="203">
        <v>4</v>
      </c>
      <c r="D61" s="203">
        <v>586</v>
      </c>
      <c r="E61" s="203">
        <v>1509</v>
      </c>
      <c r="F61" s="292">
        <v>14</v>
      </c>
      <c r="G61" s="234">
        <v>3134.9740000000002</v>
      </c>
      <c r="H61" s="294">
        <v>1</v>
      </c>
      <c r="I61" s="203">
        <v>0</v>
      </c>
      <c r="J61" s="203">
        <v>122</v>
      </c>
      <c r="K61" s="203">
        <v>0</v>
      </c>
      <c r="L61" s="234">
        <v>123</v>
      </c>
      <c r="M61" s="235">
        <v>3257.9740000000002</v>
      </c>
      <c r="N61" s="789">
        <v>998</v>
      </c>
    </row>
    <row r="62" spans="1:14" x14ac:dyDescent="0.25">
      <c r="A62" s="735" t="s">
        <v>42</v>
      </c>
      <c r="B62" s="203">
        <v>145</v>
      </c>
      <c r="C62" s="203">
        <v>2322</v>
      </c>
      <c r="D62" s="203">
        <v>160</v>
      </c>
      <c r="E62" s="203">
        <v>702</v>
      </c>
      <c r="F62" s="292">
        <v>1054</v>
      </c>
      <c r="G62" s="234">
        <v>4383</v>
      </c>
      <c r="H62" s="294">
        <v>0</v>
      </c>
      <c r="I62" s="203">
        <v>0</v>
      </c>
      <c r="J62" s="203">
        <v>214</v>
      </c>
      <c r="K62" s="203">
        <v>0</v>
      </c>
      <c r="L62" s="234">
        <v>214</v>
      </c>
      <c r="M62" s="235">
        <v>4597</v>
      </c>
      <c r="N62" s="789">
        <v>4414</v>
      </c>
    </row>
    <row r="63" spans="1:14" x14ac:dyDescent="0.25">
      <c r="A63" s="735" t="s">
        <v>43</v>
      </c>
      <c r="B63" s="203">
        <v>745</v>
      </c>
      <c r="C63" s="203">
        <v>375</v>
      </c>
      <c r="D63" s="203">
        <v>260</v>
      </c>
      <c r="E63" s="203">
        <v>89</v>
      </c>
      <c r="F63" s="292">
        <v>23</v>
      </c>
      <c r="G63" s="234">
        <v>1492</v>
      </c>
      <c r="H63" s="294">
        <v>109</v>
      </c>
      <c r="I63" s="203">
        <v>0</v>
      </c>
      <c r="J63" s="203">
        <v>0</v>
      </c>
      <c r="K63" s="203">
        <v>0</v>
      </c>
      <c r="L63" s="234">
        <v>109</v>
      </c>
      <c r="M63" s="235">
        <v>1601</v>
      </c>
      <c r="N63" s="789">
        <v>1169</v>
      </c>
    </row>
    <row r="64" spans="1:14" x14ac:dyDescent="0.25">
      <c r="A64" s="735" t="s">
        <v>44</v>
      </c>
      <c r="B64" s="203">
        <v>105</v>
      </c>
      <c r="C64" s="203">
        <v>0</v>
      </c>
      <c r="D64" s="203">
        <v>41</v>
      </c>
      <c r="E64" s="203">
        <v>0</v>
      </c>
      <c r="F64" s="292">
        <v>150</v>
      </c>
      <c r="G64" s="234">
        <v>296</v>
      </c>
      <c r="H64" s="294">
        <v>0</v>
      </c>
      <c r="I64" s="203">
        <v>0</v>
      </c>
      <c r="J64" s="203">
        <v>1</v>
      </c>
      <c r="K64" s="203">
        <v>0</v>
      </c>
      <c r="L64" s="234">
        <v>1</v>
      </c>
      <c r="M64" s="235">
        <v>297</v>
      </c>
      <c r="N64" s="789">
        <v>187</v>
      </c>
    </row>
    <row r="65" spans="1:15" x14ac:dyDescent="0.25">
      <c r="A65" s="735" t="s">
        <v>45</v>
      </c>
      <c r="B65" s="203">
        <v>9</v>
      </c>
      <c r="C65" s="203">
        <v>0</v>
      </c>
      <c r="D65" s="203">
        <v>6</v>
      </c>
      <c r="E65" s="203">
        <v>0</v>
      </c>
      <c r="F65" s="292">
        <v>1</v>
      </c>
      <c r="G65" s="234">
        <v>16</v>
      </c>
      <c r="H65" s="294">
        <v>0</v>
      </c>
      <c r="I65" s="203">
        <v>0</v>
      </c>
      <c r="J65" s="203">
        <v>0</v>
      </c>
      <c r="K65" s="203">
        <v>0</v>
      </c>
      <c r="L65" s="234">
        <v>0</v>
      </c>
      <c r="M65" s="235">
        <v>16</v>
      </c>
      <c r="N65" s="789">
        <v>8</v>
      </c>
    </row>
    <row r="66" spans="1:15" x14ac:dyDescent="0.25">
      <c r="A66" s="735" t="s">
        <v>46</v>
      </c>
      <c r="B66" s="203">
        <v>0</v>
      </c>
      <c r="C66" s="203">
        <v>0</v>
      </c>
      <c r="D66" s="203">
        <v>48</v>
      </c>
      <c r="E66" s="203">
        <v>593</v>
      </c>
      <c r="F66" s="292">
        <v>0</v>
      </c>
      <c r="G66" s="234">
        <v>641</v>
      </c>
      <c r="H66" s="294">
        <v>0</v>
      </c>
      <c r="I66" s="203">
        <v>0</v>
      </c>
      <c r="J66" s="203">
        <v>0</v>
      </c>
      <c r="K66" s="203">
        <v>0</v>
      </c>
      <c r="L66" s="234">
        <v>0</v>
      </c>
      <c r="M66" s="235">
        <v>641</v>
      </c>
      <c r="N66" s="789">
        <v>641</v>
      </c>
    </row>
    <row r="67" spans="1:15" x14ac:dyDescent="0.25">
      <c r="A67" s="740" t="s">
        <v>47</v>
      </c>
      <c r="B67" s="208">
        <v>0</v>
      </c>
      <c r="C67" s="208">
        <v>0</v>
      </c>
      <c r="D67" s="208">
        <v>0</v>
      </c>
      <c r="E67" s="208">
        <v>234</v>
      </c>
      <c r="F67" s="296">
        <v>0</v>
      </c>
      <c r="G67" s="254">
        <v>234</v>
      </c>
      <c r="H67" s="301">
        <v>541</v>
      </c>
      <c r="I67" s="208">
        <v>0</v>
      </c>
      <c r="J67" s="208">
        <v>67</v>
      </c>
      <c r="K67" s="208">
        <v>0</v>
      </c>
      <c r="L67" s="254">
        <v>608</v>
      </c>
      <c r="M67" s="255">
        <v>842</v>
      </c>
      <c r="N67" s="790">
        <v>301</v>
      </c>
    </row>
    <row r="68" spans="1:15" ht="15.75" thickBot="1" x14ac:dyDescent="0.3">
      <c r="A68" s="735" t="s">
        <v>393</v>
      </c>
      <c r="B68" s="203">
        <v>3416.2380000000003</v>
      </c>
      <c r="C68" s="203">
        <v>8216.7569999999996</v>
      </c>
      <c r="D68" s="203">
        <v>1655</v>
      </c>
      <c r="E68" s="203">
        <v>1179</v>
      </c>
      <c r="F68" s="292">
        <v>1085</v>
      </c>
      <c r="G68" s="234">
        <v>15551.994999999999</v>
      </c>
      <c r="H68" s="294">
        <v>5291.3379999999997</v>
      </c>
      <c r="I68" s="203">
        <v>1704</v>
      </c>
      <c r="J68" s="203">
        <v>3317</v>
      </c>
      <c r="K68" s="203">
        <v>0</v>
      </c>
      <c r="L68" s="234">
        <v>10312.338</v>
      </c>
      <c r="M68" s="235">
        <v>25864.332999999999</v>
      </c>
      <c r="N68" s="789">
        <v>14414</v>
      </c>
    </row>
    <row r="69" spans="1:15" ht="15.75" thickBot="1" x14ac:dyDescent="0.3">
      <c r="A69" s="736" t="s">
        <v>25</v>
      </c>
      <c r="B69" s="666">
        <v>7000.2119999999995</v>
      </c>
      <c r="C69" s="666">
        <v>11859.663</v>
      </c>
      <c r="D69" s="666">
        <v>3736</v>
      </c>
      <c r="E69" s="666">
        <v>7365</v>
      </c>
      <c r="F69" s="666">
        <v>2975</v>
      </c>
      <c r="G69" s="238">
        <v>32935.875</v>
      </c>
      <c r="H69" s="666">
        <v>12712.02</v>
      </c>
      <c r="I69" s="666">
        <v>2943.18</v>
      </c>
      <c r="J69" s="666">
        <v>9733</v>
      </c>
      <c r="K69" s="666">
        <v>5911</v>
      </c>
      <c r="L69" s="238">
        <v>31299.200000000001</v>
      </c>
      <c r="M69" s="239">
        <v>64235.074999999997</v>
      </c>
      <c r="N69" s="791">
        <v>42978</v>
      </c>
      <c r="O69">
        <f>N69/M69*100</f>
        <v>66.907371089704498</v>
      </c>
    </row>
    <row r="70" spans="1:15" ht="15.75" thickBot="1" x14ac:dyDescent="0.3">
      <c r="A70" s="737" t="s">
        <v>26</v>
      </c>
      <c r="B70" s="241">
        <v>14758.733</v>
      </c>
      <c r="C70" s="241">
        <v>16952.663</v>
      </c>
      <c r="D70" s="241">
        <v>8302</v>
      </c>
      <c r="E70" s="241">
        <v>18895.5</v>
      </c>
      <c r="F70" s="242">
        <v>6759</v>
      </c>
      <c r="G70" s="226">
        <v>65667.896000000008</v>
      </c>
      <c r="H70" s="243">
        <v>13524.720000000001</v>
      </c>
      <c r="I70" s="241">
        <v>4110.3600000000006</v>
      </c>
      <c r="J70" s="241">
        <v>11378</v>
      </c>
      <c r="K70" s="241">
        <v>6914</v>
      </c>
      <c r="L70" s="226">
        <v>35927.08</v>
      </c>
      <c r="M70" s="227">
        <v>101594.97600000001</v>
      </c>
      <c r="N70" s="244">
        <v>69994.483999999997</v>
      </c>
    </row>
    <row r="71" spans="1:15" x14ac:dyDescent="0.25">
      <c r="A71" s="738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5" ht="15.75" thickBot="1" x14ac:dyDescent="0.3">
      <c r="A72" s="738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5" ht="15.75" thickBot="1" x14ac:dyDescent="0.3">
      <c r="A73" s="3334" t="s">
        <v>48</v>
      </c>
      <c r="B73" s="3335"/>
      <c r="C73" s="3335"/>
      <c r="D73" s="3335"/>
      <c r="E73" s="3335"/>
      <c r="F73" s="3335"/>
      <c r="G73" s="3335"/>
      <c r="H73" s="3335"/>
      <c r="I73" s="3335"/>
      <c r="J73" s="3335"/>
      <c r="K73" s="3335"/>
      <c r="L73" s="3335"/>
      <c r="M73" s="3335"/>
      <c r="N73" s="3336"/>
    </row>
    <row r="74" spans="1:15" ht="15.75" customHeight="1" thickBot="1" x14ac:dyDescent="0.3">
      <c r="A74" s="3346" t="s">
        <v>0</v>
      </c>
      <c r="B74" s="3349" t="s">
        <v>1</v>
      </c>
      <c r="C74" s="3330"/>
      <c r="D74" s="3330"/>
      <c r="E74" s="3330"/>
      <c r="F74" s="3330"/>
      <c r="G74" s="3350"/>
      <c r="H74" s="3351" t="s">
        <v>2</v>
      </c>
      <c r="I74" s="3307"/>
      <c r="J74" s="3307"/>
      <c r="K74" s="3307"/>
      <c r="L74" s="3352"/>
      <c r="M74" s="3353" t="s">
        <v>3</v>
      </c>
      <c r="N74" s="3379" t="s">
        <v>31</v>
      </c>
    </row>
    <row r="75" spans="1:15" x14ac:dyDescent="0.25">
      <c r="A75" s="3347"/>
      <c r="B75" s="2830" t="s">
        <v>8</v>
      </c>
      <c r="C75" s="3322"/>
      <c r="D75" s="2816" t="s">
        <v>9</v>
      </c>
      <c r="E75" s="3343"/>
      <c r="F75" s="2820" t="s">
        <v>351</v>
      </c>
      <c r="G75" s="3327" t="s">
        <v>10</v>
      </c>
      <c r="H75" s="3345" t="s">
        <v>11</v>
      </c>
      <c r="I75" s="3322"/>
      <c r="J75" s="3323" t="s">
        <v>12</v>
      </c>
      <c r="K75" s="3323" t="s">
        <v>352</v>
      </c>
      <c r="L75" s="3327" t="s">
        <v>13</v>
      </c>
      <c r="M75" s="3354"/>
      <c r="N75" s="3380"/>
    </row>
    <row r="76" spans="1:15" ht="57.75" thickBot="1" x14ac:dyDescent="0.3">
      <c r="A76" s="3348"/>
      <c r="B76" s="258" t="s">
        <v>14</v>
      </c>
      <c r="C76" s="716" t="s">
        <v>15</v>
      </c>
      <c r="D76" s="716" t="s">
        <v>16</v>
      </c>
      <c r="E76" s="716" t="s">
        <v>55</v>
      </c>
      <c r="F76" s="3356"/>
      <c r="G76" s="3328"/>
      <c r="H76" s="259" t="s">
        <v>14</v>
      </c>
      <c r="I76" s="716" t="s">
        <v>15</v>
      </c>
      <c r="J76" s="3324"/>
      <c r="K76" s="3324"/>
      <c r="L76" s="3328"/>
      <c r="M76" s="3355"/>
      <c r="N76" s="3381"/>
    </row>
    <row r="77" spans="1:15" ht="15.75" thickBot="1" x14ac:dyDescent="0.3">
      <c r="A77" s="260" t="s">
        <v>24</v>
      </c>
      <c r="B77" s="743">
        <v>7758.5210000000006</v>
      </c>
      <c r="C77" s="743">
        <v>5093</v>
      </c>
      <c r="D77" s="743">
        <v>4566</v>
      </c>
      <c r="E77" s="743">
        <v>11530.5</v>
      </c>
      <c r="F77" s="743">
        <v>3784</v>
      </c>
      <c r="G77" s="744">
        <v>32732.020999999997</v>
      </c>
      <c r="H77" s="743">
        <v>812.7</v>
      </c>
      <c r="I77" s="743">
        <v>1167.18</v>
      </c>
      <c r="J77" s="743">
        <v>1645</v>
      </c>
      <c r="K77" s="743">
        <v>1003</v>
      </c>
      <c r="L77" s="744">
        <v>4627.88</v>
      </c>
      <c r="M77" s="792">
        <v>37359.900999999998</v>
      </c>
      <c r="N77" s="794">
        <v>27016.484</v>
      </c>
    </row>
    <row r="78" spans="1:15" x14ac:dyDescent="0.25">
      <c r="A78" s="264" t="s">
        <v>49</v>
      </c>
      <c r="B78" s="267">
        <v>5024</v>
      </c>
      <c r="C78" s="200">
        <v>2923</v>
      </c>
      <c r="D78" s="200">
        <v>2558</v>
      </c>
      <c r="E78" s="200">
        <v>5974.5</v>
      </c>
      <c r="F78" s="265">
        <v>2994</v>
      </c>
      <c r="G78" s="746">
        <v>19473.5</v>
      </c>
      <c r="H78" s="747">
        <v>812.7</v>
      </c>
      <c r="I78" s="748">
        <v>1167.18</v>
      </c>
      <c r="J78" s="267">
        <v>1608</v>
      </c>
      <c r="K78" s="267">
        <v>1003</v>
      </c>
      <c r="L78" s="746">
        <v>4590.88</v>
      </c>
      <c r="M78" s="793">
        <v>24064.38</v>
      </c>
      <c r="N78" s="784">
        <v>16404.384000000002</v>
      </c>
    </row>
    <row r="79" spans="1:15" x14ac:dyDescent="0.25">
      <c r="A79" s="270" t="s">
        <v>50</v>
      </c>
      <c r="B79" s="272">
        <v>0</v>
      </c>
      <c r="C79" s="203">
        <v>0</v>
      </c>
      <c r="D79" s="203">
        <v>8</v>
      </c>
      <c r="E79" s="203">
        <v>0</v>
      </c>
      <c r="F79" s="271">
        <v>0</v>
      </c>
      <c r="G79" s="746">
        <v>8</v>
      </c>
      <c r="H79" s="750">
        <v>0</v>
      </c>
      <c r="I79" s="713">
        <v>0</v>
      </c>
      <c r="J79" s="272">
        <v>0</v>
      </c>
      <c r="K79" s="272">
        <v>0</v>
      </c>
      <c r="L79" s="746">
        <v>0</v>
      </c>
      <c r="M79" s="793">
        <v>8</v>
      </c>
      <c r="N79" s="785">
        <v>0</v>
      </c>
    </row>
    <row r="80" spans="1:15" x14ac:dyDescent="0.25">
      <c r="A80" s="270" t="s">
        <v>51</v>
      </c>
      <c r="B80" s="272">
        <v>2499.2210000000005</v>
      </c>
      <c r="C80" s="203">
        <v>1815</v>
      </c>
      <c r="D80" s="203">
        <v>1808</v>
      </c>
      <c r="E80" s="203">
        <v>4593</v>
      </c>
      <c r="F80" s="271">
        <v>263</v>
      </c>
      <c r="G80" s="746">
        <v>10978.221</v>
      </c>
      <c r="H80" s="750">
        <v>0</v>
      </c>
      <c r="I80" s="713">
        <v>0</v>
      </c>
      <c r="J80" s="272">
        <v>24</v>
      </c>
      <c r="K80" s="272">
        <v>0</v>
      </c>
      <c r="L80" s="746">
        <v>24</v>
      </c>
      <c r="M80" s="793">
        <v>11002.221</v>
      </c>
      <c r="N80" s="785">
        <v>9086.7999999999993</v>
      </c>
    </row>
    <row r="81" spans="1:14" x14ac:dyDescent="0.25">
      <c r="A81" s="270" t="s">
        <v>52</v>
      </c>
      <c r="B81" s="203">
        <v>20</v>
      </c>
      <c r="C81" s="203">
        <v>5</v>
      </c>
      <c r="D81" s="203">
        <v>131</v>
      </c>
      <c r="E81" s="203">
        <v>122</v>
      </c>
      <c r="F81" s="292">
        <v>318</v>
      </c>
      <c r="G81" s="746">
        <v>596</v>
      </c>
      <c r="H81" s="712">
        <v>0</v>
      </c>
      <c r="I81" s="713">
        <v>0</v>
      </c>
      <c r="J81" s="713">
        <v>0</v>
      </c>
      <c r="K81" s="713">
        <v>0</v>
      </c>
      <c r="L81" s="746">
        <v>0</v>
      </c>
      <c r="M81" s="793">
        <v>596</v>
      </c>
      <c r="N81" s="785">
        <v>544</v>
      </c>
    </row>
    <row r="82" spans="1:14" x14ac:dyDescent="0.25">
      <c r="A82" s="735" t="s">
        <v>53</v>
      </c>
      <c r="B82" s="203">
        <v>215.3</v>
      </c>
      <c r="C82" s="203">
        <v>350</v>
      </c>
      <c r="D82" s="203">
        <v>61</v>
      </c>
      <c r="E82" s="203">
        <v>791</v>
      </c>
      <c r="F82" s="292">
        <v>157</v>
      </c>
      <c r="G82" s="746">
        <v>1574.3</v>
      </c>
      <c r="H82" s="712">
        <v>0</v>
      </c>
      <c r="I82" s="713">
        <v>0</v>
      </c>
      <c r="J82" s="713">
        <v>13</v>
      </c>
      <c r="K82" s="713">
        <v>0</v>
      </c>
      <c r="L82" s="746">
        <v>13</v>
      </c>
      <c r="M82" s="793">
        <v>1587.3</v>
      </c>
      <c r="N82" s="785">
        <v>917.3</v>
      </c>
    </row>
    <row r="83" spans="1:14" ht="15.75" thickBot="1" x14ac:dyDescent="0.3">
      <c r="A83" s="741" t="s">
        <v>23</v>
      </c>
      <c r="B83" s="306">
        <v>0</v>
      </c>
      <c r="C83" s="306">
        <v>0</v>
      </c>
      <c r="D83" s="306">
        <v>0</v>
      </c>
      <c r="E83" s="306">
        <v>50</v>
      </c>
      <c r="F83" s="307">
        <v>52</v>
      </c>
      <c r="G83" s="746">
        <v>102</v>
      </c>
      <c r="H83" s="714">
        <v>0</v>
      </c>
      <c r="I83" s="715">
        <v>0</v>
      </c>
      <c r="J83" s="715">
        <v>0</v>
      </c>
      <c r="K83" s="715">
        <v>0</v>
      </c>
      <c r="L83" s="746">
        <v>0</v>
      </c>
      <c r="M83" s="793">
        <v>102</v>
      </c>
      <c r="N83" s="795">
        <v>64</v>
      </c>
    </row>
    <row r="84" spans="1:14" ht="15.75" thickBot="1" x14ac:dyDescent="0.3">
      <c r="A84" s="260" t="s">
        <v>25</v>
      </c>
      <c r="B84" s="743">
        <v>7000.2119999999995</v>
      </c>
      <c r="C84" s="743">
        <v>11859.663</v>
      </c>
      <c r="D84" s="743">
        <v>3736</v>
      </c>
      <c r="E84" s="743">
        <v>7365</v>
      </c>
      <c r="F84" s="751">
        <v>2975</v>
      </c>
      <c r="G84" s="744">
        <v>32935.875</v>
      </c>
      <c r="H84" s="752">
        <v>12712.02</v>
      </c>
      <c r="I84" s="743">
        <v>2943.18</v>
      </c>
      <c r="J84" s="743">
        <v>9733</v>
      </c>
      <c r="K84" s="743">
        <v>5911</v>
      </c>
      <c r="L84" s="744">
        <v>31299.200000000001</v>
      </c>
      <c r="M84" s="792">
        <v>64235.074999999997</v>
      </c>
      <c r="N84" s="794">
        <v>42978</v>
      </c>
    </row>
    <row r="85" spans="1:14" x14ac:dyDescent="0.25">
      <c r="A85" s="270" t="s">
        <v>49</v>
      </c>
      <c r="B85" s="203">
        <v>6401.2119999999995</v>
      </c>
      <c r="C85" s="203">
        <v>10926.663</v>
      </c>
      <c r="D85" s="203">
        <v>2967</v>
      </c>
      <c r="E85" s="203">
        <v>5527</v>
      </c>
      <c r="F85" s="292">
        <v>2111</v>
      </c>
      <c r="G85" s="753">
        <v>27932.875</v>
      </c>
      <c r="H85" s="712">
        <v>12711.02</v>
      </c>
      <c r="I85" s="713">
        <v>2943.18</v>
      </c>
      <c r="J85" s="713">
        <v>8046</v>
      </c>
      <c r="K85" s="713">
        <v>5911</v>
      </c>
      <c r="L85" s="746">
        <v>29611.200000000001</v>
      </c>
      <c r="M85" s="793">
        <v>57544.074999999997</v>
      </c>
      <c r="N85" s="785">
        <v>37676</v>
      </c>
    </row>
    <row r="86" spans="1:14" x14ac:dyDescent="0.25">
      <c r="A86" s="270" t="s">
        <v>50</v>
      </c>
      <c r="B86" s="203">
        <v>0</v>
      </c>
      <c r="C86" s="203">
        <v>0</v>
      </c>
      <c r="D86" s="203">
        <v>0</v>
      </c>
      <c r="E86" s="203">
        <v>0</v>
      </c>
      <c r="F86" s="292">
        <v>10</v>
      </c>
      <c r="G86" s="753">
        <v>10</v>
      </c>
      <c r="H86" s="712">
        <v>0</v>
      </c>
      <c r="I86" s="713">
        <v>0</v>
      </c>
      <c r="J86" s="713">
        <v>0</v>
      </c>
      <c r="K86" s="713">
        <v>0</v>
      </c>
      <c r="L86" s="746">
        <v>0</v>
      </c>
      <c r="M86" s="793">
        <v>10</v>
      </c>
      <c r="N86" s="785">
        <v>0</v>
      </c>
    </row>
    <row r="87" spans="1:14" x14ac:dyDescent="0.25">
      <c r="A87" s="270" t="s">
        <v>51</v>
      </c>
      <c r="B87" s="279">
        <v>525</v>
      </c>
      <c r="C87" s="279">
        <v>933</v>
      </c>
      <c r="D87" s="279">
        <v>576</v>
      </c>
      <c r="E87" s="279">
        <v>1576</v>
      </c>
      <c r="F87" s="280">
        <v>844</v>
      </c>
      <c r="G87" s="753">
        <v>4454</v>
      </c>
      <c r="H87" s="281">
        <v>1</v>
      </c>
      <c r="I87" s="279">
        <v>0</v>
      </c>
      <c r="J87" s="279">
        <v>1687</v>
      </c>
      <c r="K87" s="279">
        <v>0</v>
      </c>
      <c r="L87" s="746">
        <v>1688</v>
      </c>
      <c r="M87" s="793">
        <v>6142</v>
      </c>
      <c r="N87" s="785">
        <v>4980</v>
      </c>
    </row>
    <row r="88" spans="1:14" x14ac:dyDescent="0.25">
      <c r="A88" s="270" t="s">
        <v>52</v>
      </c>
      <c r="B88" s="279">
        <v>0</v>
      </c>
      <c r="C88" s="279">
        <v>0</v>
      </c>
      <c r="D88" s="279">
        <v>125</v>
      </c>
      <c r="E88" s="279">
        <v>0</v>
      </c>
      <c r="F88" s="280">
        <v>10</v>
      </c>
      <c r="G88" s="753">
        <v>135</v>
      </c>
      <c r="H88" s="281">
        <v>0</v>
      </c>
      <c r="I88" s="279">
        <v>0</v>
      </c>
      <c r="J88" s="279">
        <v>0</v>
      </c>
      <c r="K88" s="279">
        <v>0</v>
      </c>
      <c r="L88" s="746">
        <v>0</v>
      </c>
      <c r="M88" s="793">
        <v>135</v>
      </c>
      <c r="N88" s="785">
        <v>0</v>
      </c>
    </row>
    <row r="89" spans="1:14" x14ac:dyDescent="0.25">
      <c r="A89" s="742" t="s">
        <v>53</v>
      </c>
      <c r="B89" s="283">
        <v>74</v>
      </c>
      <c r="C89" s="283">
        <v>0</v>
      </c>
      <c r="D89" s="283">
        <v>68</v>
      </c>
      <c r="E89" s="283">
        <v>250</v>
      </c>
      <c r="F89" s="284">
        <v>0</v>
      </c>
      <c r="G89" s="753">
        <v>392</v>
      </c>
      <c r="H89" s="285">
        <v>0</v>
      </c>
      <c r="I89" s="283">
        <v>0</v>
      </c>
      <c r="J89" s="283">
        <v>0</v>
      </c>
      <c r="K89" s="283">
        <v>0</v>
      </c>
      <c r="L89" s="746">
        <v>0</v>
      </c>
      <c r="M89" s="793">
        <v>392</v>
      </c>
      <c r="N89" s="785">
        <v>310</v>
      </c>
    </row>
    <row r="90" spans="1:14" ht="15.75" thickBot="1" x14ac:dyDescent="0.3">
      <c r="A90" s="741" t="s">
        <v>23</v>
      </c>
      <c r="B90" s="306">
        <v>0</v>
      </c>
      <c r="C90" s="306">
        <v>0</v>
      </c>
      <c r="D90" s="306">
        <v>0</v>
      </c>
      <c r="E90" s="306">
        <v>12</v>
      </c>
      <c r="F90" s="307">
        <v>0</v>
      </c>
      <c r="G90" s="753">
        <v>12</v>
      </c>
      <c r="H90" s="714">
        <v>0</v>
      </c>
      <c r="I90" s="715">
        <v>0</v>
      </c>
      <c r="J90" s="715">
        <v>0</v>
      </c>
      <c r="K90" s="715">
        <v>0</v>
      </c>
      <c r="L90" s="746">
        <v>0</v>
      </c>
      <c r="M90" s="793">
        <v>12</v>
      </c>
      <c r="N90" s="795">
        <v>12</v>
      </c>
    </row>
    <row r="91" spans="1:14" ht="15.75" thickBot="1" x14ac:dyDescent="0.3">
      <c r="A91" s="260" t="s">
        <v>26</v>
      </c>
      <c r="B91" s="743">
        <v>14758.733</v>
      </c>
      <c r="C91" s="241">
        <v>16952.663</v>
      </c>
      <c r="D91" s="241">
        <v>8302</v>
      </c>
      <c r="E91" s="241">
        <v>18895.5</v>
      </c>
      <c r="F91" s="242">
        <v>6759</v>
      </c>
      <c r="G91" s="744">
        <v>65667.896000000008</v>
      </c>
      <c r="H91" s="752">
        <v>13524.720000000001</v>
      </c>
      <c r="I91" s="241">
        <v>4110.3600000000006</v>
      </c>
      <c r="J91" s="288">
        <v>11378</v>
      </c>
      <c r="K91" s="288">
        <v>6914</v>
      </c>
      <c r="L91" s="744">
        <v>35927.08</v>
      </c>
      <c r="M91" s="792">
        <v>101594.97600000001</v>
      </c>
      <c r="N91" s="796">
        <v>69994.483999999997</v>
      </c>
    </row>
    <row r="93" spans="1:14" ht="15" customHeight="1" x14ac:dyDescent="0.25">
      <c r="A93" s="3377" t="s">
        <v>353</v>
      </c>
      <c r="B93" s="3377"/>
      <c r="D93" s="3377" t="s">
        <v>392</v>
      </c>
      <c r="E93" s="3377"/>
    </row>
    <row r="95" spans="1:14" x14ac:dyDescent="0.25">
      <c r="A95" s="3390" t="s">
        <v>355</v>
      </c>
      <c r="B95" s="3390"/>
      <c r="D95" s="3400" t="s">
        <v>394</v>
      </c>
      <c r="E95" s="3400"/>
      <c r="F95" s="3400"/>
    </row>
    <row r="96" spans="1:14" ht="30" customHeight="1" x14ac:dyDescent="0.25">
      <c r="A96" s="3410" t="s">
        <v>30</v>
      </c>
      <c r="B96" s="3410"/>
      <c r="D96" s="3401" t="s">
        <v>395</v>
      </c>
      <c r="E96" s="3402"/>
      <c r="F96" s="3403"/>
    </row>
    <row r="97" spans="1:6" ht="30" customHeight="1" x14ac:dyDescent="0.25">
      <c r="A97" s="3387" t="s">
        <v>356</v>
      </c>
      <c r="B97" s="809" t="s">
        <v>306</v>
      </c>
      <c r="D97" s="3404" t="s">
        <v>396</v>
      </c>
      <c r="E97" s="3405"/>
      <c r="F97" s="3406"/>
    </row>
    <row r="98" spans="1:6" x14ac:dyDescent="0.25">
      <c r="A98" s="3388"/>
      <c r="B98" s="809" t="s">
        <v>152</v>
      </c>
      <c r="D98" s="3394" t="s">
        <v>397</v>
      </c>
      <c r="E98" s="3395"/>
      <c r="F98" s="3396"/>
    </row>
    <row r="99" spans="1:6" x14ac:dyDescent="0.25">
      <c r="A99" s="3388"/>
      <c r="B99" s="809" t="s">
        <v>64</v>
      </c>
      <c r="D99" s="3394" t="s">
        <v>398</v>
      </c>
      <c r="E99" s="3395"/>
      <c r="F99" s="3396"/>
    </row>
    <row r="100" spans="1:6" x14ac:dyDescent="0.25">
      <c r="A100" s="3388"/>
      <c r="B100" s="809" t="s">
        <v>126</v>
      </c>
      <c r="D100" s="3394" t="s">
        <v>399</v>
      </c>
      <c r="E100" s="3395"/>
      <c r="F100" s="3396"/>
    </row>
    <row r="101" spans="1:6" ht="45" x14ac:dyDescent="0.25">
      <c r="A101" s="3388"/>
      <c r="B101" s="809" t="s">
        <v>358</v>
      </c>
      <c r="D101" s="3394" t="s">
        <v>400</v>
      </c>
      <c r="E101" s="3395"/>
      <c r="F101" s="3396"/>
    </row>
    <row r="102" spans="1:6" x14ac:dyDescent="0.25">
      <c r="A102" s="3388"/>
      <c r="B102" s="809" t="s">
        <v>105</v>
      </c>
      <c r="D102" s="3394" t="s">
        <v>401</v>
      </c>
      <c r="E102" s="3395"/>
      <c r="F102" s="3396"/>
    </row>
    <row r="103" spans="1:6" x14ac:dyDescent="0.25">
      <c r="A103" s="3388"/>
      <c r="B103" s="809" t="s">
        <v>71</v>
      </c>
      <c r="D103" s="3394" t="s">
        <v>402</v>
      </c>
      <c r="E103" s="3395"/>
      <c r="F103" s="3396"/>
    </row>
    <row r="104" spans="1:6" x14ac:dyDescent="0.25">
      <c r="A104" s="3388"/>
      <c r="B104" s="809" t="s">
        <v>360</v>
      </c>
      <c r="D104" s="3394" t="s">
        <v>403</v>
      </c>
      <c r="E104" s="3395"/>
      <c r="F104" s="3396"/>
    </row>
    <row r="105" spans="1:6" x14ac:dyDescent="0.25">
      <c r="A105" s="3388"/>
      <c r="B105" s="809" t="s">
        <v>361</v>
      </c>
      <c r="D105" s="3394" t="s">
        <v>404</v>
      </c>
      <c r="E105" s="3395"/>
      <c r="F105" s="3396"/>
    </row>
    <row r="106" spans="1:6" ht="30" x14ac:dyDescent="0.25">
      <c r="A106" s="3388"/>
      <c r="B106" s="809" t="s">
        <v>74</v>
      </c>
      <c r="D106" s="3394" t="s">
        <v>405</v>
      </c>
      <c r="E106" s="3395"/>
      <c r="F106" s="3396"/>
    </row>
    <row r="107" spans="1:6" x14ac:dyDescent="0.25">
      <c r="A107" s="3388"/>
      <c r="B107" s="809" t="s">
        <v>77</v>
      </c>
      <c r="D107" s="3394" t="s">
        <v>406</v>
      </c>
      <c r="E107" s="3395"/>
      <c r="F107" s="3396"/>
    </row>
    <row r="108" spans="1:6" ht="16.5" customHeight="1" x14ac:dyDescent="0.25">
      <c r="A108" s="3388"/>
      <c r="B108" s="809" t="s">
        <v>363</v>
      </c>
      <c r="D108" s="3394" t="s">
        <v>407</v>
      </c>
      <c r="E108" s="3395"/>
      <c r="F108" s="3396"/>
    </row>
    <row r="109" spans="1:6" ht="15" customHeight="1" x14ac:dyDescent="0.25">
      <c r="A109" s="3388"/>
      <c r="B109" s="809" t="s">
        <v>82</v>
      </c>
      <c r="D109" s="3397" t="s">
        <v>408</v>
      </c>
      <c r="E109" s="3398"/>
      <c r="F109" s="3399"/>
    </row>
    <row r="110" spans="1:6" x14ac:dyDescent="0.25">
      <c r="A110" s="3388"/>
      <c r="B110" s="809" t="s">
        <v>83</v>
      </c>
    </row>
    <row r="111" spans="1:6" x14ac:dyDescent="0.25">
      <c r="A111" s="3388"/>
      <c r="B111" s="809" t="s">
        <v>122</v>
      </c>
    </row>
    <row r="112" spans="1:6" ht="30" x14ac:dyDescent="0.25">
      <c r="A112" s="3388"/>
      <c r="B112" s="809" t="s">
        <v>364</v>
      </c>
    </row>
    <row r="113" spans="1:2" ht="30" x14ac:dyDescent="0.25">
      <c r="A113" s="3388"/>
      <c r="B113" s="807" t="s">
        <v>386</v>
      </c>
    </row>
    <row r="114" spans="1:2" x14ac:dyDescent="0.25">
      <c r="A114" s="3388"/>
      <c r="B114" s="809" t="s">
        <v>89</v>
      </c>
    </row>
    <row r="115" spans="1:2" ht="30" x14ac:dyDescent="0.25">
      <c r="A115" s="3388"/>
      <c r="B115" s="809" t="s">
        <v>365</v>
      </c>
    </row>
    <row r="116" spans="1:2" ht="30" x14ac:dyDescent="0.25">
      <c r="A116" s="3388"/>
      <c r="B116" s="807" t="s">
        <v>383</v>
      </c>
    </row>
    <row r="117" spans="1:2" ht="30" x14ac:dyDescent="0.25">
      <c r="A117" s="3388"/>
      <c r="B117" s="809" t="s">
        <v>96</v>
      </c>
    </row>
    <row r="118" spans="1:2" x14ac:dyDescent="0.25">
      <c r="A118" s="3388"/>
      <c r="B118" s="809" t="s">
        <v>136</v>
      </c>
    </row>
    <row r="119" spans="1:2" ht="30" x14ac:dyDescent="0.25">
      <c r="A119" s="3388"/>
      <c r="B119" s="809" t="s">
        <v>366</v>
      </c>
    </row>
    <row r="120" spans="1:2" x14ac:dyDescent="0.25">
      <c r="A120" s="3389"/>
      <c r="B120" s="809"/>
    </row>
    <row r="121" spans="1:2" ht="30" x14ac:dyDescent="0.25">
      <c r="A121" s="3387" t="s">
        <v>367</v>
      </c>
      <c r="B121" s="809" t="s">
        <v>306</v>
      </c>
    </row>
    <row r="122" spans="1:2" x14ac:dyDescent="0.25">
      <c r="A122" s="3388"/>
      <c r="B122" s="809" t="s">
        <v>152</v>
      </c>
    </row>
    <row r="123" spans="1:2" x14ac:dyDescent="0.25">
      <c r="A123" s="3388"/>
      <c r="B123" s="811" t="s">
        <v>64</v>
      </c>
    </row>
    <row r="124" spans="1:2" ht="30" x14ac:dyDescent="0.25">
      <c r="A124" s="3388"/>
      <c r="B124" s="809" t="s">
        <v>104</v>
      </c>
    </row>
    <row r="125" spans="1:2" x14ac:dyDescent="0.25">
      <c r="A125" s="3388"/>
      <c r="B125" s="811" t="s">
        <v>71</v>
      </c>
    </row>
    <row r="126" spans="1:2" x14ac:dyDescent="0.25">
      <c r="A126" s="3388"/>
      <c r="B126" s="809" t="s">
        <v>129</v>
      </c>
    </row>
    <row r="127" spans="1:2" ht="30" x14ac:dyDescent="0.25">
      <c r="A127" s="3388"/>
      <c r="B127" s="809" t="s">
        <v>74</v>
      </c>
    </row>
    <row r="128" spans="1:2" x14ac:dyDescent="0.25">
      <c r="A128" s="3388"/>
      <c r="B128" s="809" t="s">
        <v>183</v>
      </c>
    </row>
    <row r="129" spans="1:2" ht="45" x14ac:dyDescent="0.25">
      <c r="A129" s="3388"/>
      <c r="B129" s="808" t="s">
        <v>384</v>
      </c>
    </row>
    <row r="130" spans="1:2" x14ac:dyDescent="0.25">
      <c r="A130" s="3388"/>
      <c r="B130" s="809" t="s">
        <v>82</v>
      </c>
    </row>
    <row r="131" spans="1:2" x14ac:dyDescent="0.25">
      <c r="A131" s="3388"/>
      <c r="B131" s="809" t="s">
        <v>83</v>
      </c>
    </row>
    <row r="132" spans="1:2" x14ac:dyDescent="0.25">
      <c r="A132" s="3388"/>
      <c r="B132" s="809" t="s">
        <v>122</v>
      </c>
    </row>
    <row r="133" spans="1:2" ht="30" x14ac:dyDescent="0.25">
      <c r="A133" s="3388"/>
      <c r="B133" s="809" t="s">
        <v>364</v>
      </c>
    </row>
    <row r="134" spans="1:2" x14ac:dyDescent="0.25">
      <c r="A134" s="3388"/>
      <c r="B134" s="811" t="s">
        <v>89</v>
      </c>
    </row>
    <row r="135" spans="1:2" x14ac:dyDescent="0.25">
      <c r="A135" s="3388"/>
      <c r="B135" s="809" t="s">
        <v>123</v>
      </c>
    </row>
    <row r="136" spans="1:2" x14ac:dyDescent="0.25">
      <c r="A136" s="3388"/>
      <c r="B136" s="809" t="s">
        <v>139</v>
      </c>
    </row>
    <row r="137" spans="1:2" ht="45" x14ac:dyDescent="0.25">
      <c r="A137" s="3388"/>
      <c r="B137" s="809" t="s">
        <v>114</v>
      </c>
    </row>
    <row r="138" spans="1:2" ht="30" x14ac:dyDescent="0.25">
      <c r="A138" s="3388"/>
      <c r="B138" s="809" t="s">
        <v>372</v>
      </c>
    </row>
    <row r="139" spans="1:2" ht="30" x14ac:dyDescent="0.25">
      <c r="A139" s="3388"/>
      <c r="B139" s="812" t="s">
        <v>134</v>
      </c>
    </row>
    <row r="140" spans="1:2" x14ac:dyDescent="0.25">
      <c r="A140" s="3389"/>
      <c r="B140" s="811"/>
    </row>
    <row r="141" spans="1:2" ht="30" customHeight="1" x14ac:dyDescent="0.25">
      <c r="A141" s="3387" t="s">
        <v>374</v>
      </c>
      <c r="B141" s="809" t="s">
        <v>64</v>
      </c>
    </row>
    <row r="142" spans="1:2" x14ac:dyDescent="0.25">
      <c r="A142" s="3388"/>
      <c r="B142" s="810" t="s">
        <v>375</v>
      </c>
    </row>
    <row r="143" spans="1:2" ht="30" x14ac:dyDescent="0.25">
      <c r="A143" s="3388"/>
      <c r="B143" s="809" t="s">
        <v>74</v>
      </c>
    </row>
    <row r="144" spans="1:2" x14ac:dyDescent="0.25">
      <c r="A144" s="3388"/>
      <c r="B144" s="809" t="s">
        <v>82</v>
      </c>
    </row>
    <row r="145" spans="1:2" x14ac:dyDescent="0.25">
      <c r="A145" s="3388"/>
      <c r="B145" s="809" t="s">
        <v>83</v>
      </c>
    </row>
    <row r="146" spans="1:2" ht="30" x14ac:dyDescent="0.25">
      <c r="A146" s="3388"/>
      <c r="B146" s="809" t="s">
        <v>84</v>
      </c>
    </row>
    <row r="147" spans="1:2" x14ac:dyDescent="0.25">
      <c r="A147" s="3388"/>
      <c r="B147" s="809" t="s">
        <v>89</v>
      </c>
    </row>
    <row r="148" spans="1:2" x14ac:dyDescent="0.25">
      <c r="A148" s="3388"/>
      <c r="B148" s="809" t="s">
        <v>123</v>
      </c>
    </row>
    <row r="149" spans="1:2" x14ac:dyDescent="0.25">
      <c r="A149" s="3389"/>
      <c r="B149" s="809"/>
    </row>
    <row r="150" spans="1:2" ht="30" customHeight="1" x14ac:dyDescent="0.25">
      <c r="A150" s="3407" t="s">
        <v>376</v>
      </c>
      <c r="B150" s="809" t="s">
        <v>64</v>
      </c>
    </row>
    <row r="151" spans="1:2" ht="30" x14ac:dyDescent="0.25">
      <c r="A151" s="3408"/>
      <c r="B151" s="807" t="s">
        <v>385</v>
      </c>
    </row>
    <row r="152" spans="1:2" x14ac:dyDescent="0.25">
      <c r="A152" s="3408"/>
      <c r="B152" s="809" t="s">
        <v>375</v>
      </c>
    </row>
    <row r="153" spans="1:2" x14ac:dyDescent="0.25">
      <c r="A153" s="3408"/>
      <c r="B153" s="809" t="s">
        <v>71</v>
      </c>
    </row>
    <row r="154" spans="1:2" ht="30" x14ac:dyDescent="0.25">
      <c r="A154" s="3408"/>
      <c r="B154" s="809" t="s">
        <v>74</v>
      </c>
    </row>
    <row r="155" spans="1:2" x14ac:dyDescent="0.25">
      <c r="A155" s="3408"/>
      <c r="B155" s="809" t="s">
        <v>77</v>
      </c>
    </row>
    <row r="156" spans="1:2" x14ac:dyDescent="0.25">
      <c r="A156" s="3408"/>
      <c r="B156" s="809" t="s">
        <v>83</v>
      </c>
    </row>
    <row r="157" spans="1:2" ht="30" x14ac:dyDescent="0.25">
      <c r="A157" s="3408"/>
      <c r="B157" s="809" t="s">
        <v>84</v>
      </c>
    </row>
    <row r="158" spans="1:2" x14ac:dyDescent="0.25">
      <c r="A158" s="3408"/>
      <c r="B158" s="809" t="s">
        <v>123</v>
      </c>
    </row>
    <row r="159" spans="1:2" x14ac:dyDescent="0.25">
      <c r="A159" s="3409"/>
      <c r="B159" s="814"/>
    </row>
    <row r="160" spans="1:2" x14ac:dyDescent="0.25">
      <c r="A160" s="799" t="s">
        <v>48</v>
      </c>
      <c r="B160" s="799"/>
    </row>
    <row r="161" spans="1:2" ht="30" x14ac:dyDescent="0.25">
      <c r="A161" s="3387" t="s">
        <v>356</v>
      </c>
      <c r="B161" s="809" t="s">
        <v>368</v>
      </c>
    </row>
    <row r="162" spans="1:2" x14ac:dyDescent="0.25">
      <c r="A162" s="3388"/>
      <c r="B162" s="809" t="s">
        <v>152</v>
      </c>
    </row>
    <row r="163" spans="1:2" x14ac:dyDescent="0.25">
      <c r="A163" s="3388"/>
      <c r="B163" s="809" t="s">
        <v>64</v>
      </c>
    </row>
    <row r="164" spans="1:2" x14ac:dyDescent="0.25">
      <c r="A164" s="3388"/>
      <c r="B164" s="809" t="s">
        <v>126</v>
      </c>
    </row>
    <row r="165" spans="1:2" x14ac:dyDescent="0.25">
      <c r="A165" s="3388"/>
      <c r="B165" s="809" t="s">
        <v>105</v>
      </c>
    </row>
    <row r="166" spans="1:2" x14ac:dyDescent="0.25">
      <c r="A166" s="3388"/>
      <c r="B166" s="809" t="s">
        <v>71</v>
      </c>
    </row>
    <row r="167" spans="1:2" x14ac:dyDescent="0.25">
      <c r="A167" s="3388"/>
      <c r="B167" s="809" t="s">
        <v>360</v>
      </c>
    </row>
    <row r="168" spans="1:2" x14ac:dyDescent="0.25">
      <c r="A168" s="3388"/>
      <c r="B168" s="809" t="s">
        <v>377</v>
      </c>
    </row>
    <row r="169" spans="1:2" ht="30" x14ac:dyDescent="0.25">
      <c r="A169" s="3388"/>
      <c r="B169" s="809" t="s">
        <v>74</v>
      </c>
    </row>
    <row r="170" spans="1:2" x14ac:dyDescent="0.25">
      <c r="A170" s="3388"/>
      <c r="B170" s="809" t="s">
        <v>77</v>
      </c>
    </row>
    <row r="171" spans="1:2" ht="30" x14ac:dyDescent="0.25">
      <c r="A171" s="3388"/>
      <c r="B171" s="809" t="s">
        <v>363</v>
      </c>
    </row>
    <row r="172" spans="1:2" x14ac:dyDescent="0.25">
      <c r="A172" s="3388"/>
      <c r="B172" s="809" t="s">
        <v>82</v>
      </c>
    </row>
    <row r="173" spans="1:2" x14ac:dyDescent="0.25">
      <c r="A173" s="3388"/>
      <c r="B173" s="809" t="s">
        <v>83</v>
      </c>
    </row>
    <row r="174" spans="1:2" x14ac:dyDescent="0.25">
      <c r="A174" s="3388"/>
      <c r="B174" s="809" t="s">
        <v>122</v>
      </c>
    </row>
    <row r="175" spans="1:2" ht="30" x14ac:dyDescent="0.25">
      <c r="A175" s="3388"/>
      <c r="B175" s="809" t="s">
        <v>364</v>
      </c>
    </row>
    <row r="176" spans="1:2" ht="30" x14ac:dyDescent="0.25">
      <c r="A176" s="3388"/>
      <c r="B176" s="807" t="s">
        <v>386</v>
      </c>
    </row>
    <row r="177" spans="1:2" x14ac:dyDescent="0.25">
      <c r="A177" s="3388"/>
      <c r="B177" s="809" t="s">
        <v>89</v>
      </c>
    </row>
    <row r="178" spans="1:2" ht="30" x14ac:dyDescent="0.25">
      <c r="A178" s="3388"/>
      <c r="B178" s="809" t="s">
        <v>365</v>
      </c>
    </row>
    <row r="179" spans="1:2" ht="30" x14ac:dyDescent="0.25">
      <c r="A179" s="3388"/>
      <c r="B179" s="809" t="s">
        <v>378</v>
      </c>
    </row>
    <row r="180" spans="1:2" ht="30" x14ac:dyDescent="0.25">
      <c r="A180" s="3388"/>
      <c r="B180" s="807" t="s">
        <v>383</v>
      </c>
    </row>
    <row r="181" spans="1:2" ht="30" x14ac:dyDescent="0.25">
      <c r="A181" s="3388"/>
      <c r="B181" s="809" t="s">
        <v>134</v>
      </c>
    </row>
    <row r="182" spans="1:2" x14ac:dyDescent="0.25">
      <c r="A182" s="3388"/>
      <c r="B182" s="815" t="s">
        <v>379</v>
      </c>
    </row>
    <row r="183" spans="1:2" x14ac:dyDescent="0.25">
      <c r="A183" s="3389"/>
      <c r="B183" s="816"/>
    </row>
    <row r="184" spans="1:2" ht="30" x14ac:dyDescent="0.25">
      <c r="A184" s="3387" t="s">
        <v>367</v>
      </c>
      <c r="B184" s="809" t="s">
        <v>368</v>
      </c>
    </row>
    <row r="185" spans="1:2" x14ac:dyDescent="0.25">
      <c r="A185" s="3388"/>
      <c r="B185" s="810" t="s">
        <v>152</v>
      </c>
    </row>
    <row r="186" spans="1:2" x14ac:dyDescent="0.25">
      <c r="A186" s="3388"/>
      <c r="B186" s="810" t="s">
        <v>64</v>
      </c>
    </row>
    <row r="187" spans="1:2" x14ac:dyDescent="0.25">
      <c r="A187" s="3388"/>
      <c r="B187" s="809" t="s">
        <v>126</v>
      </c>
    </row>
    <row r="188" spans="1:2" ht="30" x14ac:dyDescent="0.25">
      <c r="A188" s="3388"/>
      <c r="B188" s="809" t="s">
        <v>104</v>
      </c>
    </row>
    <row r="189" spans="1:2" x14ac:dyDescent="0.25">
      <c r="A189" s="3388"/>
      <c r="B189" s="810" t="s">
        <v>71</v>
      </c>
    </row>
    <row r="190" spans="1:2" ht="30" x14ac:dyDescent="0.25">
      <c r="A190" s="3388"/>
      <c r="B190" s="809" t="s">
        <v>74</v>
      </c>
    </row>
    <row r="191" spans="1:2" x14ac:dyDescent="0.25">
      <c r="A191" s="3388"/>
      <c r="B191" s="809" t="s">
        <v>131</v>
      </c>
    </row>
    <row r="192" spans="1:2" ht="45" x14ac:dyDescent="0.25">
      <c r="A192" s="3388"/>
      <c r="B192" s="807" t="s">
        <v>384</v>
      </c>
    </row>
    <row r="193" spans="1:2" x14ac:dyDescent="0.25">
      <c r="A193" s="3388"/>
      <c r="B193" s="810" t="s">
        <v>82</v>
      </c>
    </row>
    <row r="194" spans="1:2" x14ac:dyDescent="0.25">
      <c r="A194" s="3388"/>
      <c r="B194" s="809" t="s">
        <v>83</v>
      </c>
    </row>
    <row r="195" spans="1:2" x14ac:dyDescent="0.25">
      <c r="A195" s="3388"/>
      <c r="B195" s="810" t="s">
        <v>122</v>
      </c>
    </row>
    <row r="196" spans="1:2" ht="30" x14ac:dyDescent="0.25">
      <c r="A196" s="3388"/>
      <c r="B196" s="809" t="s">
        <v>364</v>
      </c>
    </row>
    <row r="197" spans="1:2" x14ac:dyDescent="0.25">
      <c r="A197" s="3388"/>
      <c r="B197" s="809" t="s">
        <v>89</v>
      </c>
    </row>
    <row r="198" spans="1:2" x14ac:dyDescent="0.25">
      <c r="A198" s="3388"/>
      <c r="B198" s="809" t="s">
        <v>123</v>
      </c>
    </row>
    <row r="199" spans="1:2" ht="45" x14ac:dyDescent="0.25">
      <c r="A199" s="3388"/>
      <c r="B199" s="807" t="s">
        <v>387</v>
      </c>
    </row>
    <row r="200" spans="1:2" ht="30" x14ac:dyDescent="0.25">
      <c r="A200" s="3388"/>
      <c r="B200" s="807" t="s">
        <v>388</v>
      </c>
    </row>
    <row r="201" spans="1:2" ht="30" x14ac:dyDescent="0.25">
      <c r="A201" s="3388"/>
      <c r="B201" s="809" t="s">
        <v>134</v>
      </c>
    </row>
    <row r="202" spans="1:2" x14ac:dyDescent="0.25">
      <c r="A202" s="3389"/>
      <c r="B202" s="810"/>
    </row>
    <row r="203" spans="1:2" ht="30" customHeight="1" x14ac:dyDescent="0.25">
      <c r="A203" s="3387" t="s">
        <v>374</v>
      </c>
      <c r="B203" s="800" t="s">
        <v>64</v>
      </c>
    </row>
    <row r="204" spans="1:2" x14ac:dyDescent="0.25">
      <c r="A204" s="3388"/>
      <c r="B204" s="802" t="s">
        <v>375</v>
      </c>
    </row>
    <row r="205" spans="1:2" ht="30" x14ac:dyDescent="0.25">
      <c r="A205" s="3388"/>
      <c r="B205" s="800" t="s">
        <v>74</v>
      </c>
    </row>
    <row r="206" spans="1:2" x14ac:dyDescent="0.25">
      <c r="A206" s="3388"/>
      <c r="B206" s="800" t="s">
        <v>82</v>
      </c>
    </row>
    <row r="207" spans="1:2" x14ac:dyDescent="0.25">
      <c r="A207" s="3388"/>
      <c r="B207" s="800" t="s">
        <v>83</v>
      </c>
    </row>
    <row r="208" spans="1:2" ht="30" x14ac:dyDescent="0.25">
      <c r="A208" s="3388"/>
      <c r="B208" s="800" t="s">
        <v>84</v>
      </c>
    </row>
    <row r="209" spans="1:2" x14ac:dyDescent="0.25">
      <c r="A209" s="3388"/>
      <c r="B209" s="800" t="s">
        <v>89</v>
      </c>
    </row>
    <row r="210" spans="1:2" x14ac:dyDescent="0.25">
      <c r="A210" s="3388"/>
      <c r="B210" s="800" t="s">
        <v>123</v>
      </c>
    </row>
    <row r="211" spans="1:2" x14ac:dyDescent="0.25">
      <c r="A211" s="3389"/>
      <c r="B211" s="800"/>
    </row>
    <row r="212" spans="1:2" ht="30" customHeight="1" x14ac:dyDescent="0.25">
      <c r="A212" s="3387" t="s">
        <v>376</v>
      </c>
      <c r="B212" s="817" t="s">
        <v>64</v>
      </c>
    </row>
    <row r="213" spans="1:2" ht="30" x14ac:dyDescent="0.25">
      <c r="A213" s="3388"/>
      <c r="B213" s="817" t="s">
        <v>104</v>
      </c>
    </row>
    <row r="214" spans="1:2" x14ac:dyDescent="0.25">
      <c r="A214" s="3388"/>
      <c r="B214" s="817" t="s">
        <v>375</v>
      </c>
    </row>
    <row r="215" spans="1:2" ht="30" x14ac:dyDescent="0.25">
      <c r="A215" s="3388"/>
      <c r="B215" s="817" t="s">
        <v>74</v>
      </c>
    </row>
    <row r="216" spans="1:2" x14ac:dyDescent="0.25">
      <c r="A216" s="3388"/>
      <c r="B216" s="817" t="s">
        <v>83</v>
      </c>
    </row>
    <row r="217" spans="1:2" ht="30" x14ac:dyDescent="0.25">
      <c r="A217" s="3388"/>
      <c r="B217" s="817" t="s">
        <v>84</v>
      </c>
    </row>
    <row r="218" spans="1:2" x14ac:dyDescent="0.25">
      <c r="A218" s="3388"/>
      <c r="B218" s="817" t="s">
        <v>123</v>
      </c>
    </row>
  </sheetData>
  <mergeCells count="84">
    <mergeCell ref="K45:K46"/>
    <mergeCell ref="G75:G76"/>
    <mergeCell ref="H75:I75"/>
    <mergeCell ref="J75:J76"/>
    <mergeCell ref="K75:K7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L75:L76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D45:E45"/>
    <mergeCell ref="F45:F46"/>
    <mergeCell ref="G45:G46"/>
    <mergeCell ref="H45:I45"/>
    <mergeCell ref="J45:J46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A95:B95"/>
    <mergeCell ref="A96:B96"/>
    <mergeCell ref="J5:J6"/>
    <mergeCell ref="K5:K6"/>
    <mergeCell ref="L5:L6"/>
    <mergeCell ref="A32:N32"/>
    <mergeCell ref="D34:E34"/>
    <mergeCell ref="F34:F35"/>
    <mergeCell ref="G34:G35"/>
    <mergeCell ref="H34:I34"/>
    <mergeCell ref="J34:J35"/>
    <mergeCell ref="K34:K35"/>
    <mergeCell ref="L34:L35"/>
    <mergeCell ref="A43:N43"/>
    <mergeCell ref="A44:A46"/>
    <mergeCell ref="B44:G44"/>
    <mergeCell ref="A184:A202"/>
    <mergeCell ref="A203:A211"/>
    <mergeCell ref="A212:A218"/>
    <mergeCell ref="A93:B93"/>
    <mergeCell ref="D93:E93"/>
    <mergeCell ref="D95:F95"/>
    <mergeCell ref="D96:F96"/>
    <mergeCell ref="D97:F97"/>
    <mergeCell ref="D98:F98"/>
    <mergeCell ref="D99:F99"/>
    <mergeCell ref="D101:F101"/>
    <mergeCell ref="A150:A159"/>
    <mergeCell ref="A97:A120"/>
    <mergeCell ref="A121:A140"/>
    <mergeCell ref="A141:A149"/>
    <mergeCell ref="A161:A183"/>
    <mergeCell ref="D107:F107"/>
    <mergeCell ref="D108:F108"/>
    <mergeCell ref="D109:F109"/>
    <mergeCell ref="D100:F100"/>
    <mergeCell ref="D103:F103"/>
    <mergeCell ref="D102:F102"/>
    <mergeCell ref="D104:F104"/>
    <mergeCell ref="D106:F106"/>
    <mergeCell ref="D105:F105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5"/>
  <sheetViews>
    <sheetView topLeftCell="A37" workbookViewId="0">
      <selection activeCell="P30" sqref="P30"/>
    </sheetView>
  </sheetViews>
  <sheetFormatPr defaultColWidth="9.140625" defaultRowHeight="15" x14ac:dyDescent="0.25"/>
  <cols>
    <col min="1" max="1" width="44.5703125" style="4" bestFit="1" customWidth="1"/>
    <col min="2" max="3" width="15.7109375" style="4" bestFit="1" customWidth="1"/>
    <col min="4" max="6" width="14.42578125" style="4" bestFit="1" customWidth="1"/>
    <col min="7" max="7" width="15.7109375" style="4" bestFit="1" customWidth="1"/>
    <col min="8" max="11" width="14.42578125" style="4" bestFit="1" customWidth="1"/>
    <col min="12" max="14" width="15.7109375" style="4" bestFit="1" customWidth="1"/>
    <col min="15" max="15" width="9.140625" style="4"/>
    <col min="16" max="16" width="11" style="4" bestFit="1" customWidth="1"/>
    <col min="17" max="16384" width="9.140625" style="4"/>
  </cols>
  <sheetData>
    <row r="1" spans="1:14" ht="18.75" x14ac:dyDescent="0.25">
      <c r="A1" s="3293" t="s">
        <v>530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/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37" t="s">
        <v>3</v>
      </c>
      <c r="N4" s="3357" t="s">
        <v>31</v>
      </c>
    </row>
    <row r="5" spans="1:14" ht="15" customHeight="1" x14ac:dyDescent="0.25">
      <c r="A5" s="3301"/>
      <c r="B5" s="2803" t="s">
        <v>8</v>
      </c>
      <c r="C5" s="3315"/>
      <c r="D5" s="3316" t="s">
        <v>9</v>
      </c>
      <c r="E5" s="3317"/>
      <c r="F5" s="3325" t="s">
        <v>32</v>
      </c>
      <c r="G5" s="3327" t="s">
        <v>10</v>
      </c>
      <c r="H5" s="2804" t="s">
        <v>11</v>
      </c>
      <c r="I5" s="3322"/>
      <c r="J5" s="3323" t="s">
        <v>12</v>
      </c>
      <c r="K5" s="3325" t="s">
        <v>33</v>
      </c>
      <c r="L5" s="3327" t="s">
        <v>13</v>
      </c>
      <c r="M5" s="3338"/>
      <c r="N5" s="3358"/>
    </row>
    <row r="6" spans="1:14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26"/>
      <c r="G6" s="3328"/>
      <c r="H6" s="5" t="s">
        <v>14</v>
      </c>
      <c r="I6" s="6" t="s">
        <v>15</v>
      </c>
      <c r="J6" s="3324"/>
      <c r="K6" s="3326"/>
      <c r="L6" s="3328"/>
      <c r="M6" s="3339"/>
      <c r="N6" s="3359"/>
    </row>
    <row r="7" spans="1:14" x14ac:dyDescent="0.25">
      <c r="A7" s="83" t="s">
        <v>17</v>
      </c>
      <c r="B7" s="1849">
        <v>6221</v>
      </c>
      <c r="C7" s="1850">
        <v>1255</v>
      </c>
      <c r="D7" s="1740">
        <v>2204</v>
      </c>
      <c r="E7" s="1740">
        <v>648</v>
      </c>
      <c r="F7" s="1763">
        <v>5684</v>
      </c>
      <c r="G7" s="1741">
        <v>16012</v>
      </c>
      <c r="H7" s="1723">
        <v>14</v>
      </c>
      <c r="I7" s="1740">
        <v>0</v>
      </c>
      <c r="J7" s="1740">
        <v>0</v>
      </c>
      <c r="K7" s="1742">
        <v>0</v>
      </c>
      <c r="L7" s="1741">
        <v>14</v>
      </c>
      <c r="M7" s="1770">
        <v>16026</v>
      </c>
      <c r="N7" s="1837">
        <v>10531</v>
      </c>
    </row>
    <row r="8" spans="1:14" x14ac:dyDescent="0.25">
      <c r="A8" s="3" t="s">
        <v>410</v>
      </c>
      <c r="B8" s="1724">
        <v>1203</v>
      </c>
      <c r="C8" s="1744">
        <v>327</v>
      </c>
      <c r="D8" s="1744">
        <v>692</v>
      </c>
      <c r="E8" s="1744">
        <v>139</v>
      </c>
      <c r="F8" s="1763">
        <v>1210</v>
      </c>
      <c r="G8" s="1741">
        <v>3571</v>
      </c>
      <c r="H8" s="1724">
        <v>0</v>
      </c>
      <c r="I8" s="1744">
        <v>0</v>
      </c>
      <c r="J8" s="1744">
        <v>0</v>
      </c>
      <c r="K8" s="1742">
        <v>0</v>
      </c>
      <c r="L8" s="1741">
        <v>0</v>
      </c>
      <c r="M8" s="1770">
        <v>3571</v>
      </c>
      <c r="N8" s="1838">
        <v>2188</v>
      </c>
    </row>
    <row r="9" spans="1:14" x14ac:dyDescent="0.25">
      <c r="A9" s="216" t="s">
        <v>526</v>
      </c>
      <c r="B9" s="1725">
        <v>85</v>
      </c>
      <c r="C9" s="1745">
        <v>83</v>
      </c>
      <c r="D9" s="1745">
        <v>257</v>
      </c>
      <c r="E9" s="1745">
        <v>53</v>
      </c>
      <c r="F9" s="1746">
        <v>108</v>
      </c>
      <c r="G9" s="1747">
        <v>586</v>
      </c>
      <c r="H9" s="1725">
        <v>0</v>
      </c>
      <c r="I9" s="1745">
        <v>0</v>
      </c>
      <c r="J9" s="1745">
        <v>0</v>
      </c>
      <c r="K9" s="1748">
        <v>0</v>
      </c>
      <c r="L9" s="1747">
        <v>0</v>
      </c>
      <c r="M9" s="1743">
        <v>586</v>
      </c>
      <c r="N9" s="1834">
        <v>297</v>
      </c>
    </row>
    <row r="10" spans="1:14" x14ac:dyDescent="0.25">
      <c r="A10" s="82" t="s">
        <v>20</v>
      </c>
      <c r="B10" s="1725">
        <v>330</v>
      </c>
      <c r="C10" s="1745">
        <v>54</v>
      </c>
      <c r="D10" s="1745">
        <v>113</v>
      </c>
      <c r="E10" s="1745">
        <v>45</v>
      </c>
      <c r="F10" s="1746">
        <v>236</v>
      </c>
      <c r="G10" s="1747">
        <v>778</v>
      </c>
      <c r="H10" s="1725">
        <v>0</v>
      </c>
      <c r="I10" s="1745">
        <v>0</v>
      </c>
      <c r="J10" s="1745">
        <v>0</v>
      </c>
      <c r="K10" s="1748">
        <v>0</v>
      </c>
      <c r="L10" s="1747">
        <v>0</v>
      </c>
      <c r="M10" s="1743">
        <v>778</v>
      </c>
      <c r="N10" s="1834">
        <v>456</v>
      </c>
    </row>
    <row r="11" spans="1:14" x14ac:dyDescent="0.25">
      <c r="A11" s="82" t="s">
        <v>21</v>
      </c>
      <c r="B11" s="1725">
        <v>414</v>
      </c>
      <c r="C11" s="1745">
        <v>146</v>
      </c>
      <c r="D11" s="1745">
        <v>239</v>
      </c>
      <c r="E11" s="1745">
        <v>29</v>
      </c>
      <c r="F11" s="1746">
        <v>569</v>
      </c>
      <c r="G11" s="1747">
        <v>1397</v>
      </c>
      <c r="H11" s="1725">
        <v>0</v>
      </c>
      <c r="I11" s="1745">
        <v>0</v>
      </c>
      <c r="J11" s="1745">
        <v>0</v>
      </c>
      <c r="K11" s="1748">
        <v>0</v>
      </c>
      <c r="L11" s="1747">
        <v>0</v>
      </c>
      <c r="M11" s="1743">
        <v>1397</v>
      </c>
      <c r="N11" s="1834">
        <v>1011</v>
      </c>
    </row>
    <row r="12" spans="1:14" x14ac:dyDescent="0.25">
      <c r="A12" s="3" t="s">
        <v>22</v>
      </c>
      <c r="B12" s="1724">
        <v>907</v>
      </c>
      <c r="C12" s="1744">
        <v>111</v>
      </c>
      <c r="D12" s="1744">
        <v>559</v>
      </c>
      <c r="E12" s="1744">
        <v>117</v>
      </c>
      <c r="F12" s="1763">
        <v>1016</v>
      </c>
      <c r="G12" s="1741">
        <v>2710</v>
      </c>
      <c r="H12" s="1724">
        <v>0</v>
      </c>
      <c r="I12" s="1744">
        <v>0</v>
      </c>
      <c r="J12" s="1744">
        <v>0</v>
      </c>
      <c r="K12" s="1742">
        <v>0</v>
      </c>
      <c r="L12" s="1741">
        <v>0</v>
      </c>
      <c r="M12" s="1770">
        <v>2710</v>
      </c>
      <c r="N12" s="1838">
        <v>1343</v>
      </c>
    </row>
    <row r="13" spans="1:14" ht="15.75" thickBot="1" x14ac:dyDescent="0.3">
      <c r="A13" s="221" t="s">
        <v>23</v>
      </c>
      <c r="B13" s="1726">
        <v>729</v>
      </c>
      <c r="C13" s="1749">
        <v>264</v>
      </c>
      <c r="D13" s="1749">
        <v>479</v>
      </c>
      <c r="E13" s="1749">
        <v>170</v>
      </c>
      <c r="F13" s="1763">
        <v>800</v>
      </c>
      <c r="G13" s="1741">
        <v>2442</v>
      </c>
      <c r="H13" s="1726">
        <v>0</v>
      </c>
      <c r="I13" s="1749">
        <v>0</v>
      </c>
      <c r="J13" s="1749">
        <v>0</v>
      </c>
      <c r="K13" s="1742">
        <v>0</v>
      </c>
      <c r="L13" s="1741">
        <v>0</v>
      </c>
      <c r="M13" s="1770">
        <v>2442</v>
      </c>
      <c r="N13" s="1876">
        <v>1274</v>
      </c>
    </row>
    <row r="14" spans="1:14" ht="15.75" thickBot="1" x14ac:dyDescent="0.3">
      <c r="A14" s="223" t="s">
        <v>24</v>
      </c>
      <c r="B14" s="1727">
        <v>9060</v>
      </c>
      <c r="C14" s="1727">
        <v>1957</v>
      </c>
      <c r="D14" s="1727">
        <v>3934</v>
      </c>
      <c r="E14" s="1727">
        <v>1074</v>
      </c>
      <c r="F14" s="1764">
        <v>8710</v>
      </c>
      <c r="G14" s="1750">
        <v>24735</v>
      </c>
      <c r="H14" s="1727">
        <v>14</v>
      </c>
      <c r="I14" s="1727">
        <v>0</v>
      </c>
      <c r="J14" s="1727">
        <v>0</v>
      </c>
      <c r="K14" s="1727">
        <v>0</v>
      </c>
      <c r="L14" s="1750">
        <v>14</v>
      </c>
      <c r="M14" s="1851">
        <v>24749</v>
      </c>
      <c r="N14" s="1730">
        <v>15336</v>
      </c>
    </row>
    <row r="15" spans="1:14" x14ac:dyDescent="0.25">
      <c r="A15" s="229" t="s">
        <v>35</v>
      </c>
      <c r="B15" s="1751">
        <v>0</v>
      </c>
      <c r="C15" s="1751">
        <v>0</v>
      </c>
      <c r="D15" s="1751">
        <v>0</v>
      </c>
      <c r="E15" s="1751">
        <v>0</v>
      </c>
      <c r="F15" s="1752">
        <v>0</v>
      </c>
      <c r="G15" s="1753">
        <v>0</v>
      </c>
      <c r="H15" s="1754">
        <v>0</v>
      </c>
      <c r="I15" s="1751">
        <v>0</v>
      </c>
      <c r="J15" s="1751">
        <v>0</v>
      </c>
      <c r="K15" s="1751">
        <v>0</v>
      </c>
      <c r="L15" s="1753">
        <v>0</v>
      </c>
      <c r="M15" s="1755">
        <v>0</v>
      </c>
      <c r="N15" s="1877">
        <v>0</v>
      </c>
    </row>
    <row r="16" spans="1:14" x14ac:dyDescent="0.25">
      <c r="A16" s="233" t="s">
        <v>36</v>
      </c>
      <c r="B16" s="1744">
        <v>0</v>
      </c>
      <c r="C16" s="1744">
        <v>0</v>
      </c>
      <c r="D16" s="1744">
        <v>0</v>
      </c>
      <c r="E16" s="1744">
        <v>0</v>
      </c>
      <c r="F16" s="1756">
        <v>0</v>
      </c>
      <c r="G16" s="1757">
        <v>0</v>
      </c>
      <c r="H16" s="1758">
        <v>0</v>
      </c>
      <c r="I16" s="1744">
        <v>0</v>
      </c>
      <c r="J16" s="1744">
        <v>0</v>
      </c>
      <c r="K16" s="1744">
        <v>0</v>
      </c>
      <c r="L16" s="1757">
        <v>0</v>
      </c>
      <c r="M16" s="1759">
        <v>0</v>
      </c>
      <c r="N16" s="1819">
        <v>0</v>
      </c>
    </row>
    <row r="17" spans="1:16" x14ac:dyDescent="0.25">
      <c r="A17" s="233" t="s">
        <v>37</v>
      </c>
      <c r="B17" s="1744">
        <v>0</v>
      </c>
      <c r="C17" s="1744">
        <v>0</v>
      </c>
      <c r="D17" s="1744">
        <v>0</v>
      </c>
      <c r="E17" s="1744">
        <v>0</v>
      </c>
      <c r="F17" s="1756">
        <v>0</v>
      </c>
      <c r="G17" s="1757">
        <v>0</v>
      </c>
      <c r="H17" s="1758">
        <v>0</v>
      </c>
      <c r="I17" s="1744">
        <v>0</v>
      </c>
      <c r="J17" s="1744">
        <v>0</v>
      </c>
      <c r="K17" s="1744">
        <v>0</v>
      </c>
      <c r="L17" s="1757">
        <v>0</v>
      </c>
      <c r="M17" s="1759">
        <v>0</v>
      </c>
      <c r="N17" s="1819">
        <v>0</v>
      </c>
    </row>
    <row r="18" spans="1:16" x14ac:dyDescent="0.25">
      <c r="A18" s="233" t="s">
        <v>38</v>
      </c>
      <c r="B18" s="1744">
        <v>4</v>
      </c>
      <c r="C18" s="1744">
        <v>3</v>
      </c>
      <c r="D18" s="1744">
        <v>0</v>
      </c>
      <c r="E18" s="1744">
        <v>0</v>
      </c>
      <c r="F18" s="1756">
        <v>2</v>
      </c>
      <c r="G18" s="1757">
        <v>9</v>
      </c>
      <c r="H18" s="1758">
        <v>0</v>
      </c>
      <c r="I18" s="1744">
        <v>0</v>
      </c>
      <c r="J18" s="1744">
        <v>0</v>
      </c>
      <c r="K18" s="1744">
        <v>0</v>
      </c>
      <c r="L18" s="1757">
        <v>0</v>
      </c>
      <c r="M18" s="1759">
        <v>9</v>
      </c>
      <c r="N18" s="1819">
        <v>7</v>
      </c>
    </row>
    <row r="19" spans="1:16" x14ac:dyDescent="0.25">
      <c r="A19" s="233" t="s">
        <v>39</v>
      </c>
      <c r="B19" s="1744">
        <v>1</v>
      </c>
      <c r="C19" s="1744">
        <v>0</v>
      </c>
      <c r="D19" s="1744">
        <v>19</v>
      </c>
      <c r="E19" s="1744">
        <v>0</v>
      </c>
      <c r="F19" s="1756">
        <v>29</v>
      </c>
      <c r="G19" s="1757">
        <v>49</v>
      </c>
      <c r="H19" s="1758">
        <v>0</v>
      </c>
      <c r="I19" s="1744">
        <v>0</v>
      </c>
      <c r="J19" s="1744">
        <v>0</v>
      </c>
      <c r="K19" s="1744">
        <v>0</v>
      </c>
      <c r="L19" s="1757">
        <v>0</v>
      </c>
      <c r="M19" s="1759">
        <v>49</v>
      </c>
      <c r="N19" s="1819">
        <v>29</v>
      </c>
    </row>
    <row r="20" spans="1:16" x14ac:dyDescent="0.25">
      <c r="A20" s="233" t="s">
        <v>40</v>
      </c>
      <c r="B20" s="1744">
        <v>0</v>
      </c>
      <c r="C20" s="1744">
        <v>0</v>
      </c>
      <c r="D20" s="1744">
        <v>0</v>
      </c>
      <c r="E20" s="1744">
        <v>0</v>
      </c>
      <c r="F20" s="1756">
        <v>0</v>
      </c>
      <c r="G20" s="1757">
        <v>0</v>
      </c>
      <c r="H20" s="1758">
        <v>0</v>
      </c>
      <c r="I20" s="1744">
        <v>0</v>
      </c>
      <c r="J20" s="1744">
        <v>0</v>
      </c>
      <c r="K20" s="1744">
        <v>0</v>
      </c>
      <c r="L20" s="1757">
        <v>0</v>
      </c>
      <c r="M20" s="1759">
        <v>0</v>
      </c>
      <c r="N20" s="1819">
        <v>0</v>
      </c>
    </row>
    <row r="21" spans="1:16" x14ac:dyDescent="0.25">
      <c r="A21" s="233" t="s">
        <v>41</v>
      </c>
      <c r="B21" s="1744">
        <v>0</v>
      </c>
      <c r="C21" s="1744">
        <v>0</v>
      </c>
      <c r="D21" s="1744">
        <v>0</v>
      </c>
      <c r="E21" s="1744">
        <v>0</v>
      </c>
      <c r="F21" s="1756">
        <v>9</v>
      </c>
      <c r="G21" s="1757">
        <v>9</v>
      </c>
      <c r="H21" s="1758">
        <v>0</v>
      </c>
      <c r="I21" s="1744">
        <v>0</v>
      </c>
      <c r="J21" s="1744">
        <v>0</v>
      </c>
      <c r="K21" s="1744">
        <v>0</v>
      </c>
      <c r="L21" s="1757">
        <v>0</v>
      </c>
      <c r="M21" s="1759">
        <v>9</v>
      </c>
      <c r="N21" s="1819">
        <v>9</v>
      </c>
    </row>
    <row r="22" spans="1:16" x14ac:dyDescent="0.25">
      <c r="A22" s="233" t="s">
        <v>42</v>
      </c>
      <c r="B22" s="1744">
        <v>0</v>
      </c>
      <c r="C22" s="1744">
        <v>0</v>
      </c>
      <c r="D22" s="1744">
        <v>0</v>
      </c>
      <c r="E22" s="1744">
        <v>0</v>
      </c>
      <c r="F22" s="1756">
        <v>0</v>
      </c>
      <c r="G22" s="1757">
        <v>0</v>
      </c>
      <c r="H22" s="1758">
        <v>0</v>
      </c>
      <c r="I22" s="1744">
        <v>0</v>
      </c>
      <c r="J22" s="1744">
        <v>0</v>
      </c>
      <c r="K22" s="1744">
        <v>0</v>
      </c>
      <c r="L22" s="1757">
        <v>0</v>
      </c>
      <c r="M22" s="1759">
        <v>0</v>
      </c>
      <c r="N22" s="1819">
        <v>0</v>
      </c>
    </row>
    <row r="23" spans="1:16" x14ac:dyDescent="0.25">
      <c r="A23" s="233" t="s">
        <v>43</v>
      </c>
      <c r="B23" s="1744">
        <v>3</v>
      </c>
      <c r="C23" s="1744">
        <v>9</v>
      </c>
      <c r="D23" s="1744">
        <v>110</v>
      </c>
      <c r="E23" s="1744">
        <v>0</v>
      </c>
      <c r="F23" s="1756">
        <v>3</v>
      </c>
      <c r="G23" s="1757">
        <v>125</v>
      </c>
      <c r="H23" s="1758">
        <v>0</v>
      </c>
      <c r="I23" s="1744">
        <v>0</v>
      </c>
      <c r="J23" s="1744">
        <v>0</v>
      </c>
      <c r="K23" s="1744">
        <v>0</v>
      </c>
      <c r="L23" s="1757">
        <v>0</v>
      </c>
      <c r="M23" s="1759">
        <v>125</v>
      </c>
      <c r="N23" s="1819">
        <v>30</v>
      </c>
    </row>
    <row r="24" spans="1:16" x14ac:dyDescent="0.25">
      <c r="A24" s="233" t="s">
        <v>44</v>
      </c>
      <c r="B24" s="1744">
        <v>0</v>
      </c>
      <c r="C24" s="1744">
        <v>0</v>
      </c>
      <c r="D24" s="1744">
        <v>0</v>
      </c>
      <c r="E24" s="1744">
        <v>0</v>
      </c>
      <c r="F24" s="1756">
        <v>2</v>
      </c>
      <c r="G24" s="1757">
        <v>2</v>
      </c>
      <c r="H24" s="1758">
        <v>0</v>
      </c>
      <c r="I24" s="1744">
        <v>0</v>
      </c>
      <c r="J24" s="1744">
        <v>0</v>
      </c>
      <c r="K24" s="1744">
        <v>0</v>
      </c>
      <c r="L24" s="1757">
        <v>0</v>
      </c>
      <c r="M24" s="1759">
        <v>2</v>
      </c>
      <c r="N24" s="1819">
        <v>0</v>
      </c>
    </row>
    <row r="25" spans="1:16" x14ac:dyDescent="0.25">
      <c r="A25" s="233" t="s">
        <v>45</v>
      </c>
      <c r="B25" s="1744">
        <v>0</v>
      </c>
      <c r="C25" s="1744">
        <v>0</v>
      </c>
      <c r="D25" s="1744">
        <v>0</v>
      </c>
      <c r="E25" s="1744">
        <v>0</v>
      </c>
      <c r="F25" s="1756">
        <v>0</v>
      </c>
      <c r="G25" s="1757">
        <v>0</v>
      </c>
      <c r="H25" s="1758">
        <v>0</v>
      </c>
      <c r="I25" s="1744">
        <v>0</v>
      </c>
      <c r="J25" s="1744">
        <v>0</v>
      </c>
      <c r="K25" s="1744">
        <v>0</v>
      </c>
      <c r="L25" s="1757">
        <v>0</v>
      </c>
      <c r="M25" s="1759">
        <v>0</v>
      </c>
      <c r="N25" s="1819">
        <v>0</v>
      </c>
    </row>
    <row r="26" spans="1:16" x14ac:dyDescent="0.25">
      <c r="A26" s="233" t="s">
        <v>46</v>
      </c>
      <c r="B26" s="1744">
        <v>0</v>
      </c>
      <c r="C26" s="1744">
        <v>0</v>
      </c>
      <c r="D26" s="1744">
        <v>0</v>
      </c>
      <c r="E26" s="1744">
        <v>0</v>
      </c>
      <c r="F26" s="1756">
        <v>0</v>
      </c>
      <c r="G26" s="1757">
        <v>0</v>
      </c>
      <c r="H26" s="1758">
        <v>0</v>
      </c>
      <c r="I26" s="1744">
        <v>0</v>
      </c>
      <c r="J26" s="1744">
        <v>0</v>
      </c>
      <c r="K26" s="1744">
        <v>0</v>
      </c>
      <c r="L26" s="1757">
        <v>0</v>
      </c>
      <c r="M26" s="1759">
        <v>0</v>
      </c>
      <c r="N26" s="1819">
        <v>0</v>
      </c>
    </row>
    <row r="27" spans="1:16" x14ac:dyDescent="0.25">
      <c r="A27" s="233" t="s">
        <v>47</v>
      </c>
      <c r="B27" s="1744">
        <v>1</v>
      </c>
      <c r="C27" s="1744">
        <v>0</v>
      </c>
      <c r="D27" s="1744">
        <v>0</v>
      </c>
      <c r="E27" s="1744">
        <v>0</v>
      </c>
      <c r="F27" s="1756">
        <v>0</v>
      </c>
      <c r="G27" s="1757">
        <v>1</v>
      </c>
      <c r="H27" s="1758">
        <v>0</v>
      </c>
      <c r="I27" s="1744">
        <v>0</v>
      </c>
      <c r="J27" s="1744">
        <v>0</v>
      </c>
      <c r="K27" s="1744">
        <v>0</v>
      </c>
      <c r="L27" s="1757">
        <v>0</v>
      </c>
      <c r="M27" s="1759">
        <v>1</v>
      </c>
      <c r="N27" s="1819">
        <v>1</v>
      </c>
    </row>
    <row r="28" spans="1:16" ht="15.75" thickBot="1" x14ac:dyDescent="0.3">
      <c r="A28" s="233" t="s">
        <v>321</v>
      </c>
      <c r="B28" s="1744">
        <v>14</v>
      </c>
      <c r="C28" s="1744">
        <v>24</v>
      </c>
      <c r="D28" s="1744">
        <v>68</v>
      </c>
      <c r="E28" s="1744">
        <v>0</v>
      </c>
      <c r="F28" s="1756">
        <v>26</v>
      </c>
      <c r="G28" s="1757">
        <v>132</v>
      </c>
      <c r="H28" s="1758">
        <v>0</v>
      </c>
      <c r="I28" s="1744">
        <v>0</v>
      </c>
      <c r="J28" s="1744">
        <v>0</v>
      </c>
      <c r="K28" s="1744">
        <v>0</v>
      </c>
      <c r="L28" s="1757">
        <v>0</v>
      </c>
      <c r="M28" s="1759">
        <v>132</v>
      </c>
      <c r="N28" s="1819">
        <v>46</v>
      </c>
    </row>
    <row r="29" spans="1:16" ht="15.75" thickBot="1" x14ac:dyDescent="0.3">
      <c r="A29" s="237" t="s">
        <v>25</v>
      </c>
      <c r="B29" s="1852">
        <v>23</v>
      </c>
      <c r="C29" s="1852">
        <v>36</v>
      </c>
      <c r="D29" s="1852">
        <v>197</v>
      </c>
      <c r="E29" s="1852">
        <v>0</v>
      </c>
      <c r="F29" s="1852">
        <v>71</v>
      </c>
      <c r="G29" s="1761">
        <v>327</v>
      </c>
      <c r="H29" s="1852">
        <v>0</v>
      </c>
      <c r="I29" s="1852">
        <v>0</v>
      </c>
      <c r="J29" s="1852">
        <v>0</v>
      </c>
      <c r="K29" s="1852">
        <v>0</v>
      </c>
      <c r="L29" s="1761">
        <v>0</v>
      </c>
      <c r="M29" s="1851">
        <v>327</v>
      </c>
      <c r="N29" s="1788">
        <v>122</v>
      </c>
    </row>
    <row r="30" spans="1:16" ht="15.75" thickBot="1" x14ac:dyDescent="0.3">
      <c r="A30" s="223" t="s">
        <v>26</v>
      </c>
      <c r="B30" s="1730">
        <v>9083</v>
      </c>
      <c r="C30" s="1730">
        <v>1993</v>
      </c>
      <c r="D30" s="1730">
        <v>4131</v>
      </c>
      <c r="E30" s="1730">
        <v>1074</v>
      </c>
      <c r="F30" s="1788">
        <v>8781</v>
      </c>
      <c r="G30" s="1761">
        <v>25062</v>
      </c>
      <c r="H30" s="1730">
        <v>14</v>
      </c>
      <c r="I30" s="1730">
        <v>0</v>
      </c>
      <c r="J30" s="1730">
        <v>0</v>
      </c>
      <c r="K30" s="1730">
        <v>0</v>
      </c>
      <c r="L30" s="1750">
        <v>14</v>
      </c>
      <c r="M30" s="1851">
        <v>25076</v>
      </c>
      <c r="N30" s="1730">
        <v>15458</v>
      </c>
      <c r="P30" s="4">
        <f>M30+M70</f>
        <v>128921</v>
      </c>
    </row>
    <row r="31" spans="1:16" ht="15.75" thickBot="1" x14ac:dyDescent="0.3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47"/>
    </row>
    <row r="32" spans="1:16" ht="15.75" thickBot="1" x14ac:dyDescent="0.3">
      <c r="A32" s="3297" t="s">
        <v>30</v>
      </c>
      <c r="B32" s="3298"/>
      <c r="C32" s="3298"/>
      <c r="D32" s="3298"/>
      <c r="E32" s="3298"/>
      <c r="F32" s="3298"/>
      <c r="G32" s="3298"/>
      <c r="H32" s="3298"/>
      <c r="I32" s="3298"/>
      <c r="J32" s="3298"/>
      <c r="K32" s="3298"/>
      <c r="L32" s="3298"/>
      <c r="M32" s="3298"/>
      <c r="N32" s="3299"/>
    </row>
    <row r="33" spans="1:14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37" t="s">
        <v>3</v>
      </c>
      <c r="N33" s="3357" t="s">
        <v>31</v>
      </c>
    </row>
    <row r="34" spans="1:14" ht="15" customHeight="1" x14ac:dyDescent="0.25">
      <c r="A34" s="3301"/>
      <c r="B34" s="2804" t="s">
        <v>8</v>
      </c>
      <c r="C34" s="3322"/>
      <c r="D34" s="2816" t="s">
        <v>9</v>
      </c>
      <c r="E34" s="3343"/>
      <c r="F34" s="3323" t="s">
        <v>32</v>
      </c>
      <c r="G34" s="3327" t="s">
        <v>10</v>
      </c>
      <c r="H34" s="2804" t="s">
        <v>11</v>
      </c>
      <c r="I34" s="3322"/>
      <c r="J34" s="3323" t="s">
        <v>12</v>
      </c>
      <c r="K34" s="3325" t="s">
        <v>33</v>
      </c>
      <c r="L34" s="3327" t="s">
        <v>13</v>
      </c>
      <c r="M34" s="3338"/>
      <c r="N34" s="3358"/>
    </row>
    <row r="35" spans="1:14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24"/>
      <c r="G35" s="3328"/>
      <c r="H35" s="5" t="s">
        <v>14</v>
      </c>
      <c r="I35" s="6" t="s">
        <v>15</v>
      </c>
      <c r="J35" s="3324"/>
      <c r="K35" s="3326"/>
      <c r="L35" s="3328"/>
      <c r="M35" s="3339"/>
      <c r="N35" s="3359"/>
    </row>
    <row r="36" spans="1:14" x14ac:dyDescent="0.25">
      <c r="A36" s="83" t="s">
        <v>27</v>
      </c>
      <c r="B36" s="1849">
        <v>2329</v>
      </c>
      <c r="C36" s="1850">
        <v>726</v>
      </c>
      <c r="D36" s="1740">
        <v>1906</v>
      </c>
      <c r="E36" s="1740">
        <v>175</v>
      </c>
      <c r="F36" s="1740">
        <v>4058</v>
      </c>
      <c r="G36" s="1741">
        <v>9194</v>
      </c>
      <c r="H36" s="1723">
        <v>0</v>
      </c>
      <c r="I36" s="1740">
        <v>0</v>
      </c>
      <c r="J36" s="1740">
        <v>0</v>
      </c>
      <c r="K36" s="1763">
        <v>0</v>
      </c>
      <c r="L36" s="1741">
        <v>0</v>
      </c>
      <c r="M36" s="1770">
        <v>9194</v>
      </c>
      <c r="N36" s="1837">
        <v>5096</v>
      </c>
    </row>
    <row r="37" spans="1:14" ht="15.75" thickBot="1" x14ac:dyDescent="0.3">
      <c r="A37" s="3" t="s">
        <v>28</v>
      </c>
      <c r="B37" s="1724">
        <v>6731</v>
      </c>
      <c r="C37" s="1744">
        <v>1231</v>
      </c>
      <c r="D37" s="1744">
        <v>2028</v>
      </c>
      <c r="E37" s="1744">
        <v>899</v>
      </c>
      <c r="F37" s="1763">
        <v>4652</v>
      </c>
      <c r="G37" s="1853">
        <v>15541</v>
      </c>
      <c r="H37" s="1724">
        <v>14</v>
      </c>
      <c r="I37" s="1744">
        <v>0</v>
      </c>
      <c r="J37" s="1744">
        <v>0</v>
      </c>
      <c r="K37" s="1763">
        <v>0</v>
      </c>
      <c r="L37" s="1741">
        <v>14</v>
      </c>
      <c r="M37" s="1831">
        <v>15555</v>
      </c>
      <c r="N37" s="1838">
        <v>10240</v>
      </c>
    </row>
    <row r="38" spans="1:14" ht="15.75" thickBot="1" x14ac:dyDescent="0.3">
      <c r="A38" s="223" t="s">
        <v>24</v>
      </c>
      <c r="B38" s="1727">
        <v>9060</v>
      </c>
      <c r="C38" s="1727">
        <v>1957</v>
      </c>
      <c r="D38" s="1727">
        <v>3934</v>
      </c>
      <c r="E38" s="1727">
        <v>1074</v>
      </c>
      <c r="F38" s="1727">
        <v>8710</v>
      </c>
      <c r="G38" s="1750">
        <v>24735</v>
      </c>
      <c r="H38" s="1727">
        <v>14</v>
      </c>
      <c r="I38" s="1727">
        <v>0</v>
      </c>
      <c r="J38" s="1727">
        <v>0</v>
      </c>
      <c r="K38" s="1727">
        <v>0</v>
      </c>
      <c r="L38" s="1750">
        <v>14</v>
      </c>
      <c r="M38" s="1762">
        <v>24749</v>
      </c>
      <c r="N38" s="1730">
        <v>15336</v>
      </c>
    </row>
    <row r="39" spans="1:14" ht="15.75" thickBot="1" x14ac:dyDescent="0.3">
      <c r="A39" s="223" t="s">
        <v>25</v>
      </c>
      <c r="B39" s="1732">
        <v>23</v>
      </c>
      <c r="C39" s="1732">
        <v>36</v>
      </c>
      <c r="D39" s="1732">
        <v>197</v>
      </c>
      <c r="E39" s="1732">
        <v>0</v>
      </c>
      <c r="F39" s="1732">
        <v>71</v>
      </c>
      <c r="G39" s="1750">
        <v>327</v>
      </c>
      <c r="H39" s="1732">
        <v>0</v>
      </c>
      <c r="I39" s="1732">
        <v>0</v>
      </c>
      <c r="J39" s="1732">
        <v>0</v>
      </c>
      <c r="K39" s="1732">
        <v>0</v>
      </c>
      <c r="L39" s="1765">
        <v>0</v>
      </c>
      <c r="M39" s="1762">
        <v>327</v>
      </c>
      <c r="N39" s="1730">
        <v>122</v>
      </c>
    </row>
    <row r="40" spans="1:14" ht="15.75" thickBot="1" x14ac:dyDescent="0.3">
      <c r="A40" s="247" t="s">
        <v>26</v>
      </c>
      <c r="B40" s="1732">
        <v>9083</v>
      </c>
      <c r="C40" s="1732">
        <v>1993</v>
      </c>
      <c r="D40" s="1732">
        <v>4131</v>
      </c>
      <c r="E40" s="1732">
        <v>1074</v>
      </c>
      <c r="F40" s="1732">
        <v>8781</v>
      </c>
      <c r="G40" s="1741">
        <v>25062</v>
      </c>
      <c r="H40" s="1732">
        <v>14</v>
      </c>
      <c r="I40" s="1732">
        <v>0</v>
      </c>
      <c r="J40" s="1732">
        <v>0</v>
      </c>
      <c r="K40" s="1732">
        <v>0</v>
      </c>
      <c r="L40" s="1767">
        <v>14</v>
      </c>
      <c r="M40" s="1762">
        <v>25076</v>
      </c>
      <c r="N40" s="1730">
        <v>15458</v>
      </c>
    </row>
    <row r="41" spans="1:14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47"/>
    </row>
    <row r="42" spans="1:14" ht="15.75" thickBot="1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4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4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57" t="s">
        <v>31</v>
      </c>
    </row>
    <row r="45" spans="1:14" x14ac:dyDescent="0.25">
      <c r="A45" s="3301"/>
      <c r="B45" s="2804" t="s">
        <v>8</v>
      </c>
      <c r="C45" s="3322"/>
      <c r="D45" s="2816" t="s">
        <v>9</v>
      </c>
      <c r="E45" s="3343"/>
      <c r="F45" s="2820" t="s">
        <v>32</v>
      </c>
      <c r="G45" s="3327" t="s">
        <v>10</v>
      </c>
      <c r="H45" s="3345" t="s">
        <v>11</v>
      </c>
      <c r="I45" s="3322"/>
      <c r="J45" s="3323" t="s">
        <v>12</v>
      </c>
      <c r="K45" s="3325" t="s">
        <v>33</v>
      </c>
      <c r="L45" s="3327" t="s">
        <v>13</v>
      </c>
      <c r="M45" s="3338"/>
      <c r="N45" s="3358"/>
    </row>
    <row r="46" spans="1:14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59"/>
    </row>
    <row r="47" spans="1:14" x14ac:dyDescent="0.25">
      <c r="A47" s="83" t="s">
        <v>17</v>
      </c>
      <c r="B47" s="1849">
        <v>3854</v>
      </c>
      <c r="C47" s="1850">
        <v>2918</v>
      </c>
      <c r="D47" s="1740">
        <v>2155</v>
      </c>
      <c r="E47" s="1740">
        <v>5014</v>
      </c>
      <c r="F47" s="1763">
        <v>2419</v>
      </c>
      <c r="G47" s="1741">
        <v>16360</v>
      </c>
      <c r="H47" s="1769">
        <v>159</v>
      </c>
      <c r="I47" s="1740">
        <v>0</v>
      </c>
      <c r="J47" s="1740">
        <v>1131</v>
      </c>
      <c r="K47" s="1742">
        <v>879</v>
      </c>
      <c r="L47" s="1741">
        <v>2169</v>
      </c>
      <c r="M47" s="1770">
        <v>18529</v>
      </c>
      <c r="N47" s="1837">
        <v>13694</v>
      </c>
    </row>
    <row r="48" spans="1:14" x14ac:dyDescent="0.25">
      <c r="A48" s="3" t="s">
        <v>410</v>
      </c>
      <c r="B48" s="1724">
        <v>3116</v>
      </c>
      <c r="C48" s="1744">
        <v>1010</v>
      </c>
      <c r="D48" s="1744">
        <v>1807</v>
      </c>
      <c r="E48" s="1744">
        <v>3296</v>
      </c>
      <c r="F48" s="1756">
        <v>615</v>
      </c>
      <c r="G48" s="1757">
        <v>9844</v>
      </c>
      <c r="H48" s="1758">
        <v>683</v>
      </c>
      <c r="I48" s="1744">
        <v>1167</v>
      </c>
      <c r="J48" s="1744">
        <v>514</v>
      </c>
      <c r="K48" s="1771">
        <v>0</v>
      </c>
      <c r="L48" s="1757">
        <v>2364</v>
      </c>
      <c r="M48" s="1759">
        <v>12207</v>
      </c>
      <c r="N48" s="1838">
        <v>8218</v>
      </c>
    </row>
    <row r="49" spans="1:14" x14ac:dyDescent="0.25">
      <c r="A49" s="1848" t="s">
        <v>525</v>
      </c>
      <c r="B49" s="1725">
        <v>1161</v>
      </c>
      <c r="C49" s="1745">
        <v>236</v>
      </c>
      <c r="D49" s="1745">
        <v>303</v>
      </c>
      <c r="E49" s="1745">
        <v>1317</v>
      </c>
      <c r="F49" s="1772">
        <v>103</v>
      </c>
      <c r="G49" s="1773">
        <v>3120</v>
      </c>
      <c r="H49" s="1774">
        <v>654</v>
      </c>
      <c r="I49" s="1745">
        <v>0</v>
      </c>
      <c r="J49" s="1745">
        <v>31</v>
      </c>
      <c r="K49" s="1775">
        <v>0</v>
      </c>
      <c r="L49" s="1773">
        <v>685</v>
      </c>
      <c r="M49" s="1776">
        <v>3804</v>
      </c>
      <c r="N49" s="1834">
        <v>2752</v>
      </c>
    </row>
    <row r="50" spans="1:14" x14ac:dyDescent="0.25">
      <c r="A50" s="1848" t="s">
        <v>527</v>
      </c>
      <c r="B50" s="1725">
        <v>542</v>
      </c>
      <c r="C50" s="1745">
        <v>165</v>
      </c>
      <c r="D50" s="1745">
        <v>604</v>
      </c>
      <c r="E50" s="1745">
        <v>572</v>
      </c>
      <c r="F50" s="1772">
        <v>107</v>
      </c>
      <c r="G50" s="1773">
        <v>1990</v>
      </c>
      <c r="H50" s="1774">
        <v>0</v>
      </c>
      <c r="I50" s="1745">
        <v>0</v>
      </c>
      <c r="J50" s="1745">
        <v>10</v>
      </c>
      <c r="K50" s="1775">
        <v>0</v>
      </c>
      <c r="L50" s="1773">
        <v>10</v>
      </c>
      <c r="M50" s="1776">
        <v>2000</v>
      </c>
      <c r="N50" s="1834">
        <v>1427</v>
      </c>
    </row>
    <row r="51" spans="1:14" x14ac:dyDescent="0.25">
      <c r="A51" s="1848" t="s">
        <v>528</v>
      </c>
      <c r="B51" s="1725">
        <v>1342</v>
      </c>
      <c r="C51" s="1745">
        <v>561</v>
      </c>
      <c r="D51" s="1745">
        <v>768</v>
      </c>
      <c r="E51" s="1745">
        <v>1324</v>
      </c>
      <c r="F51" s="1772">
        <v>214</v>
      </c>
      <c r="G51" s="1773">
        <v>4209</v>
      </c>
      <c r="H51" s="1774">
        <v>29</v>
      </c>
      <c r="I51" s="1745">
        <v>1167</v>
      </c>
      <c r="J51" s="1745">
        <v>473</v>
      </c>
      <c r="K51" s="1775">
        <v>0</v>
      </c>
      <c r="L51" s="1773">
        <v>1669</v>
      </c>
      <c r="M51" s="1776">
        <v>5878</v>
      </c>
      <c r="N51" s="1834">
        <v>3794</v>
      </c>
    </row>
    <row r="52" spans="1:14" x14ac:dyDescent="0.25">
      <c r="A52" s="3" t="s">
        <v>22</v>
      </c>
      <c r="B52" s="1724">
        <v>576</v>
      </c>
      <c r="C52" s="1744">
        <v>71</v>
      </c>
      <c r="D52" s="1744">
        <v>110</v>
      </c>
      <c r="E52" s="1744">
        <v>91</v>
      </c>
      <c r="F52" s="1756">
        <v>263</v>
      </c>
      <c r="G52" s="1757">
        <v>1111</v>
      </c>
      <c r="H52" s="1758">
        <v>0</v>
      </c>
      <c r="I52" s="1744">
        <v>0</v>
      </c>
      <c r="J52" s="1744">
        <v>0</v>
      </c>
      <c r="K52" s="1771">
        <v>0</v>
      </c>
      <c r="L52" s="1757">
        <v>0</v>
      </c>
      <c r="M52" s="1759">
        <v>1111</v>
      </c>
      <c r="N52" s="1838">
        <v>845</v>
      </c>
    </row>
    <row r="53" spans="1:14" ht="15.75" thickBot="1" x14ac:dyDescent="0.3">
      <c r="A53" s="221" t="s">
        <v>23</v>
      </c>
      <c r="B53" s="1726">
        <v>2195</v>
      </c>
      <c r="C53" s="1749">
        <v>1094</v>
      </c>
      <c r="D53" s="1749">
        <v>494</v>
      </c>
      <c r="E53" s="1749">
        <v>3143</v>
      </c>
      <c r="F53" s="1777">
        <v>487</v>
      </c>
      <c r="G53" s="1778">
        <v>7413</v>
      </c>
      <c r="H53" s="1779">
        <v>0</v>
      </c>
      <c r="I53" s="1749">
        <v>0</v>
      </c>
      <c r="J53" s="1749">
        <v>0</v>
      </c>
      <c r="K53" s="1780">
        <v>124</v>
      </c>
      <c r="L53" s="1778">
        <v>124</v>
      </c>
      <c r="M53" s="1781">
        <v>7537</v>
      </c>
      <c r="N53" s="1876">
        <v>6283</v>
      </c>
    </row>
    <row r="54" spans="1:14" ht="15.75" thickBot="1" x14ac:dyDescent="0.3">
      <c r="A54" s="223" t="s">
        <v>24</v>
      </c>
      <c r="B54" s="1727">
        <v>9741</v>
      </c>
      <c r="C54" s="1727">
        <v>5093</v>
      </c>
      <c r="D54" s="1727">
        <v>4566</v>
      </c>
      <c r="E54" s="1727">
        <v>11544</v>
      </c>
      <c r="F54" s="1764">
        <v>3784</v>
      </c>
      <c r="G54" s="1750">
        <v>34727</v>
      </c>
      <c r="H54" s="1782">
        <v>842</v>
      </c>
      <c r="I54" s="1727">
        <v>1167</v>
      </c>
      <c r="J54" s="1727">
        <v>1645</v>
      </c>
      <c r="K54" s="1727">
        <v>1003</v>
      </c>
      <c r="L54" s="1750">
        <v>4657</v>
      </c>
      <c r="M54" s="1762">
        <v>39384</v>
      </c>
      <c r="N54" s="1730">
        <v>29040</v>
      </c>
    </row>
    <row r="55" spans="1:14" x14ac:dyDescent="0.25">
      <c r="A55" s="229" t="s">
        <v>35</v>
      </c>
      <c r="B55" s="1751">
        <v>520</v>
      </c>
      <c r="C55" s="1751">
        <v>327</v>
      </c>
      <c r="D55" s="1751">
        <v>289</v>
      </c>
      <c r="E55" s="1751">
        <v>1793</v>
      </c>
      <c r="F55" s="1752">
        <v>5</v>
      </c>
      <c r="G55" s="1753">
        <v>2934</v>
      </c>
      <c r="H55" s="1754">
        <v>4320</v>
      </c>
      <c r="I55" s="1751">
        <v>301</v>
      </c>
      <c r="J55" s="1751">
        <v>11</v>
      </c>
      <c r="K55" s="1751">
        <v>0</v>
      </c>
      <c r="L55" s="1753">
        <v>4632</v>
      </c>
      <c r="M55" s="1755">
        <v>7566</v>
      </c>
      <c r="N55" s="1877">
        <v>4553</v>
      </c>
    </row>
    <row r="56" spans="1:14" x14ac:dyDescent="0.25">
      <c r="A56" s="233" t="s">
        <v>36</v>
      </c>
      <c r="B56" s="1744">
        <v>668</v>
      </c>
      <c r="C56" s="1744">
        <v>335</v>
      </c>
      <c r="D56" s="1744">
        <v>294</v>
      </c>
      <c r="E56" s="1744">
        <v>368</v>
      </c>
      <c r="F56" s="1756">
        <v>75</v>
      </c>
      <c r="G56" s="1757">
        <v>1740</v>
      </c>
      <c r="H56" s="1758">
        <v>1376</v>
      </c>
      <c r="I56" s="1744">
        <v>427</v>
      </c>
      <c r="J56" s="1744">
        <v>360</v>
      </c>
      <c r="K56" s="1744">
        <v>0</v>
      </c>
      <c r="L56" s="1757">
        <v>2163</v>
      </c>
      <c r="M56" s="1759">
        <v>3903</v>
      </c>
      <c r="N56" s="1819">
        <v>2986</v>
      </c>
    </row>
    <row r="57" spans="1:14" x14ac:dyDescent="0.25">
      <c r="A57" s="233" t="s">
        <v>37</v>
      </c>
      <c r="B57" s="1744">
        <v>0</v>
      </c>
      <c r="C57" s="1744">
        <v>0</v>
      </c>
      <c r="D57" s="1744">
        <v>78</v>
      </c>
      <c r="E57" s="1744">
        <v>199</v>
      </c>
      <c r="F57" s="1756">
        <v>4</v>
      </c>
      <c r="G57" s="1757">
        <v>281</v>
      </c>
      <c r="H57" s="1758">
        <v>417</v>
      </c>
      <c r="I57" s="1744">
        <v>0</v>
      </c>
      <c r="J57" s="1744">
        <v>0</v>
      </c>
      <c r="K57" s="1744">
        <v>0</v>
      </c>
      <c r="L57" s="1757">
        <v>417</v>
      </c>
      <c r="M57" s="1759">
        <v>698</v>
      </c>
      <c r="N57" s="1819">
        <v>267</v>
      </c>
    </row>
    <row r="58" spans="1:14" x14ac:dyDescent="0.25">
      <c r="A58" s="233" t="s">
        <v>38</v>
      </c>
      <c r="B58" s="1744">
        <v>0</v>
      </c>
      <c r="C58" s="1744">
        <v>10</v>
      </c>
      <c r="D58" s="1744">
        <v>0</v>
      </c>
      <c r="E58" s="1744">
        <v>35</v>
      </c>
      <c r="F58" s="1756">
        <v>301</v>
      </c>
      <c r="G58" s="1757">
        <v>346</v>
      </c>
      <c r="H58" s="1758">
        <v>0</v>
      </c>
      <c r="I58" s="1744">
        <v>0</v>
      </c>
      <c r="J58" s="1744">
        <v>0</v>
      </c>
      <c r="K58" s="1744">
        <v>0</v>
      </c>
      <c r="L58" s="1757">
        <v>0</v>
      </c>
      <c r="M58" s="1759">
        <v>346</v>
      </c>
      <c r="N58" s="1819">
        <v>336</v>
      </c>
    </row>
    <row r="59" spans="1:14" x14ac:dyDescent="0.25">
      <c r="A59" s="233" t="s">
        <v>39</v>
      </c>
      <c r="B59" s="1744">
        <v>362</v>
      </c>
      <c r="C59" s="1744">
        <v>270</v>
      </c>
      <c r="D59" s="1744">
        <v>311</v>
      </c>
      <c r="E59" s="1744">
        <v>599</v>
      </c>
      <c r="F59" s="1756">
        <v>263</v>
      </c>
      <c r="G59" s="1757">
        <v>1805</v>
      </c>
      <c r="H59" s="1758">
        <v>657</v>
      </c>
      <c r="I59" s="1744">
        <v>511</v>
      </c>
      <c r="J59" s="1744">
        <v>4097</v>
      </c>
      <c r="K59" s="1744">
        <v>5911</v>
      </c>
      <c r="L59" s="1757">
        <v>11176</v>
      </c>
      <c r="M59" s="1759">
        <v>12981</v>
      </c>
      <c r="N59" s="1819">
        <v>11087</v>
      </c>
    </row>
    <row r="60" spans="1:14" x14ac:dyDescent="0.25">
      <c r="A60" s="233" t="s">
        <v>40</v>
      </c>
      <c r="B60" s="1744">
        <v>38</v>
      </c>
      <c r="C60" s="1744">
        <v>0</v>
      </c>
      <c r="D60" s="1744">
        <v>8</v>
      </c>
      <c r="E60" s="1744">
        <v>69</v>
      </c>
      <c r="F60" s="1756">
        <v>0</v>
      </c>
      <c r="G60" s="1757">
        <v>115</v>
      </c>
      <c r="H60" s="1758">
        <v>0</v>
      </c>
      <c r="I60" s="1744">
        <v>0</v>
      </c>
      <c r="J60" s="1744">
        <v>1544</v>
      </c>
      <c r="K60" s="1744">
        <v>0</v>
      </c>
      <c r="L60" s="1757">
        <v>1544</v>
      </c>
      <c r="M60" s="1759">
        <v>1659</v>
      </c>
      <c r="N60" s="1819">
        <v>1650</v>
      </c>
    </row>
    <row r="61" spans="1:14" x14ac:dyDescent="0.25">
      <c r="A61" s="233" t="s">
        <v>41</v>
      </c>
      <c r="B61" s="1744">
        <v>1022</v>
      </c>
      <c r="C61" s="1744">
        <v>4</v>
      </c>
      <c r="D61" s="1744">
        <v>586</v>
      </c>
      <c r="E61" s="1744">
        <v>1509</v>
      </c>
      <c r="F61" s="1756">
        <v>14</v>
      </c>
      <c r="G61" s="1757">
        <v>3135</v>
      </c>
      <c r="H61" s="1758">
        <v>1</v>
      </c>
      <c r="I61" s="1744">
        <v>0</v>
      </c>
      <c r="J61" s="1744">
        <v>122</v>
      </c>
      <c r="K61" s="1744">
        <v>0</v>
      </c>
      <c r="L61" s="1757">
        <v>123</v>
      </c>
      <c r="M61" s="1759">
        <v>3258</v>
      </c>
      <c r="N61" s="1819">
        <v>998</v>
      </c>
    </row>
    <row r="62" spans="1:14" x14ac:dyDescent="0.25">
      <c r="A62" s="233" t="s">
        <v>42</v>
      </c>
      <c r="B62" s="1744">
        <v>161</v>
      </c>
      <c r="C62" s="1744">
        <v>2322</v>
      </c>
      <c r="D62" s="1744">
        <v>160</v>
      </c>
      <c r="E62" s="1744">
        <v>702</v>
      </c>
      <c r="F62" s="1756">
        <v>1054</v>
      </c>
      <c r="G62" s="1757">
        <v>4399</v>
      </c>
      <c r="H62" s="1758">
        <v>14</v>
      </c>
      <c r="I62" s="1744">
        <v>0</v>
      </c>
      <c r="J62" s="1744">
        <v>214</v>
      </c>
      <c r="K62" s="1744">
        <v>0</v>
      </c>
      <c r="L62" s="1757">
        <v>228</v>
      </c>
      <c r="M62" s="1759">
        <v>4627</v>
      </c>
      <c r="N62" s="1819">
        <v>4444</v>
      </c>
    </row>
    <row r="63" spans="1:14" x14ac:dyDescent="0.25">
      <c r="A63" s="233" t="s">
        <v>43</v>
      </c>
      <c r="B63" s="1744">
        <v>807</v>
      </c>
      <c r="C63" s="1744">
        <v>375</v>
      </c>
      <c r="D63" s="1744">
        <v>260</v>
      </c>
      <c r="E63" s="1744">
        <v>89</v>
      </c>
      <c r="F63" s="1756">
        <v>23</v>
      </c>
      <c r="G63" s="1757">
        <v>1554</v>
      </c>
      <c r="H63" s="1758">
        <v>109</v>
      </c>
      <c r="I63" s="1744">
        <v>0</v>
      </c>
      <c r="J63" s="1744">
        <v>0</v>
      </c>
      <c r="K63" s="1744">
        <v>0</v>
      </c>
      <c r="L63" s="1757">
        <v>109</v>
      </c>
      <c r="M63" s="1759">
        <v>1663</v>
      </c>
      <c r="N63" s="1819">
        <v>1231</v>
      </c>
    </row>
    <row r="64" spans="1:14" x14ac:dyDescent="0.25">
      <c r="A64" s="233" t="s">
        <v>44</v>
      </c>
      <c r="B64" s="1744">
        <v>111</v>
      </c>
      <c r="C64" s="1744">
        <v>0</v>
      </c>
      <c r="D64" s="1744">
        <v>41</v>
      </c>
      <c r="E64" s="1744">
        <v>0</v>
      </c>
      <c r="F64" s="1756">
        <v>150</v>
      </c>
      <c r="G64" s="1757">
        <v>302</v>
      </c>
      <c r="H64" s="1758">
        <v>0</v>
      </c>
      <c r="I64" s="1744">
        <v>0</v>
      </c>
      <c r="J64" s="1744">
        <v>1</v>
      </c>
      <c r="K64" s="1744">
        <v>0</v>
      </c>
      <c r="L64" s="1757">
        <v>1</v>
      </c>
      <c r="M64" s="1759">
        <v>303</v>
      </c>
      <c r="N64" s="1819">
        <v>193</v>
      </c>
    </row>
    <row r="65" spans="1:14" x14ac:dyDescent="0.25">
      <c r="A65" s="233" t="s">
        <v>45</v>
      </c>
      <c r="B65" s="1744">
        <v>9</v>
      </c>
      <c r="C65" s="1744">
        <v>0</v>
      </c>
      <c r="D65" s="1744">
        <v>6</v>
      </c>
      <c r="E65" s="1744">
        <v>0</v>
      </c>
      <c r="F65" s="1756">
        <v>1</v>
      </c>
      <c r="G65" s="1757">
        <v>16</v>
      </c>
      <c r="H65" s="1758">
        <v>0</v>
      </c>
      <c r="I65" s="1744">
        <v>0</v>
      </c>
      <c r="J65" s="1744">
        <v>0</v>
      </c>
      <c r="K65" s="1744">
        <v>0</v>
      </c>
      <c r="L65" s="1757">
        <v>0</v>
      </c>
      <c r="M65" s="1759">
        <v>16</v>
      </c>
      <c r="N65" s="1819">
        <v>8</v>
      </c>
    </row>
    <row r="66" spans="1:14" x14ac:dyDescent="0.25">
      <c r="A66" s="233" t="s">
        <v>46</v>
      </c>
      <c r="B66" s="1744">
        <v>0</v>
      </c>
      <c r="C66" s="1744">
        <v>0</v>
      </c>
      <c r="D66" s="1744">
        <v>48</v>
      </c>
      <c r="E66" s="1744">
        <v>593</v>
      </c>
      <c r="F66" s="1756">
        <v>0</v>
      </c>
      <c r="G66" s="1757">
        <v>641</v>
      </c>
      <c r="H66" s="1758">
        <v>0</v>
      </c>
      <c r="I66" s="1744">
        <v>0</v>
      </c>
      <c r="J66" s="1744">
        <v>0</v>
      </c>
      <c r="K66" s="1744">
        <v>0</v>
      </c>
      <c r="L66" s="1757">
        <v>0</v>
      </c>
      <c r="M66" s="1759">
        <v>641</v>
      </c>
      <c r="N66" s="1819">
        <v>641</v>
      </c>
    </row>
    <row r="67" spans="1:14" x14ac:dyDescent="0.25">
      <c r="A67" s="256" t="s">
        <v>47</v>
      </c>
      <c r="B67" s="1749">
        <v>0</v>
      </c>
      <c r="C67" s="1749">
        <v>0</v>
      </c>
      <c r="D67" s="1749">
        <v>0</v>
      </c>
      <c r="E67" s="1749">
        <v>234</v>
      </c>
      <c r="F67" s="1777">
        <v>0</v>
      </c>
      <c r="G67" s="1778">
        <v>234</v>
      </c>
      <c r="H67" s="1779">
        <v>541</v>
      </c>
      <c r="I67" s="1749">
        <v>0</v>
      </c>
      <c r="J67" s="1749">
        <v>67</v>
      </c>
      <c r="K67" s="1749">
        <v>0</v>
      </c>
      <c r="L67" s="1778">
        <v>608</v>
      </c>
      <c r="M67" s="1781">
        <v>842</v>
      </c>
      <c r="N67" s="1878">
        <v>301</v>
      </c>
    </row>
    <row r="68" spans="1:14" ht="15.75" thickBot="1" x14ac:dyDescent="0.3">
      <c r="A68" s="233" t="s">
        <v>321</v>
      </c>
      <c r="B68" s="1744">
        <v>3508</v>
      </c>
      <c r="C68" s="1744">
        <v>8217</v>
      </c>
      <c r="D68" s="1744">
        <v>1655</v>
      </c>
      <c r="E68" s="1744">
        <v>1179</v>
      </c>
      <c r="F68" s="1756">
        <v>1085</v>
      </c>
      <c r="G68" s="1757">
        <v>15644</v>
      </c>
      <c r="H68" s="1758">
        <v>5293</v>
      </c>
      <c r="I68" s="1744">
        <v>1704</v>
      </c>
      <c r="J68" s="1744">
        <v>3317</v>
      </c>
      <c r="K68" s="1744">
        <v>0</v>
      </c>
      <c r="L68" s="1757">
        <v>10314</v>
      </c>
      <c r="M68" s="1759">
        <v>25958</v>
      </c>
      <c r="N68" s="1819">
        <v>14509</v>
      </c>
    </row>
    <row r="69" spans="1:14" ht="15.75" thickBot="1" x14ac:dyDescent="0.3">
      <c r="A69" s="237" t="s">
        <v>25</v>
      </c>
      <c r="B69" s="1852">
        <v>7206</v>
      </c>
      <c r="C69" s="1852">
        <v>11860</v>
      </c>
      <c r="D69" s="1852">
        <v>3736</v>
      </c>
      <c r="E69" s="1852">
        <v>7369</v>
      </c>
      <c r="F69" s="1852">
        <v>2975</v>
      </c>
      <c r="G69" s="1761">
        <v>33146</v>
      </c>
      <c r="H69" s="1852">
        <v>12728</v>
      </c>
      <c r="I69" s="1852">
        <v>2943</v>
      </c>
      <c r="J69" s="1852">
        <v>9733</v>
      </c>
      <c r="K69" s="1852">
        <v>5911</v>
      </c>
      <c r="L69" s="1761">
        <v>31315</v>
      </c>
      <c r="M69" s="1851">
        <v>64461</v>
      </c>
      <c r="N69" s="1788">
        <v>43204</v>
      </c>
    </row>
    <row r="70" spans="1:14" ht="16.5" customHeight="1" thickBot="1" x14ac:dyDescent="0.3">
      <c r="A70" s="223" t="s">
        <v>26</v>
      </c>
      <c r="B70" s="1730">
        <v>16947</v>
      </c>
      <c r="C70" s="1730">
        <v>16953</v>
      </c>
      <c r="D70" s="1730">
        <v>8302</v>
      </c>
      <c r="E70" s="1880">
        <v>18912</v>
      </c>
      <c r="F70" s="1879">
        <v>6759</v>
      </c>
      <c r="G70" s="1750">
        <v>67873</v>
      </c>
      <c r="H70" s="1730">
        <v>13570</v>
      </c>
      <c r="I70" s="1730">
        <v>4110</v>
      </c>
      <c r="J70" s="1880">
        <v>11378</v>
      </c>
      <c r="K70" s="1782">
        <v>6914</v>
      </c>
      <c r="L70" s="1750">
        <v>35972</v>
      </c>
      <c r="M70" s="1762">
        <v>103845</v>
      </c>
      <c r="N70" s="1854">
        <v>72244</v>
      </c>
    </row>
    <row r="71" spans="1:14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5.75" thickBot="1" x14ac:dyDescent="0.3">
      <c r="A73" s="3334" t="s">
        <v>48</v>
      </c>
      <c r="B73" s="3335"/>
      <c r="C73" s="3335"/>
      <c r="D73" s="3335"/>
      <c r="E73" s="3335"/>
      <c r="F73" s="3335"/>
      <c r="G73" s="3335"/>
      <c r="H73" s="3335"/>
      <c r="I73" s="3335"/>
      <c r="J73" s="3335"/>
      <c r="K73" s="3335"/>
      <c r="L73" s="3335"/>
      <c r="M73" s="3335"/>
      <c r="N73" s="3336"/>
    </row>
    <row r="74" spans="1:14" ht="15.75" thickBot="1" x14ac:dyDescent="0.3">
      <c r="A74" s="3346" t="s">
        <v>0</v>
      </c>
      <c r="B74" s="3349" t="s">
        <v>1</v>
      </c>
      <c r="C74" s="3330"/>
      <c r="D74" s="3330"/>
      <c r="E74" s="3330"/>
      <c r="F74" s="3330"/>
      <c r="G74" s="3350"/>
      <c r="H74" s="3351" t="s">
        <v>2</v>
      </c>
      <c r="I74" s="3307"/>
      <c r="J74" s="3307"/>
      <c r="K74" s="3307"/>
      <c r="L74" s="3352"/>
      <c r="M74" s="3353" t="s">
        <v>3</v>
      </c>
      <c r="N74" s="3357" t="s">
        <v>31</v>
      </c>
    </row>
    <row r="75" spans="1:14" x14ac:dyDescent="0.25">
      <c r="A75" s="3347"/>
      <c r="B75" s="2830" t="s">
        <v>8</v>
      </c>
      <c r="C75" s="3322"/>
      <c r="D75" s="2816" t="s">
        <v>9</v>
      </c>
      <c r="E75" s="3343"/>
      <c r="F75" s="2820" t="s">
        <v>32</v>
      </c>
      <c r="G75" s="3327" t="s">
        <v>10</v>
      </c>
      <c r="H75" s="3345" t="s">
        <v>11</v>
      </c>
      <c r="I75" s="3322"/>
      <c r="J75" s="3323" t="s">
        <v>12</v>
      </c>
      <c r="K75" s="3323" t="s">
        <v>33</v>
      </c>
      <c r="L75" s="3327" t="s">
        <v>13</v>
      </c>
      <c r="M75" s="3354"/>
      <c r="N75" s="3358"/>
    </row>
    <row r="76" spans="1:14" ht="57.75" thickBot="1" x14ac:dyDescent="0.3">
      <c r="A76" s="3348"/>
      <c r="B76" s="258" t="s">
        <v>14</v>
      </c>
      <c r="C76" s="1682" t="s">
        <v>15</v>
      </c>
      <c r="D76" s="1682" t="s">
        <v>16</v>
      </c>
      <c r="E76" s="1682" t="s">
        <v>55</v>
      </c>
      <c r="F76" s="3356"/>
      <c r="G76" s="3328"/>
      <c r="H76" s="259" t="s">
        <v>14</v>
      </c>
      <c r="I76" s="1682" t="s">
        <v>15</v>
      </c>
      <c r="J76" s="3324"/>
      <c r="K76" s="3324"/>
      <c r="L76" s="3328"/>
      <c r="M76" s="3355"/>
      <c r="N76" s="3359"/>
    </row>
    <row r="77" spans="1:14" ht="15.75" thickBot="1" x14ac:dyDescent="0.3">
      <c r="A77" s="260" t="s">
        <v>414</v>
      </c>
      <c r="B77" s="1855">
        <v>9741</v>
      </c>
      <c r="C77" s="1855">
        <v>5093</v>
      </c>
      <c r="D77" s="1855">
        <v>4566</v>
      </c>
      <c r="E77" s="1855">
        <v>11544</v>
      </c>
      <c r="F77" s="1855">
        <v>3784</v>
      </c>
      <c r="G77" s="1856">
        <v>34727</v>
      </c>
      <c r="H77" s="1855">
        <v>842</v>
      </c>
      <c r="I77" s="1855">
        <v>1167</v>
      </c>
      <c r="J77" s="1855">
        <v>1645</v>
      </c>
      <c r="K77" s="1855">
        <v>1003</v>
      </c>
      <c r="L77" s="1856">
        <v>4657</v>
      </c>
      <c r="M77" s="1857">
        <v>39384</v>
      </c>
      <c r="N77" s="1858">
        <v>29040</v>
      </c>
    </row>
    <row r="78" spans="1:14" x14ac:dyDescent="0.25">
      <c r="A78" s="264" t="s">
        <v>415</v>
      </c>
      <c r="B78" s="1859">
        <v>6379</v>
      </c>
      <c r="C78" s="1850">
        <v>2923</v>
      </c>
      <c r="D78" s="1850">
        <v>2558</v>
      </c>
      <c r="E78" s="1850">
        <v>5988</v>
      </c>
      <c r="F78" s="1794">
        <v>2994</v>
      </c>
      <c r="G78" s="1860">
        <v>20842</v>
      </c>
      <c r="H78" s="1861">
        <v>842</v>
      </c>
      <c r="I78" s="1850">
        <v>1167</v>
      </c>
      <c r="J78" s="1798">
        <v>1608</v>
      </c>
      <c r="K78" s="1794">
        <v>1003</v>
      </c>
      <c r="L78" s="1860">
        <v>4620</v>
      </c>
      <c r="M78" s="1862">
        <v>25461</v>
      </c>
      <c r="N78" s="1841">
        <v>17801</v>
      </c>
    </row>
    <row r="79" spans="1:14" x14ac:dyDescent="0.25">
      <c r="A79" s="270" t="s">
        <v>50</v>
      </c>
      <c r="B79" s="1863">
        <v>0</v>
      </c>
      <c r="C79" s="1864">
        <v>0</v>
      </c>
      <c r="D79" s="1864">
        <v>8</v>
      </c>
      <c r="E79" s="1864">
        <v>0</v>
      </c>
      <c r="F79" s="1800">
        <v>0</v>
      </c>
      <c r="G79" s="1865">
        <v>8</v>
      </c>
      <c r="H79" s="1866">
        <v>0</v>
      </c>
      <c r="I79" s="1864">
        <v>0</v>
      </c>
      <c r="J79" s="1804">
        <v>0</v>
      </c>
      <c r="K79" s="1800">
        <v>0</v>
      </c>
      <c r="L79" s="1865">
        <v>0</v>
      </c>
      <c r="M79" s="1867">
        <v>8</v>
      </c>
      <c r="N79" s="1842">
        <v>0</v>
      </c>
    </row>
    <row r="80" spans="1:14" x14ac:dyDescent="0.25">
      <c r="A80" s="270" t="s">
        <v>51</v>
      </c>
      <c r="B80" s="1863">
        <v>2829</v>
      </c>
      <c r="C80" s="1864">
        <v>1815</v>
      </c>
      <c r="D80" s="1864">
        <v>1808</v>
      </c>
      <c r="E80" s="1864">
        <v>4593</v>
      </c>
      <c r="F80" s="1800">
        <v>263</v>
      </c>
      <c r="G80" s="1865">
        <v>11308</v>
      </c>
      <c r="H80" s="1866">
        <v>0</v>
      </c>
      <c r="I80" s="1864">
        <v>0</v>
      </c>
      <c r="J80" s="1804">
        <v>24</v>
      </c>
      <c r="K80" s="1800">
        <v>0</v>
      </c>
      <c r="L80" s="1865">
        <v>24</v>
      </c>
      <c r="M80" s="1867">
        <v>11332</v>
      </c>
      <c r="N80" s="1842">
        <v>9417</v>
      </c>
    </row>
    <row r="81" spans="1:14" x14ac:dyDescent="0.25">
      <c r="A81" s="273" t="s">
        <v>52</v>
      </c>
      <c r="B81" s="1864">
        <v>84</v>
      </c>
      <c r="C81" s="1864">
        <v>5</v>
      </c>
      <c r="D81" s="1744">
        <v>131</v>
      </c>
      <c r="E81" s="1744">
        <v>122</v>
      </c>
      <c r="F81" s="1756">
        <v>318</v>
      </c>
      <c r="G81" s="1865">
        <v>660</v>
      </c>
      <c r="H81" s="1758">
        <v>0</v>
      </c>
      <c r="I81" s="1744">
        <v>0</v>
      </c>
      <c r="J81" s="1744">
        <v>0</v>
      </c>
      <c r="K81" s="1756">
        <v>0</v>
      </c>
      <c r="L81" s="1865">
        <v>0</v>
      </c>
      <c r="M81" s="1867">
        <v>660</v>
      </c>
      <c r="N81" s="1842">
        <v>608</v>
      </c>
    </row>
    <row r="82" spans="1:14" x14ac:dyDescent="0.25">
      <c r="A82" s="233" t="s">
        <v>53</v>
      </c>
      <c r="B82" s="1744">
        <v>379</v>
      </c>
      <c r="C82" s="1744">
        <v>350</v>
      </c>
      <c r="D82" s="1744">
        <v>61</v>
      </c>
      <c r="E82" s="1744">
        <v>791</v>
      </c>
      <c r="F82" s="1756">
        <v>157</v>
      </c>
      <c r="G82" s="1865">
        <v>1738</v>
      </c>
      <c r="H82" s="1758">
        <v>0</v>
      </c>
      <c r="I82" s="1744">
        <v>0</v>
      </c>
      <c r="J82" s="1744">
        <v>13</v>
      </c>
      <c r="K82" s="1756">
        <v>0</v>
      </c>
      <c r="L82" s="1865">
        <v>13</v>
      </c>
      <c r="M82" s="1867">
        <v>1751</v>
      </c>
      <c r="N82" s="1842">
        <v>1081</v>
      </c>
    </row>
    <row r="83" spans="1:14" ht="15.75" thickBot="1" x14ac:dyDescent="0.3">
      <c r="A83" s="274" t="s">
        <v>23</v>
      </c>
      <c r="B83" s="1808">
        <v>69</v>
      </c>
      <c r="C83" s="1808">
        <v>0</v>
      </c>
      <c r="D83" s="1808">
        <v>0</v>
      </c>
      <c r="E83" s="1808">
        <v>50</v>
      </c>
      <c r="F83" s="1809">
        <v>52</v>
      </c>
      <c r="G83" s="1868">
        <v>171</v>
      </c>
      <c r="H83" s="1738">
        <v>0</v>
      </c>
      <c r="I83" s="1808">
        <v>0</v>
      </c>
      <c r="J83" s="1808">
        <v>0</v>
      </c>
      <c r="K83" s="1809">
        <v>0</v>
      </c>
      <c r="L83" s="1868">
        <v>0</v>
      </c>
      <c r="M83" s="1869">
        <v>171</v>
      </c>
      <c r="N83" s="1843">
        <v>133</v>
      </c>
    </row>
    <row r="84" spans="1:14" ht="15.75" thickBot="1" x14ac:dyDescent="0.3">
      <c r="A84" s="260" t="s">
        <v>416</v>
      </c>
      <c r="B84" s="1855">
        <v>7206</v>
      </c>
      <c r="C84" s="1855">
        <v>11860</v>
      </c>
      <c r="D84" s="1855">
        <v>3736</v>
      </c>
      <c r="E84" s="1855">
        <v>7369</v>
      </c>
      <c r="F84" s="1870">
        <v>2975</v>
      </c>
      <c r="G84" s="1856">
        <v>33146</v>
      </c>
      <c r="H84" s="1871">
        <v>12728</v>
      </c>
      <c r="I84" s="1855">
        <v>2943</v>
      </c>
      <c r="J84" s="1855">
        <v>9733</v>
      </c>
      <c r="K84" s="1855">
        <v>5911</v>
      </c>
      <c r="L84" s="1856">
        <v>31315</v>
      </c>
      <c r="M84" s="1857">
        <v>64461</v>
      </c>
      <c r="N84" s="1858">
        <v>43204</v>
      </c>
    </row>
    <row r="85" spans="1:14" x14ac:dyDescent="0.25">
      <c r="A85" s="270" t="s">
        <v>415</v>
      </c>
      <c r="B85" s="1744">
        <v>6579</v>
      </c>
      <c r="C85" s="1744">
        <v>10927</v>
      </c>
      <c r="D85" s="1744">
        <v>2967</v>
      </c>
      <c r="E85" s="1744">
        <v>5531</v>
      </c>
      <c r="F85" s="1756">
        <v>2111</v>
      </c>
      <c r="G85" s="1860">
        <v>28115</v>
      </c>
      <c r="H85" s="1758">
        <v>12727</v>
      </c>
      <c r="I85" s="1744">
        <v>2943</v>
      </c>
      <c r="J85" s="1744">
        <v>8046</v>
      </c>
      <c r="K85" s="1756">
        <v>5911</v>
      </c>
      <c r="L85" s="1860">
        <v>29627</v>
      </c>
      <c r="M85" s="1862">
        <v>57742</v>
      </c>
      <c r="N85" s="1842">
        <v>37874</v>
      </c>
    </row>
    <row r="86" spans="1:14" x14ac:dyDescent="0.25">
      <c r="A86" s="270" t="s">
        <v>50</v>
      </c>
      <c r="B86" s="1744">
        <v>6</v>
      </c>
      <c r="C86" s="1744">
        <v>0</v>
      </c>
      <c r="D86" s="1744">
        <v>0</v>
      </c>
      <c r="E86" s="1744">
        <v>0</v>
      </c>
      <c r="F86" s="1756">
        <v>10</v>
      </c>
      <c r="G86" s="1872">
        <v>16</v>
      </c>
      <c r="H86" s="1758">
        <v>0</v>
      </c>
      <c r="I86" s="1744">
        <v>0</v>
      </c>
      <c r="J86" s="1744">
        <v>0</v>
      </c>
      <c r="K86" s="1756">
        <v>0</v>
      </c>
      <c r="L86" s="1865">
        <v>0</v>
      </c>
      <c r="M86" s="1867">
        <v>16</v>
      </c>
      <c r="N86" s="1842">
        <v>6</v>
      </c>
    </row>
    <row r="87" spans="1:14" x14ac:dyDescent="0.25">
      <c r="A87" s="270" t="s">
        <v>51</v>
      </c>
      <c r="B87" s="1804">
        <v>543</v>
      </c>
      <c r="C87" s="1804">
        <v>933</v>
      </c>
      <c r="D87" s="1804">
        <v>576</v>
      </c>
      <c r="E87" s="1804">
        <v>1576</v>
      </c>
      <c r="F87" s="1800">
        <v>844</v>
      </c>
      <c r="G87" s="1872">
        <v>4472</v>
      </c>
      <c r="H87" s="1817">
        <v>1</v>
      </c>
      <c r="I87" s="1804">
        <v>0</v>
      </c>
      <c r="J87" s="1804">
        <v>1687</v>
      </c>
      <c r="K87" s="1800">
        <v>0</v>
      </c>
      <c r="L87" s="1865">
        <v>1688</v>
      </c>
      <c r="M87" s="1867">
        <v>6160</v>
      </c>
      <c r="N87" s="1842">
        <v>4998</v>
      </c>
    </row>
    <row r="88" spans="1:14" x14ac:dyDescent="0.25">
      <c r="A88" s="273" t="s">
        <v>52</v>
      </c>
      <c r="B88" s="1804">
        <v>4</v>
      </c>
      <c r="C88" s="1804">
        <v>0</v>
      </c>
      <c r="D88" s="1804">
        <v>125</v>
      </c>
      <c r="E88" s="1804">
        <v>0</v>
      </c>
      <c r="F88" s="1800">
        <v>10</v>
      </c>
      <c r="G88" s="1872">
        <v>139</v>
      </c>
      <c r="H88" s="1817">
        <v>0</v>
      </c>
      <c r="I88" s="1804">
        <v>0</v>
      </c>
      <c r="J88" s="1804">
        <v>0</v>
      </c>
      <c r="K88" s="1800">
        <v>0</v>
      </c>
      <c r="L88" s="1865">
        <v>0</v>
      </c>
      <c r="M88" s="1867">
        <v>139</v>
      </c>
      <c r="N88" s="1842">
        <v>4</v>
      </c>
    </row>
    <row r="89" spans="1:14" x14ac:dyDescent="0.25">
      <c r="A89" s="273" t="s">
        <v>53</v>
      </c>
      <c r="B89" s="1804">
        <v>74</v>
      </c>
      <c r="C89" s="1804">
        <v>0</v>
      </c>
      <c r="D89" s="1804">
        <v>68</v>
      </c>
      <c r="E89" s="1804">
        <v>250</v>
      </c>
      <c r="F89" s="1819">
        <v>0</v>
      </c>
      <c r="G89" s="1872">
        <v>392</v>
      </c>
      <c r="H89" s="1818">
        <v>0</v>
      </c>
      <c r="I89" s="1804">
        <v>0</v>
      </c>
      <c r="J89" s="1804">
        <v>0</v>
      </c>
      <c r="K89" s="1819">
        <v>0</v>
      </c>
      <c r="L89" s="1865">
        <v>0</v>
      </c>
      <c r="M89" s="1867">
        <v>392</v>
      </c>
      <c r="N89" s="1842">
        <v>310</v>
      </c>
    </row>
    <row r="90" spans="1:14" ht="15.75" thickBot="1" x14ac:dyDescent="0.3">
      <c r="A90" s="1847" t="s">
        <v>23</v>
      </c>
      <c r="B90" s="1820">
        <v>0</v>
      </c>
      <c r="C90" s="1820">
        <v>0</v>
      </c>
      <c r="D90" s="1820">
        <v>0</v>
      </c>
      <c r="E90" s="1820">
        <v>12</v>
      </c>
      <c r="F90" s="1821">
        <v>0</v>
      </c>
      <c r="G90" s="1873">
        <v>12</v>
      </c>
      <c r="H90" s="1739">
        <v>0</v>
      </c>
      <c r="I90" s="1820">
        <v>0</v>
      </c>
      <c r="J90" s="1820">
        <v>0</v>
      </c>
      <c r="K90" s="1821">
        <v>0</v>
      </c>
      <c r="L90" s="1868">
        <v>0</v>
      </c>
      <c r="M90" s="1869">
        <v>12</v>
      </c>
      <c r="N90" s="1843">
        <v>12</v>
      </c>
    </row>
    <row r="91" spans="1:14" ht="15.75" thickBot="1" x14ac:dyDescent="0.3">
      <c r="A91" s="260" t="s">
        <v>26</v>
      </c>
      <c r="B91" s="1855">
        <v>16947</v>
      </c>
      <c r="C91" s="1874">
        <v>16953</v>
      </c>
      <c r="D91" s="1874">
        <v>8302</v>
      </c>
      <c r="E91" s="1874">
        <v>18912</v>
      </c>
      <c r="F91" s="1875">
        <v>6759</v>
      </c>
      <c r="G91" s="1856">
        <v>67873</v>
      </c>
      <c r="H91" s="1871">
        <v>13570</v>
      </c>
      <c r="I91" s="1874">
        <v>4110</v>
      </c>
      <c r="J91" s="1790">
        <v>11378</v>
      </c>
      <c r="K91" s="1790">
        <v>6914</v>
      </c>
      <c r="L91" s="1856">
        <v>35972</v>
      </c>
      <c r="M91" s="1857">
        <v>103845</v>
      </c>
      <c r="N91" s="1844">
        <v>72244</v>
      </c>
    </row>
    <row r="93" spans="1:14" ht="18.75" x14ac:dyDescent="0.25">
      <c r="A93" s="1846"/>
      <c r="B93" s="1846"/>
      <c r="C93" s="1846"/>
      <c r="D93" s="1846"/>
      <c r="E93" s="1846"/>
      <c r="F93" s="1846"/>
      <c r="G93" s="1846"/>
    </row>
    <row r="95" spans="1:14" x14ac:dyDescent="0.25">
      <c r="B95" s="1845"/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J91"/>
  <sheetViews>
    <sheetView zoomScale="85" zoomScaleNormal="85" workbookViewId="0">
      <selection activeCell="E31" sqref="E31"/>
    </sheetView>
  </sheetViews>
  <sheetFormatPr defaultRowHeight="15" x14ac:dyDescent="0.25"/>
  <cols>
    <col min="1" max="1" width="43.5703125" bestFit="1" customWidth="1"/>
    <col min="2" max="4" width="12.42578125" bestFit="1" customWidth="1"/>
    <col min="5" max="5" width="12.7109375" customWidth="1"/>
    <col min="6" max="6" width="31" bestFit="1" customWidth="1"/>
    <col min="7" max="7" width="23.85546875" bestFit="1" customWidth="1"/>
    <col min="8" max="8" width="12.42578125" bestFit="1" customWidth="1"/>
    <col min="9" max="9" width="12.5703125" customWidth="1"/>
    <col min="10" max="10" width="25.7109375" bestFit="1" customWidth="1"/>
    <col min="11" max="11" width="31.85546875" bestFit="1" customWidth="1"/>
    <col min="12" max="12" width="24.42578125" bestFit="1" customWidth="1"/>
    <col min="13" max="13" width="20.5703125" bestFit="1" customWidth="1"/>
    <col min="14" max="14" width="17.7109375" bestFit="1" customWidth="1"/>
    <col min="16" max="16" width="12.42578125" bestFit="1" customWidth="1"/>
    <col min="19" max="19" width="32.7109375" bestFit="1" customWidth="1"/>
    <col min="32" max="32" width="15.28515625" bestFit="1" customWidth="1"/>
    <col min="34" max="34" width="18.5703125" bestFit="1" customWidth="1"/>
    <col min="36" max="36" width="15.28515625" bestFit="1" customWidth="1"/>
  </cols>
  <sheetData>
    <row r="1" spans="1:36" ht="45.75" thickBot="1" x14ac:dyDescent="0.3">
      <c r="A1" s="3293" t="s">
        <v>409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  <c r="AF1" s="975" t="s">
        <v>448</v>
      </c>
      <c r="AH1" s="975" t="s">
        <v>449</v>
      </c>
    </row>
    <row r="2" spans="1:36" ht="15.75" thickBot="1" x14ac:dyDescent="0.3">
      <c r="A2" s="72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AF2" s="935" t="s">
        <v>446</v>
      </c>
      <c r="AH2" s="935" t="s">
        <v>447</v>
      </c>
    </row>
    <row r="3" spans="1:36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  <c r="AF3" s="973">
        <f>AD8/Z8*100-100</f>
        <v>-5.1203017336933101</v>
      </c>
      <c r="AH3" s="973">
        <f>AD8/AC8*100-100</f>
        <v>1.9676443423289953</v>
      </c>
    </row>
    <row r="4" spans="1:36" ht="15.75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37" t="s">
        <v>3</v>
      </c>
      <c r="N4" s="3357" t="s">
        <v>31</v>
      </c>
      <c r="AF4" s="973">
        <f>AD9/Z9*100-100</f>
        <v>-0.80398951262891671</v>
      </c>
      <c r="AH4" s="973">
        <f>AD9/AC9*100-100</f>
        <v>5.8752470155112348</v>
      </c>
    </row>
    <row r="5" spans="1:36" x14ac:dyDescent="0.25">
      <c r="A5" s="3301"/>
      <c r="B5" s="2803" t="s">
        <v>8</v>
      </c>
      <c r="C5" s="3315"/>
      <c r="D5" s="3316" t="s">
        <v>9</v>
      </c>
      <c r="E5" s="3317"/>
      <c r="F5" s="3378" t="s">
        <v>351</v>
      </c>
      <c r="G5" s="3327" t="s">
        <v>10</v>
      </c>
      <c r="H5" s="2804" t="s">
        <v>11</v>
      </c>
      <c r="I5" s="3322"/>
      <c r="J5" s="3323" t="s">
        <v>12</v>
      </c>
      <c r="K5" s="3325" t="s">
        <v>352</v>
      </c>
      <c r="L5" s="3327" t="s">
        <v>13</v>
      </c>
      <c r="M5" s="3338"/>
      <c r="N5" s="3358"/>
      <c r="AF5" s="973">
        <f>AD10/Z10*100-100</f>
        <v>-0.80849092298547021</v>
      </c>
      <c r="AH5" s="973">
        <f>AD10/AC10*100-100</f>
        <v>5.8711997621020373</v>
      </c>
    </row>
    <row r="6" spans="1:36" ht="57.75" thickBot="1" x14ac:dyDescent="0.3">
      <c r="A6" s="3302"/>
      <c r="B6" s="5" t="s">
        <v>14</v>
      </c>
      <c r="C6" s="6" t="s">
        <v>15</v>
      </c>
      <c r="D6" s="6" t="s">
        <v>417</v>
      </c>
      <c r="E6" s="6" t="s">
        <v>34</v>
      </c>
      <c r="F6" s="3356"/>
      <c r="G6" s="3328"/>
      <c r="H6" s="5" t="s">
        <v>14</v>
      </c>
      <c r="I6" s="6" t="s">
        <v>15</v>
      </c>
      <c r="J6" s="3324"/>
      <c r="K6" s="3326"/>
      <c r="L6" s="3328"/>
      <c r="M6" s="3339"/>
      <c r="N6" s="3359"/>
      <c r="AH6" s="973">
        <f>AC8/AB8*100-100</f>
        <v>3.4466809364006536</v>
      </c>
      <c r="AI6" s="973">
        <f>AC8/Y8*100-100</f>
        <v>-2.5100542164074682</v>
      </c>
      <c r="AJ6" s="977"/>
    </row>
    <row r="7" spans="1:36" ht="15.75" thickBot="1" x14ac:dyDescent="0.3">
      <c r="A7" s="728" t="s">
        <v>17</v>
      </c>
      <c r="B7" s="824">
        <v>152932</v>
      </c>
      <c r="C7" s="825">
        <v>19305.259999999998</v>
      </c>
      <c r="D7" s="825">
        <v>12648.13</v>
      </c>
      <c r="E7" s="825">
        <v>5901</v>
      </c>
      <c r="F7" s="826">
        <v>23450</v>
      </c>
      <c r="G7" s="827">
        <v>214237.09</v>
      </c>
      <c r="H7" s="824">
        <v>1896</v>
      </c>
      <c r="I7" s="825">
        <v>64</v>
      </c>
      <c r="J7" s="825">
        <v>15</v>
      </c>
      <c r="K7" s="828">
        <v>0</v>
      </c>
      <c r="L7" s="827">
        <v>1975</v>
      </c>
      <c r="M7" s="829">
        <v>216212.09</v>
      </c>
      <c r="N7" s="830">
        <v>54682.89</v>
      </c>
      <c r="P7" s="1">
        <f>M7+M47</f>
        <v>342046.91000000003</v>
      </c>
      <c r="S7" s="935" t="s">
        <v>432</v>
      </c>
      <c r="T7" s="939" t="s">
        <v>419</v>
      </c>
      <c r="U7" s="940" t="s">
        <v>420</v>
      </c>
      <c r="V7" s="940" t="s">
        <v>421</v>
      </c>
      <c r="W7" s="940" t="s">
        <v>422</v>
      </c>
      <c r="X7" s="940" t="s">
        <v>423</v>
      </c>
      <c r="Y7" s="940" t="s">
        <v>424</v>
      </c>
      <c r="Z7" s="940" t="s">
        <v>425</v>
      </c>
      <c r="AA7" s="940" t="s">
        <v>426</v>
      </c>
      <c r="AB7" s="940" t="s">
        <v>427</v>
      </c>
      <c r="AC7" s="940" t="s">
        <v>428</v>
      </c>
      <c r="AD7" s="941" t="s">
        <v>429</v>
      </c>
      <c r="AE7" s="941" t="s">
        <v>450</v>
      </c>
      <c r="AJ7" s="976"/>
    </row>
    <row r="8" spans="1:36" x14ac:dyDescent="0.25">
      <c r="A8" s="729" t="s">
        <v>410</v>
      </c>
      <c r="B8" s="831">
        <v>24327</v>
      </c>
      <c r="C8" s="832">
        <v>5417</v>
      </c>
      <c r="D8" s="832">
        <v>4507</v>
      </c>
      <c r="E8" s="832">
        <v>1538</v>
      </c>
      <c r="F8" s="826">
        <v>6356</v>
      </c>
      <c r="G8" s="827">
        <v>42145.83</v>
      </c>
      <c r="H8" s="831">
        <v>466</v>
      </c>
      <c r="I8" s="832">
        <v>1</v>
      </c>
      <c r="J8" s="832">
        <v>32</v>
      </c>
      <c r="K8" s="828">
        <v>0</v>
      </c>
      <c r="L8" s="827">
        <v>499</v>
      </c>
      <c r="M8" s="829">
        <v>42644.83</v>
      </c>
      <c r="N8" s="833">
        <v>12131</v>
      </c>
      <c r="P8" s="1">
        <f t="shared" ref="P8:P13" si="0">M8+M48</f>
        <v>171310.19</v>
      </c>
      <c r="S8" s="969" t="s">
        <v>439</v>
      </c>
      <c r="T8" s="979">
        <v>108.687</v>
      </c>
      <c r="U8" s="980">
        <v>122.26600000000001</v>
      </c>
      <c r="V8" s="980">
        <v>159.07900000000001</v>
      </c>
      <c r="W8" s="980">
        <v>252.637</v>
      </c>
      <c r="X8" s="980">
        <v>292.25400000000002</v>
      </c>
      <c r="Y8" s="980">
        <v>314.29599999999999</v>
      </c>
      <c r="Z8" s="980">
        <v>329.29700000000003</v>
      </c>
      <c r="AA8" s="980">
        <v>305.03100000000001</v>
      </c>
      <c r="AB8" s="980">
        <v>296.19799999999998</v>
      </c>
      <c r="AC8" s="980">
        <v>306.40699999999998</v>
      </c>
      <c r="AD8" s="981">
        <v>312.43599999999998</v>
      </c>
      <c r="AE8" s="981">
        <v>309.40600000000001</v>
      </c>
      <c r="AJ8" s="973"/>
    </row>
    <row r="9" spans="1:36" x14ac:dyDescent="0.25">
      <c r="A9" s="834" t="s">
        <v>411</v>
      </c>
      <c r="B9" s="835">
        <v>3334</v>
      </c>
      <c r="C9" s="836">
        <v>863</v>
      </c>
      <c r="D9" s="836">
        <v>1642</v>
      </c>
      <c r="E9" s="836">
        <v>282</v>
      </c>
      <c r="F9" s="837">
        <v>997</v>
      </c>
      <c r="G9" s="838">
        <v>7118.13</v>
      </c>
      <c r="H9" s="835">
        <v>15</v>
      </c>
      <c r="I9" s="836">
        <v>0</v>
      </c>
      <c r="J9" s="836">
        <v>0</v>
      </c>
      <c r="K9" s="839">
        <v>0</v>
      </c>
      <c r="L9" s="838">
        <v>15</v>
      </c>
      <c r="M9" s="840">
        <v>7133.13</v>
      </c>
      <c r="N9" s="841">
        <v>2749</v>
      </c>
      <c r="P9" s="1">
        <f t="shared" si="0"/>
        <v>45563.95</v>
      </c>
      <c r="S9" s="970" t="s">
        <v>433</v>
      </c>
      <c r="T9" s="936">
        <v>332549</v>
      </c>
      <c r="U9" s="937">
        <v>336064</v>
      </c>
      <c r="V9" s="937">
        <v>349695</v>
      </c>
      <c r="W9" s="937">
        <v>310613</v>
      </c>
      <c r="X9" s="937">
        <v>312786</v>
      </c>
      <c r="Y9" s="937">
        <v>308184</v>
      </c>
      <c r="Z9" s="937">
        <v>315427</v>
      </c>
      <c r="AA9" s="937">
        <v>305628</v>
      </c>
      <c r="AB9" s="937">
        <v>284170</v>
      </c>
      <c r="AC9" s="937">
        <v>295528</v>
      </c>
      <c r="AD9" s="938">
        <v>312891</v>
      </c>
      <c r="AE9" s="938">
        <v>313564.69</v>
      </c>
      <c r="AJ9" s="973"/>
    </row>
    <row r="10" spans="1:36" x14ac:dyDescent="0.25">
      <c r="A10" s="834" t="s">
        <v>412</v>
      </c>
      <c r="B10" s="835">
        <v>5324</v>
      </c>
      <c r="C10" s="836">
        <v>603</v>
      </c>
      <c r="D10" s="836">
        <v>608</v>
      </c>
      <c r="E10" s="836">
        <v>265</v>
      </c>
      <c r="F10" s="837">
        <v>1047</v>
      </c>
      <c r="G10" s="838">
        <v>7847.27</v>
      </c>
      <c r="H10" s="835">
        <v>331</v>
      </c>
      <c r="I10" s="836">
        <v>1</v>
      </c>
      <c r="J10" s="836">
        <v>32</v>
      </c>
      <c r="K10" s="839">
        <v>0</v>
      </c>
      <c r="L10" s="838">
        <v>364</v>
      </c>
      <c r="M10" s="840">
        <v>8211.27</v>
      </c>
      <c r="N10" s="841">
        <v>2003</v>
      </c>
      <c r="P10" s="1">
        <f>M10+M50</f>
        <v>49417.09</v>
      </c>
      <c r="S10" s="971" t="s">
        <v>443</v>
      </c>
      <c r="T10" s="948">
        <f t="shared" ref="T10:AD10" si="1">T8+T9</f>
        <v>332657.68699999998</v>
      </c>
      <c r="U10" s="948">
        <f t="shared" si="1"/>
        <v>336186.266</v>
      </c>
      <c r="V10" s="948">
        <f t="shared" si="1"/>
        <v>349854.07900000003</v>
      </c>
      <c r="W10" s="948">
        <f t="shared" si="1"/>
        <v>310865.63699999999</v>
      </c>
      <c r="X10" s="948">
        <f t="shared" si="1"/>
        <v>313078.25400000002</v>
      </c>
      <c r="Y10" s="948">
        <f t="shared" si="1"/>
        <v>308498.29599999997</v>
      </c>
      <c r="Z10" s="948">
        <f t="shared" si="1"/>
        <v>315756.29700000002</v>
      </c>
      <c r="AA10" s="948">
        <f t="shared" si="1"/>
        <v>305933.03100000002</v>
      </c>
      <c r="AB10" s="948">
        <f t="shared" si="1"/>
        <v>284466.19799999997</v>
      </c>
      <c r="AC10" s="948">
        <f t="shared" si="1"/>
        <v>295834.40700000001</v>
      </c>
      <c r="AD10" s="949">
        <f t="shared" si="1"/>
        <v>313203.43599999999</v>
      </c>
      <c r="AE10" s="949">
        <v>622970.83000000007</v>
      </c>
      <c r="AJ10" s="973"/>
    </row>
    <row r="11" spans="1:36" x14ac:dyDescent="0.25">
      <c r="A11" s="834" t="s">
        <v>413</v>
      </c>
      <c r="B11" s="835">
        <v>8636</v>
      </c>
      <c r="C11" s="836">
        <v>3161</v>
      </c>
      <c r="D11" s="836">
        <v>1575</v>
      </c>
      <c r="E11" s="836">
        <v>702</v>
      </c>
      <c r="F11" s="837">
        <v>2431</v>
      </c>
      <c r="G11" s="838">
        <v>16505.11</v>
      </c>
      <c r="H11" s="835">
        <v>120</v>
      </c>
      <c r="I11" s="836">
        <v>0</v>
      </c>
      <c r="J11" s="836">
        <v>0</v>
      </c>
      <c r="K11" s="839">
        <v>0</v>
      </c>
      <c r="L11" s="838">
        <v>120</v>
      </c>
      <c r="M11" s="840">
        <v>16625.11</v>
      </c>
      <c r="N11" s="841">
        <v>4238</v>
      </c>
      <c r="P11" s="1">
        <f t="shared" si="0"/>
        <v>61417.31</v>
      </c>
      <c r="S11" s="970" t="s">
        <v>444</v>
      </c>
      <c r="T11" s="972">
        <v>0</v>
      </c>
      <c r="U11" s="955">
        <f>U10/T10*100-100</f>
        <v>1.060723722280926</v>
      </c>
      <c r="V11" s="955">
        <f t="shared" ref="V11:AC11" si="2">V10/U10*100-100</f>
        <v>4.0655476984892829</v>
      </c>
      <c r="W11" s="955">
        <f t="shared" si="2"/>
        <v>-11.144201065610574</v>
      </c>
      <c r="X11" s="955">
        <f t="shared" si="2"/>
        <v>0.71175991703451302</v>
      </c>
      <c r="Y11" s="955">
        <f t="shared" si="2"/>
        <v>-1.4628796288100006</v>
      </c>
      <c r="Z11" s="955">
        <f t="shared" si="2"/>
        <v>2.3526875493665784</v>
      </c>
      <c r="AA11" s="955">
        <f t="shared" si="2"/>
        <v>-3.1110277430191644</v>
      </c>
      <c r="AB11" s="955">
        <f t="shared" si="2"/>
        <v>-7.016840558154712</v>
      </c>
      <c r="AC11" s="955">
        <f t="shared" si="2"/>
        <v>3.9963303478327532</v>
      </c>
      <c r="AD11" s="956">
        <f>AD10/AC10*100-100</f>
        <v>5.8711997621020373</v>
      </c>
      <c r="AE11" s="956"/>
    </row>
    <row r="12" spans="1:36" x14ac:dyDescent="0.25">
      <c r="A12" s="729" t="s">
        <v>22</v>
      </c>
      <c r="B12" s="831">
        <v>15115</v>
      </c>
      <c r="C12" s="832">
        <v>2418</v>
      </c>
      <c r="D12" s="832">
        <v>1866</v>
      </c>
      <c r="E12" s="832">
        <v>743</v>
      </c>
      <c r="F12" s="826">
        <v>4015</v>
      </c>
      <c r="G12" s="827">
        <v>24157.17</v>
      </c>
      <c r="H12" s="831">
        <v>6</v>
      </c>
      <c r="I12" s="832">
        <v>0</v>
      </c>
      <c r="J12" s="832">
        <v>18</v>
      </c>
      <c r="K12" s="828">
        <v>5</v>
      </c>
      <c r="L12" s="827">
        <v>29</v>
      </c>
      <c r="M12" s="829">
        <v>24186.17</v>
      </c>
      <c r="N12" s="833">
        <v>5481</v>
      </c>
      <c r="P12" s="1">
        <f t="shared" si="0"/>
        <v>34822.43</v>
      </c>
      <c r="S12" s="958" t="s">
        <v>440</v>
      </c>
      <c r="T12" s="957">
        <f t="shared" ref="T12:AD12" si="3">T8/T10*100</f>
        <v>3.267232480937679E-2</v>
      </c>
      <c r="U12" s="955">
        <f t="shared" si="3"/>
        <v>3.6368529105826115E-2</v>
      </c>
      <c r="V12" s="955">
        <f t="shared" si="3"/>
        <v>4.5470100121370885E-2</v>
      </c>
      <c r="W12" s="955">
        <f t="shared" si="3"/>
        <v>8.1268873085512505E-2</v>
      </c>
      <c r="X12" s="955">
        <f t="shared" si="3"/>
        <v>9.3348546654409281E-2</v>
      </c>
      <c r="Y12" s="955">
        <f t="shared" si="3"/>
        <v>0.10187933096395449</v>
      </c>
      <c r="Z12" s="955">
        <f t="shared" si="3"/>
        <v>0.10428833981417004</v>
      </c>
      <c r="AA12" s="955">
        <f t="shared" si="3"/>
        <v>9.9705154099558477E-2</v>
      </c>
      <c r="AB12" s="955">
        <f t="shared" si="3"/>
        <v>0.10412414623687558</v>
      </c>
      <c r="AC12" s="955">
        <f t="shared" si="3"/>
        <v>0.10357382128306664</v>
      </c>
      <c r="AD12" s="956">
        <f t="shared" si="3"/>
        <v>9.9754972036769099E-2</v>
      </c>
      <c r="AE12" s="956"/>
    </row>
    <row r="13" spans="1:36" ht="15.75" thickBot="1" x14ac:dyDescent="0.3">
      <c r="A13" s="732" t="s">
        <v>23</v>
      </c>
      <c r="B13" s="842">
        <v>12932</v>
      </c>
      <c r="C13" s="843">
        <v>2648</v>
      </c>
      <c r="D13" s="843">
        <v>2548</v>
      </c>
      <c r="E13" s="843">
        <v>1032</v>
      </c>
      <c r="F13" s="826">
        <v>6400</v>
      </c>
      <c r="G13" s="827">
        <v>25560.11</v>
      </c>
      <c r="H13" s="842">
        <v>1435</v>
      </c>
      <c r="I13" s="843">
        <v>8</v>
      </c>
      <c r="J13" s="843">
        <v>2318</v>
      </c>
      <c r="K13" s="828">
        <v>72</v>
      </c>
      <c r="L13" s="827">
        <v>3833</v>
      </c>
      <c r="M13" s="829">
        <v>29393.11</v>
      </c>
      <c r="N13" s="844">
        <v>11866.75</v>
      </c>
      <c r="P13" s="1">
        <f t="shared" si="0"/>
        <v>77147.360000000001</v>
      </c>
      <c r="S13" s="958" t="s">
        <v>441</v>
      </c>
      <c r="T13" s="957">
        <f t="shared" ref="T13:AD13" si="4">T9/T10*100</f>
        <v>99.967327675190631</v>
      </c>
      <c r="U13" s="957">
        <f t="shared" si="4"/>
        <v>99.963631470894171</v>
      </c>
      <c r="V13" s="957">
        <f t="shared" si="4"/>
        <v>99.954529899878622</v>
      </c>
      <c r="W13" s="957">
        <f t="shared" si="4"/>
        <v>99.918731126914494</v>
      </c>
      <c r="X13" s="957">
        <f t="shared" si="4"/>
        <v>99.906651453345589</v>
      </c>
      <c r="Y13" s="957">
        <f t="shared" si="4"/>
        <v>99.898120669036047</v>
      </c>
      <c r="Z13" s="957">
        <f t="shared" si="4"/>
        <v>99.895711660185825</v>
      </c>
      <c r="AA13" s="957">
        <f t="shared" si="4"/>
        <v>99.900294845900433</v>
      </c>
      <c r="AB13" s="957">
        <f t="shared" si="4"/>
        <v>99.895875853763144</v>
      </c>
      <c r="AC13" s="957">
        <f t="shared" si="4"/>
        <v>99.896426178716936</v>
      </c>
      <c r="AD13" s="956">
        <f t="shared" si="4"/>
        <v>99.900245027963237</v>
      </c>
      <c r="AE13" s="956"/>
    </row>
    <row r="14" spans="1:36" ht="15.75" thickBot="1" x14ac:dyDescent="0.3">
      <c r="A14" s="733" t="s">
        <v>24</v>
      </c>
      <c r="B14" s="845">
        <v>205307</v>
      </c>
      <c r="C14" s="845">
        <v>29788.26</v>
      </c>
      <c r="D14" s="845">
        <v>21569.13</v>
      </c>
      <c r="E14" s="845">
        <v>9214</v>
      </c>
      <c r="F14" s="846">
        <v>40221</v>
      </c>
      <c r="G14" s="847">
        <v>306100.21000000002</v>
      </c>
      <c r="H14" s="845">
        <v>3803</v>
      </c>
      <c r="I14" s="845">
        <v>73</v>
      </c>
      <c r="J14" s="845">
        <v>2383</v>
      </c>
      <c r="K14" s="845">
        <v>77</v>
      </c>
      <c r="L14" s="847">
        <v>6336</v>
      </c>
      <c r="M14" s="848">
        <v>312436.21000000002</v>
      </c>
      <c r="N14" s="849">
        <v>84161.64</v>
      </c>
      <c r="P14" s="1">
        <f>M14+M54</f>
        <v>625326.9</v>
      </c>
      <c r="S14" s="950" t="s">
        <v>437</v>
      </c>
      <c r="T14" s="951">
        <v>825056</v>
      </c>
      <c r="U14" s="952">
        <v>848204</v>
      </c>
      <c r="V14" s="952">
        <v>924696</v>
      </c>
      <c r="W14" s="952">
        <v>985514</v>
      </c>
      <c r="X14" s="952">
        <v>997791</v>
      </c>
      <c r="Y14" s="952">
        <v>1005984</v>
      </c>
      <c r="Z14" s="952">
        <v>1073238</v>
      </c>
      <c r="AA14" s="952">
        <v>1070624</v>
      </c>
      <c r="AB14" s="952">
        <v>1030760</v>
      </c>
      <c r="AC14" s="952">
        <v>1064026</v>
      </c>
      <c r="AD14" s="953">
        <v>1118582</v>
      </c>
      <c r="AE14" s="953">
        <v>1124949.4700000002</v>
      </c>
    </row>
    <row r="15" spans="1:36" ht="15.75" thickBot="1" x14ac:dyDescent="0.3">
      <c r="A15" s="734" t="s">
        <v>35</v>
      </c>
      <c r="B15" s="850">
        <v>83</v>
      </c>
      <c r="C15" s="850">
        <v>67</v>
      </c>
      <c r="D15" s="850">
        <v>126</v>
      </c>
      <c r="E15" s="850">
        <v>19</v>
      </c>
      <c r="F15" s="851">
        <v>46</v>
      </c>
      <c r="G15" s="852">
        <v>341</v>
      </c>
      <c r="H15" s="853">
        <v>0</v>
      </c>
      <c r="I15" s="850">
        <v>0</v>
      </c>
      <c r="J15" s="850">
        <v>0</v>
      </c>
      <c r="K15" s="850">
        <v>0</v>
      </c>
      <c r="L15" s="852">
        <v>0</v>
      </c>
      <c r="M15" s="854">
        <v>341</v>
      </c>
      <c r="N15" s="855">
        <v>200</v>
      </c>
      <c r="P15" s="1">
        <f>M15+M55</f>
        <v>66247.45</v>
      </c>
      <c r="S15" s="943" t="s">
        <v>442</v>
      </c>
      <c r="T15" s="944">
        <f t="shared" ref="T15:AE15" si="5">T10/T14*100</f>
        <v>40.319407046309578</v>
      </c>
      <c r="U15" s="945">
        <f t="shared" si="5"/>
        <v>39.635071987399257</v>
      </c>
      <c r="V15" s="945">
        <f t="shared" si="5"/>
        <v>37.834496850856937</v>
      </c>
      <c r="W15" s="945">
        <f t="shared" si="5"/>
        <v>31.543502882759654</v>
      </c>
      <c r="X15" s="945">
        <f t="shared" si="5"/>
        <v>31.377137496730278</v>
      </c>
      <c r="Y15" s="945">
        <f t="shared" si="5"/>
        <v>30.666322327194067</v>
      </c>
      <c r="Z15" s="945">
        <f t="shared" si="5"/>
        <v>29.420901701207004</v>
      </c>
      <c r="AA15" s="945">
        <f t="shared" si="5"/>
        <v>28.575207635920734</v>
      </c>
      <c r="AB15" s="945">
        <f t="shared" si="5"/>
        <v>27.597714113857734</v>
      </c>
      <c r="AC15" s="945">
        <f t="shared" si="5"/>
        <v>27.803306216201484</v>
      </c>
      <c r="AD15" s="946">
        <f t="shared" si="5"/>
        <v>28.000042553876249</v>
      </c>
      <c r="AE15" s="946">
        <f t="shared" si="5"/>
        <v>55.377672207801474</v>
      </c>
    </row>
    <row r="16" spans="1:36" x14ac:dyDescent="0.25">
      <c r="A16" s="233" t="s">
        <v>36</v>
      </c>
      <c r="B16" s="832">
        <v>76</v>
      </c>
      <c r="C16" s="832">
        <v>26</v>
      </c>
      <c r="D16" s="832">
        <v>8</v>
      </c>
      <c r="E16" s="832">
        <v>0</v>
      </c>
      <c r="F16" s="856">
        <v>0</v>
      </c>
      <c r="G16" s="857">
        <v>110</v>
      </c>
      <c r="H16" s="858">
        <v>0</v>
      </c>
      <c r="I16" s="832">
        <v>0</v>
      </c>
      <c r="J16" s="832">
        <v>0</v>
      </c>
      <c r="K16" s="832">
        <v>0</v>
      </c>
      <c r="L16" s="857">
        <v>0</v>
      </c>
      <c r="M16" s="859">
        <v>110</v>
      </c>
      <c r="N16" s="860">
        <v>27</v>
      </c>
      <c r="P16" s="1">
        <f t="shared" ref="P16:P29" si="6">M16+M56</f>
        <v>40939.64</v>
      </c>
    </row>
    <row r="17" spans="1:36" x14ac:dyDescent="0.25">
      <c r="A17" s="233" t="s">
        <v>37</v>
      </c>
      <c r="B17" s="832">
        <v>0</v>
      </c>
      <c r="C17" s="832">
        <v>0</v>
      </c>
      <c r="D17" s="832">
        <v>0</v>
      </c>
      <c r="E17" s="832">
        <v>5</v>
      </c>
      <c r="F17" s="856">
        <v>22</v>
      </c>
      <c r="G17" s="857">
        <v>27</v>
      </c>
      <c r="H17" s="858">
        <v>0</v>
      </c>
      <c r="I17" s="832">
        <v>0</v>
      </c>
      <c r="J17" s="832">
        <v>0</v>
      </c>
      <c r="K17" s="832">
        <v>0</v>
      </c>
      <c r="L17" s="857">
        <v>0</v>
      </c>
      <c r="M17" s="859">
        <v>27</v>
      </c>
      <c r="N17" s="833">
        <v>22</v>
      </c>
      <c r="P17" s="1">
        <f t="shared" si="6"/>
        <v>7486.82</v>
      </c>
    </row>
    <row r="18" spans="1:36" x14ac:dyDescent="0.25">
      <c r="A18" s="735" t="s">
        <v>38</v>
      </c>
      <c r="B18" s="832">
        <v>27</v>
      </c>
      <c r="C18" s="832">
        <v>14</v>
      </c>
      <c r="D18" s="832">
        <v>2</v>
      </c>
      <c r="E18" s="832">
        <v>0</v>
      </c>
      <c r="F18" s="856">
        <v>2</v>
      </c>
      <c r="G18" s="857">
        <v>45.15</v>
      </c>
      <c r="H18" s="858">
        <v>0</v>
      </c>
      <c r="I18" s="832">
        <v>0</v>
      </c>
      <c r="J18" s="832">
        <v>0</v>
      </c>
      <c r="K18" s="832">
        <v>0</v>
      </c>
      <c r="L18" s="857">
        <v>0</v>
      </c>
      <c r="M18" s="859">
        <v>45.15</v>
      </c>
      <c r="N18" s="833">
        <v>16</v>
      </c>
      <c r="P18" s="1">
        <f t="shared" si="6"/>
        <v>4236.67</v>
      </c>
    </row>
    <row r="19" spans="1:36" ht="15.75" thickBot="1" x14ac:dyDescent="0.3">
      <c r="A19" s="233" t="s">
        <v>39</v>
      </c>
      <c r="B19" s="832">
        <v>50</v>
      </c>
      <c r="C19" s="832">
        <v>37</v>
      </c>
      <c r="D19" s="832">
        <v>41</v>
      </c>
      <c r="E19" s="832">
        <v>4</v>
      </c>
      <c r="F19" s="856">
        <v>59</v>
      </c>
      <c r="G19" s="857">
        <v>191</v>
      </c>
      <c r="H19" s="858">
        <v>0</v>
      </c>
      <c r="I19" s="832">
        <v>2</v>
      </c>
      <c r="J19" s="832">
        <v>0</v>
      </c>
      <c r="K19" s="832">
        <v>0</v>
      </c>
      <c r="L19" s="857">
        <v>2</v>
      </c>
      <c r="M19" s="859">
        <v>193</v>
      </c>
      <c r="N19" s="833">
        <v>67</v>
      </c>
      <c r="P19" s="1">
        <f t="shared" si="6"/>
        <v>68322.240000000005</v>
      </c>
    </row>
    <row r="20" spans="1:36" ht="15.75" thickBot="1" x14ac:dyDescent="0.3">
      <c r="A20" s="735" t="s">
        <v>40</v>
      </c>
      <c r="B20" s="832">
        <v>7</v>
      </c>
      <c r="C20" s="832">
        <v>12</v>
      </c>
      <c r="D20" s="832">
        <v>2</v>
      </c>
      <c r="E20" s="832">
        <v>0</v>
      </c>
      <c r="F20" s="856">
        <v>0</v>
      </c>
      <c r="G20" s="857">
        <v>21</v>
      </c>
      <c r="H20" s="858">
        <v>0</v>
      </c>
      <c r="I20" s="832">
        <v>0</v>
      </c>
      <c r="J20" s="832">
        <v>0</v>
      </c>
      <c r="K20" s="832">
        <v>0</v>
      </c>
      <c r="L20" s="857">
        <v>0</v>
      </c>
      <c r="M20" s="859">
        <v>21</v>
      </c>
      <c r="N20" s="833">
        <v>9</v>
      </c>
      <c r="P20" s="1">
        <f t="shared" si="6"/>
        <v>10239</v>
      </c>
      <c r="S20" s="935" t="s">
        <v>431</v>
      </c>
      <c r="T20" s="959" t="s">
        <v>419</v>
      </c>
      <c r="U20" s="940" t="s">
        <v>420</v>
      </c>
      <c r="V20" s="940" t="s">
        <v>421</v>
      </c>
      <c r="W20" s="940" t="s">
        <v>422</v>
      </c>
      <c r="X20" s="940" t="s">
        <v>423</v>
      </c>
      <c r="Y20" s="940" t="s">
        <v>424</v>
      </c>
      <c r="Z20" s="940" t="s">
        <v>425</v>
      </c>
      <c r="AA20" s="940" t="s">
        <v>426</v>
      </c>
      <c r="AB20" s="940" t="s">
        <v>427</v>
      </c>
      <c r="AC20" s="940" t="s">
        <v>428</v>
      </c>
      <c r="AD20" s="941" t="s">
        <v>429</v>
      </c>
      <c r="AE20" s="941" t="s">
        <v>450</v>
      </c>
      <c r="AF20" s="935" t="s">
        <v>446</v>
      </c>
      <c r="AH20" s="935" t="s">
        <v>447</v>
      </c>
      <c r="AJ20" s="976"/>
    </row>
    <row r="21" spans="1:36" x14ac:dyDescent="0.25">
      <c r="A21" s="735" t="s">
        <v>41</v>
      </c>
      <c r="B21" s="832">
        <v>126</v>
      </c>
      <c r="C21" s="832">
        <v>6</v>
      </c>
      <c r="D21" s="832">
        <v>1</v>
      </c>
      <c r="E21" s="832">
        <v>5</v>
      </c>
      <c r="F21" s="856">
        <v>29</v>
      </c>
      <c r="G21" s="857">
        <v>167.85</v>
      </c>
      <c r="H21" s="858">
        <v>0</v>
      </c>
      <c r="I21" s="832">
        <v>0</v>
      </c>
      <c r="J21" s="832">
        <v>0</v>
      </c>
      <c r="K21" s="832">
        <v>0</v>
      </c>
      <c r="L21" s="857">
        <v>0</v>
      </c>
      <c r="M21" s="859">
        <v>167.85</v>
      </c>
      <c r="N21" s="833">
        <v>31</v>
      </c>
      <c r="P21" s="1">
        <f t="shared" si="6"/>
        <v>20309.719999999998</v>
      </c>
      <c r="S21" s="967" t="s">
        <v>430</v>
      </c>
      <c r="T21" s="960">
        <v>2785</v>
      </c>
      <c r="U21" s="937">
        <v>2978</v>
      </c>
      <c r="V21" s="937">
        <v>3136</v>
      </c>
      <c r="W21" s="937">
        <v>3611</v>
      </c>
      <c r="X21" s="937">
        <v>3956</v>
      </c>
      <c r="Y21" s="937">
        <v>4866</v>
      </c>
      <c r="Z21" s="937">
        <v>6492</v>
      </c>
      <c r="AA21" s="937">
        <v>4127</v>
      </c>
      <c r="AB21" s="937">
        <v>8278</v>
      </c>
      <c r="AC21" s="937">
        <v>3788</v>
      </c>
      <c r="AD21" s="938">
        <v>3823</v>
      </c>
      <c r="AE21" s="981"/>
      <c r="AF21" s="973">
        <f>AD21/Z21*100-100</f>
        <v>-41.112138016019713</v>
      </c>
      <c r="AH21" s="973">
        <f>AD21/AC21*100-100</f>
        <v>0.92397043294613468</v>
      </c>
      <c r="AJ21" s="978"/>
    </row>
    <row r="22" spans="1:36" x14ac:dyDescent="0.25">
      <c r="A22" s="735" t="s">
        <v>42</v>
      </c>
      <c r="B22" s="832">
        <v>0</v>
      </c>
      <c r="C22" s="832">
        <v>0</v>
      </c>
      <c r="D22" s="832">
        <v>1</v>
      </c>
      <c r="E22" s="832">
        <v>2</v>
      </c>
      <c r="F22" s="856">
        <v>0</v>
      </c>
      <c r="G22" s="857">
        <v>3</v>
      </c>
      <c r="H22" s="858">
        <v>0</v>
      </c>
      <c r="I22" s="832">
        <v>0</v>
      </c>
      <c r="J22" s="832">
        <v>0</v>
      </c>
      <c r="K22" s="832">
        <v>0</v>
      </c>
      <c r="L22" s="857">
        <v>0</v>
      </c>
      <c r="M22" s="859">
        <v>3</v>
      </c>
      <c r="N22" s="833">
        <v>3</v>
      </c>
      <c r="P22" s="1">
        <f t="shared" si="6"/>
        <v>38832.300000000003</v>
      </c>
      <c r="S22" s="963" t="s">
        <v>433</v>
      </c>
      <c r="T22" s="960">
        <v>381036</v>
      </c>
      <c r="U22" s="937">
        <v>386896</v>
      </c>
      <c r="V22" s="937">
        <v>412786</v>
      </c>
      <c r="W22" s="937">
        <v>418653</v>
      </c>
      <c r="X22" s="937">
        <v>388794</v>
      </c>
      <c r="Y22" s="937">
        <v>378639</v>
      </c>
      <c r="Z22" s="937">
        <v>422021</v>
      </c>
      <c r="AA22" s="937">
        <v>455839</v>
      </c>
      <c r="AB22" s="937">
        <v>442114</v>
      </c>
      <c r="AC22" s="937">
        <v>458303</v>
      </c>
      <c r="AD22" s="938">
        <v>489432</v>
      </c>
      <c r="AE22" s="938"/>
      <c r="AF22" s="973">
        <f>AD22/Z22*100-100</f>
        <v>15.973375732487256</v>
      </c>
      <c r="AH22" s="973">
        <f>AD22/AC22*100-100</f>
        <v>6.792231340401429</v>
      </c>
      <c r="AJ22" s="978"/>
    </row>
    <row r="23" spans="1:36" x14ac:dyDescent="0.25">
      <c r="A23" s="735" t="s">
        <v>43</v>
      </c>
      <c r="B23" s="832">
        <v>432</v>
      </c>
      <c r="C23" s="832">
        <v>97</v>
      </c>
      <c r="D23" s="832">
        <v>221</v>
      </c>
      <c r="E23" s="832">
        <v>41</v>
      </c>
      <c r="F23" s="856">
        <v>153</v>
      </c>
      <c r="G23" s="857">
        <v>944</v>
      </c>
      <c r="H23" s="858">
        <v>0</v>
      </c>
      <c r="I23" s="832">
        <v>0</v>
      </c>
      <c r="J23" s="832">
        <v>0</v>
      </c>
      <c r="K23" s="832">
        <v>3</v>
      </c>
      <c r="L23" s="857">
        <v>3</v>
      </c>
      <c r="M23" s="859">
        <v>947</v>
      </c>
      <c r="N23" s="833">
        <v>502</v>
      </c>
      <c r="P23" s="1">
        <f t="shared" si="6"/>
        <v>16063.18</v>
      </c>
      <c r="S23" s="964" t="s">
        <v>434</v>
      </c>
      <c r="T23" s="961">
        <f>T21+T22</f>
        <v>383821</v>
      </c>
      <c r="U23" s="942">
        <f t="shared" ref="U23:AD23" si="7">U21+U22</f>
        <v>389874</v>
      </c>
      <c r="V23" s="942">
        <f t="shared" si="7"/>
        <v>415922</v>
      </c>
      <c r="W23" s="942">
        <f t="shared" si="7"/>
        <v>422264</v>
      </c>
      <c r="X23" s="942">
        <f t="shared" si="7"/>
        <v>392750</v>
      </c>
      <c r="Y23" s="942">
        <f t="shared" si="7"/>
        <v>383505</v>
      </c>
      <c r="Z23" s="942">
        <f t="shared" si="7"/>
        <v>428513</v>
      </c>
      <c r="AA23" s="942">
        <f t="shared" si="7"/>
        <v>459966</v>
      </c>
      <c r="AB23" s="942">
        <f t="shared" si="7"/>
        <v>450392</v>
      </c>
      <c r="AC23" s="942">
        <f t="shared" si="7"/>
        <v>462091</v>
      </c>
      <c r="AD23" s="974">
        <f t="shared" si="7"/>
        <v>493255</v>
      </c>
      <c r="AE23" s="949">
        <v>501978.64</v>
      </c>
      <c r="AF23" s="973">
        <f>AD23/Z23*100-100</f>
        <v>15.108526462441048</v>
      </c>
      <c r="AH23" s="973">
        <f>AD23/AC23*100-100</f>
        <v>6.744126156969088</v>
      </c>
      <c r="AJ23" s="978"/>
    </row>
    <row r="24" spans="1:36" x14ac:dyDescent="0.25">
      <c r="A24" s="735" t="s">
        <v>44</v>
      </c>
      <c r="B24" s="832">
        <v>26</v>
      </c>
      <c r="C24" s="832">
        <v>2</v>
      </c>
      <c r="D24" s="832">
        <v>71</v>
      </c>
      <c r="E24" s="832">
        <v>0</v>
      </c>
      <c r="F24" s="856">
        <v>78</v>
      </c>
      <c r="G24" s="857">
        <v>177</v>
      </c>
      <c r="H24" s="858">
        <v>0</v>
      </c>
      <c r="I24" s="832">
        <v>0</v>
      </c>
      <c r="J24" s="832">
        <v>0</v>
      </c>
      <c r="K24" s="832">
        <v>0</v>
      </c>
      <c r="L24" s="857">
        <v>0</v>
      </c>
      <c r="M24" s="859">
        <v>177</v>
      </c>
      <c r="N24" s="833">
        <v>110</v>
      </c>
      <c r="P24" s="1">
        <f t="shared" si="6"/>
        <v>15437</v>
      </c>
      <c r="S24" s="970" t="s">
        <v>445</v>
      </c>
      <c r="T24" s="972">
        <v>0</v>
      </c>
      <c r="U24" s="955">
        <f>U23/T23*100-100</f>
        <v>1.5770372126590217</v>
      </c>
      <c r="V24" s="955">
        <f t="shared" ref="V24:AD24" si="8">V23/U23*100-100</f>
        <v>6.6811328788275262</v>
      </c>
      <c r="W24" s="955">
        <f t="shared" si="8"/>
        <v>1.5248051317314264</v>
      </c>
      <c r="X24" s="955">
        <f t="shared" si="8"/>
        <v>-6.989466305439251</v>
      </c>
      <c r="Y24" s="955">
        <f t="shared" si="8"/>
        <v>-2.3539147040101795</v>
      </c>
      <c r="Z24" s="955">
        <f t="shared" si="8"/>
        <v>11.735961721489943</v>
      </c>
      <c r="AA24" s="955">
        <f t="shared" si="8"/>
        <v>7.3400340246386975</v>
      </c>
      <c r="AB24" s="955">
        <f t="shared" si="8"/>
        <v>-2.081458194736129</v>
      </c>
      <c r="AC24" s="955">
        <f t="shared" si="8"/>
        <v>2.5975150535533515</v>
      </c>
      <c r="AD24" s="956">
        <f t="shared" si="8"/>
        <v>6.744126156969088</v>
      </c>
      <c r="AE24" s="956"/>
    </row>
    <row r="25" spans="1:36" x14ac:dyDescent="0.25">
      <c r="A25" s="735" t="s">
        <v>45</v>
      </c>
      <c r="B25" s="832">
        <v>10</v>
      </c>
      <c r="C25" s="832">
        <v>4</v>
      </c>
      <c r="D25" s="832">
        <v>21</v>
      </c>
      <c r="E25" s="832">
        <v>1</v>
      </c>
      <c r="F25" s="856">
        <v>0</v>
      </c>
      <c r="G25" s="857">
        <v>36</v>
      </c>
      <c r="H25" s="858">
        <v>0</v>
      </c>
      <c r="I25" s="832">
        <v>0</v>
      </c>
      <c r="J25" s="832">
        <v>0</v>
      </c>
      <c r="K25" s="832">
        <v>17</v>
      </c>
      <c r="L25" s="857">
        <v>17</v>
      </c>
      <c r="M25" s="859">
        <v>53</v>
      </c>
      <c r="N25" s="833">
        <v>42</v>
      </c>
      <c r="P25" s="1">
        <f t="shared" si="6"/>
        <v>2504</v>
      </c>
      <c r="S25" s="958" t="s">
        <v>435</v>
      </c>
      <c r="T25" s="954">
        <f t="shared" ref="T25:AD25" si="9">T21/T23*100</f>
        <v>0.72559865145471458</v>
      </c>
      <c r="U25" s="955">
        <f t="shared" si="9"/>
        <v>0.76383652154285742</v>
      </c>
      <c r="V25" s="955">
        <f t="shared" si="9"/>
        <v>0.753987526507374</v>
      </c>
      <c r="W25" s="955">
        <f t="shared" si="9"/>
        <v>0.85515222704279792</v>
      </c>
      <c r="X25" s="955">
        <f t="shared" si="9"/>
        <v>1.0072565245066838</v>
      </c>
      <c r="Y25" s="955">
        <f t="shared" si="9"/>
        <v>1.2688230922673758</v>
      </c>
      <c r="Z25" s="955">
        <f t="shared" si="9"/>
        <v>1.5150065458924233</v>
      </c>
      <c r="AA25" s="955">
        <f t="shared" si="9"/>
        <v>0.89724023079966775</v>
      </c>
      <c r="AB25" s="955">
        <f t="shared" si="9"/>
        <v>1.8379544929750085</v>
      </c>
      <c r="AC25" s="955">
        <f t="shared" si="9"/>
        <v>0.81975195361952513</v>
      </c>
      <c r="AD25" s="956">
        <f t="shared" si="9"/>
        <v>0.77505549867715484</v>
      </c>
      <c r="AE25" s="956"/>
    </row>
    <row r="26" spans="1:36" x14ac:dyDescent="0.25">
      <c r="A26" s="735" t="s">
        <v>46</v>
      </c>
      <c r="B26" s="832">
        <v>289</v>
      </c>
      <c r="C26" s="832">
        <v>151</v>
      </c>
      <c r="D26" s="832">
        <v>49</v>
      </c>
      <c r="E26" s="832">
        <v>0</v>
      </c>
      <c r="F26" s="856">
        <v>5</v>
      </c>
      <c r="G26" s="857">
        <v>494</v>
      </c>
      <c r="H26" s="858">
        <v>0</v>
      </c>
      <c r="I26" s="832">
        <v>0</v>
      </c>
      <c r="J26" s="832">
        <v>0</v>
      </c>
      <c r="K26" s="832">
        <v>0</v>
      </c>
      <c r="L26" s="857">
        <v>0</v>
      </c>
      <c r="M26" s="859">
        <v>494</v>
      </c>
      <c r="N26" s="833">
        <v>295</v>
      </c>
      <c r="P26" s="1">
        <f t="shared" si="6"/>
        <v>18049.7</v>
      </c>
      <c r="S26" s="958" t="s">
        <v>436</v>
      </c>
      <c r="T26" s="954">
        <f t="shared" ref="T26:AD26" si="10">T22/T23*100</f>
        <v>99.274401348545283</v>
      </c>
      <c r="U26" s="955">
        <f t="shared" si="10"/>
        <v>99.236163478457144</v>
      </c>
      <c r="V26" s="955">
        <f t="shared" si="10"/>
        <v>99.246012473492627</v>
      </c>
      <c r="W26" s="955">
        <f t="shared" si="10"/>
        <v>99.144847772957206</v>
      </c>
      <c r="X26" s="955">
        <f t="shared" si="10"/>
        <v>98.992743475493313</v>
      </c>
      <c r="Y26" s="955">
        <f t="shared" si="10"/>
        <v>98.731176907732618</v>
      </c>
      <c r="Z26" s="955">
        <f t="shared" si="10"/>
        <v>98.484993454107567</v>
      </c>
      <c r="AA26" s="955">
        <f t="shared" si="10"/>
        <v>99.102759769200333</v>
      </c>
      <c r="AB26" s="955">
        <f t="shared" si="10"/>
        <v>98.162045507024985</v>
      </c>
      <c r="AC26" s="955">
        <f t="shared" si="10"/>
        <v>99.18024804638047</v>
      </c>
      <c r="AD26" s="956">
        <f t="shared" si="10"/>
        <v>99.224944501322838</v>
      </c>
      <c r="AE26" s="956"/>
    </row>
    <row r="27" spans="1:36" ht="15.75" thickBot="1" x14ac:dyDescent="0.3">
      <c r="A27" s="735" t="s">
        <v>47</v>
      </c>
      <c r="B27" s="832">
        <v>0</v>
      </c>
      <c r="C27" s="832">
        <v>15</v>
      </c>
      <c r="D27" s="832">
        <v>7</v>
      </c>
      <c r="E27" s="832">
        <v>0</v>
      </c>
      <c r="F27" s="856">
        <v>0</v>
      </c>
      <c r="G27" s="857">
        <v>22</v>
      </c>
      <c r="H27" s="858">
        <v>0</v>
      </c>
      <c r="I27" s="832">
        <v>0</v>
      </c>
      <c r="J27" s="832">
        <v>0</v>
      </c>
      <c r="K27" s="832">
        <v>0</v>
      </c>
      <c r="L27" s="857">
        <v>0</v>
      </c>
      <c r="M27" s="859">
        <v>22</v>
      </c>
      <c r="N27" s="833">
        <v>0</v>
      </c>
      <c r="P27" s="1">
        <f t="shared" si="6"/>
        <v>2571</v>
      </c>
      <c r="S27" s="965" t="s">
        <v>437</v>
      </c>
      <c r="T27" s="960">
        <v>825056</v>
      </c>
      <c r="U27" s="937">
        <v>848204</v>
      </c>
      <c r="V27" s="937">
        <v>924696</v>
      </c>
      <c r="W27" s="937">
        <v>985514</v>
      </c>
      <c r="X27" s="937">
        <v>997791</v>
      </c>
      <c r="Y27" s="937">
        <v>1005984</v>
      </c>
      <c r="Z27" s="937">
        <v>1073238</v>
      </c>
      <c r="AA27" s="937">
        <v>1070624</v>
      </c>
      <c r="AB27" s="937">
        <v>1030760</v>
      </c>
      <c r="AC27" s="937">
        <v>1064026</v>
      </c>
      <c r="AD27" s="938">
        <v>1118582</v>
      </c>
      <c r="AE27" s="953">
        <v>1124949.4700000002</v>
      </c>
    </row>
    <row r="28" spans="1:36" ht="15.75" thickBot="1" x14ac:dyDescent="0.3">
      <c r="A28" s="735" t="s">
        <v>393</v>
      </c>
      <c r="B28" s="832">
        <v>583</v>
      </c>
      <c r="C28" s="832">
        <v>142</v>
      </c>
      <c r="D28" s="832">
        <v>193</v>
      </c>
      <c r="E28" s="832">
        <v>48</v>
      </c>
      <c r="F28" s="856">
        <v>255</v>
      </c>
      <c r="G28" s="857">
        <v>1221.77</v>
      </c>
      <c r="H28" s="858">
        <v>0</v>
      </c>
      <c r="I28" s="832">
        <v>0</v>
      </c>
      <c r="J28" s="832">
        <v>0</v>
      </c>
      <c r="K28" s="832">
        <v>0</v>
      </c>
      <c r="L28" s="857">
        <v>0</v>
      </c>
      <c r="M28" s="859">
        <v>1221.77</v>
      </c>
      <c r="N28" s="833">
        <v>455</v>
      </c>
      <c r="P28" s="1">
        <f t="shared" si="6"/>
        <v>182016.44</v>
      </c>
      <c r="S28" s="966" t="s">
        <v>438</v>
      </c>
      <c r="T28" s="962">
        <f t="shared" ref="T28:AE28" si="11">T23/T27*100</f>
        <v>46.52059981383082</v>
      </c>
      <c r="U28" s="947">
        <f t="shared" si="11"/>
        <v>45.964650013440163</v>
      </c>
      <c r="V28" s="947">
        <f t="shared" si="11"/>
        <v>44.97932293424001</v>
      </c>
      <c r="W28" s="947">
        <f t="shared" si="11"/>
        <v>42.847082842049936</v>
      </c>
      <c r="X28" s="947">
        <f t="shared" si="11"/>
        <v>39.361950548762216</v>
      </c>
      <c r="Y28" s="947">
        <f t="shared" si="11"/>
        <v>38.122375703788528</v>
      </c>
      <c r="Z28" s="947">
        <f t="shared" si="11"/>
        <v>39.927117750210108</v>
      </c>
      <c r="AA28" s="947">
        <f t="shared" si="11"/>
        <v>42.962421914696478</v>
      </c>
      <c r="AB28" s="947">
        <f t="shared" si="11"/>
        <v>43.695137568396134</v>
      </c>
      <c r="AC28" s="947">
        <f t="shared" si="11"/>
        <v>43.428544039337389</v>
      </c>
      <c r="AD28" s="968">
        <f t="shared" si="11"/>
        <v>44.096454260840957</v>
      </c>
      <c r="AE28" s="968">
        <f t="shared" si="11"/>
        <v>44.622327792198519</v>
      </c>
    </row>
    <row r="29" spans="1:36" ht="15.75" thickBot="1" x14ac:dyDescent="0.3">
      <c r="A29" s="736" t="s">
        <v>25</v>
      </c>
      <c r="B29" s="861">
        <v>1710</v>
      </c>
      <c r="C29" s="861">
        <v>573</v>
      </c>
      <c r="D29" s="861">
        <v>743</v>
      </c>
      <c r="E29" s="861">
        <v>125</v>
      </c>
      <c r="F29" s="861">
        <v>649</v>
      </c>
      <c r="G29" s="862">
        <v>3800.77</v>
      </c>
      <c r="H29" s="861">
        <v>0</v>
      </c>
      <c r="I29" s="861">
        <v>2</v>
      </c>
      <c r="J29" s="861">
        <v>0</v>
      </c>
      <c r="K29" s="861">
        <v>20</v>
      </c>
      <c r="L29" s="862">
        <v>22</v>
      </c>
      <c r="M29" s="863">
        <v>3822.77</v>
      </c>
      <c r="N29" s="864">
        <v>1779</v>
      </c>
      <c r="P29" s="1">
        <f t="shared" si="6"/>
        <v>493255.17000000004</v>
      </c>
    </row>
    <row r="30" spans="1:36" ht="15.75" thickBot="1" x14ac:dyDescent="0.3">
      <c r="A30" s="737" t="s">
        <v>26</v>
      </c>
      <c r="B30" s="865">
        <v>207018</v>
      </c>
      <c r="C30" s="865">
        <v>30361.26</v>
      </c>
      <c r="D30" s="865">
        <v>22312.13</v>
      </c>
      <c r="E30" s="865">
        <v>9339</v>
      </c>
      <c r="F30" s="866">
        <v>40870</v>
      </c>
      <c r="G30" s="847">
        <v>309900.98</v>
      </c>
      <c r="H30" s="867">
        <v>3803</v>
      </c>
      <c r="I30" s="865">
        <v>75</v>
      </c>
      <c r="J30" s="865">
        <v>2383</v>
      </c>
      <c r="K30" s="865">
        <v>97</v>
      </c>
      <c r="L30" s="847">
        <v>6358</v>
      </c>
      <c r="M30" s="848">
        <v>316258.98</v>
      </c>
      <c r="N30" s="849">
        <v>85940.64</v>
      </c>
    </row>
    <row r="31" spans="1:36" ht="15.75" thickBot="1" x14ac:dyDescent="0.3">
      <c r="A31" s="738"/>
      <c r="B31" s="33">
        <f>B14+H14+B54+H54</f>
        <v>319326.09999999998</v>
      </c>
      <c r="C31" s="33">
        <v>415155</v>
      </c>
      <c r="D31" s="33">
        <f>C31-B31</f>
        <v>95828.900000000023</v>
      </c>
      <c r="E31" s="33"/>
      <c r="F31" s="33"/>
      <c r="G31" s="33"/>
      <c r="H31" s="33"/>
      <c r="I31" s="33"/>
      <c r="J31" s="33"/>
      <c r="K31" s="33"/>
      <c r="L31" s="33"/>
      <c r="M31" s="33"/>
      <c r="N31" s="33"/>
    </row>
    <row r="32" spans="1:36" ht="15.75" thickBot="1" x14ac:dyDescent="0.3">
      <c r="A32" s="3334" t="s">
        <v>30</v>
      </c>
      <c r="B32" s="3335"/>
      <c r="C32" s="3335"/>
      <c r="D32" s="3335"/>
      <c r="E32" s="3335"/>
      <c r="F32" s="3335"/>
      <c r="G32" s="3335"/>
      <c r="H32" s="3335"/>
      <c r="I32" s="3335"/>
      <c r="J32" s="3335"/>
      <c r="K32" s="3335"/>
      <c r="L32" s="3335"/>
      <c r="M32" s="3335"/>
      <c r="N32" s="3336"/>
    </row>
    <row r="33" spans="1:14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37" t="s">
        <v>3</v>
      </c>
      <c r="N33" s="3379" t="s">
        <v>31</v>
      </c>
    </row>
    <row r="34" spans="1:14" x14ac:dyDescent="0.25">
      <c r="A34" s="3301"/>
      <c r="B34" s="2804" t="s">
        <v>8</v>
      </c>
      <c r="C34" s="3322"/>
      <c r="D34" s="2816" t="s">
        <v>9</v>
      </c>
      <c r="E34" s="3343"/>
      <c r="F34" s="2820" t="s">
        <v>351</v>
      </c>
      <c r="G34" s="3327" t="s">
        <v>10</v>
      </c>
      <c r="H34" s="2804" t="s">
        <v>11</v>
      </c>
      <c r="I34" s="3322"/>
      <c r="J34" s="3323" t="s">
        <v>12</v>
      </c>
      <c r="K34" s="3325" t="s">
        <v>352</v>
      </c>
      <c r="L34" s="3327" t="s">
        <v>13</v>
      </c>
      <c r="M34" s="3338"/>
      <c r="N34" s="3380"/>
    </row>
    <row r="35" spans="1:14" ht="57.75" thickBot="1" x14ac:dyDescent="0.3">
      <c r="A35" s="3302"/>
      <c r="B35" s="5" t="s">
        <v>14</v>
      </c>
      <c r="C35" s="6" t="s">
        <v>15</v>
      </c>
      <c r="D35" s="6" t="s">
        <v>417</v>
      </c>
      <c r="E35" s="6" t="s">
        <v>34</v>
      </c>
      <c r="F35" s="3356"/>
      <c r="G35" s="3328"/>
      <c r="H35" s="5" t="s">
        <v>14</v>
      </c>
      <c r="I35" s="6" t="s">
        <v>15</v>
      </c>
      <c r="J35" s="3324"/>
      <c r="K35" s="3326"/>
      <c r="L35" s="3328"/>
      <c r="M35" s="3339"/>
      <c r="N35" s="3381"/>
    </row>
    <row r="36" spans="1:14" x14ac:dyDescent="0.25">
      <c r="A36" s="728" t="s">
        <v>27</v>
      </c>
      <c r="B36" s="824">
        <v>93492</v>
      </c>
      <c r="C36" s="825">
        <v>12723.46</v>
      </c>
      <c r="D36" s="825">
        <v>8598</v>
      </c>
      <c r="E36" s="825">
        <v>4198</v>
      </c>
      <c r="F36" s="826">
        <v>21332</v>
      </c>
      <c r="G36" s="827">
        <v>140343.53</v>
      </c>
      <c r="H36" s="824">
        <v>1582</v>
      </c>
      <c r="I36" s="825">
        <v>3</v>
      </c>
      <c r="J36" s="825">
        <v>47</v>
      </c>
      <c r="K36" s="826">
        <v>32</v>
      </c>
      <c r="L36" s="827">
        <v>1664</v>
      </c>
      <c r="M36" s="829">
        <v>142007.53</v>
      </c>
      <c r="N36" s="830">
        <v>32947</v>
      </c>
    </row>
    <row r="37" spans="1:14" ht="15.75" thickBot="1" x14ac:dyDescent="0.3">
      <c r="A37" s="729" t="s">
        <v>28</v>
      </c>
      <c r="B37" s="831">
        <v>111815</v>
      </c>
      <c r="C37" s="832">
        <v>17064.8</v>
      </c>
      <c r="D37" s="832">
        <v>12971.13</v>
      </c>
      <c r="E37" s="832">
        <v>5016</v>
      </c>
      <c r="F37" s="826">
        <v>18889</v>
      </c>
      <c r="G37" s="827">
        <v>165756.68</v>
      </c>
      <c r="H37" s="831">
        <v>2221</v>
      </c>
      <c r="I37" s="832">
        <v>70</v>
      </c>
      <c r="J37" s="832">
        <v>2336</v>
      </c>
      <c r="K37" s="826">
        <v>45</v>
      </c>
      <c r="L37" s="827">
        <v>4672</v>
      </c>
      <c r="M37" s="829">
        <v>170428.68</v>
      </c>
      <c r="N37" s="833">
        <v>51214.64</v>
      </c>
    </row>
    <row r="38" spans="1:14" ht="15.75" thickBot="1" x14ac:dyDescent="0.3">
      <c r="A38" s="733" t="s">
        <v>24</v>
      </c>
      <c r="B38" s="845">
        <v>205307</v>
      </c>
      <c r="C38" s="845">
        <v>29788.26</v>
      </c>
      <c r="D38" s="845">
        <v>21569.13</v>
      </c>
      <c r="E38" s="845">
        <v>9214</v>
      </c>
      <c r="F38" s="846">
        <v>40221</v>
      </c>
      <c r="G38" s="847">
        <v>306100.21000000002</v>
      </c>
      <c r="H38" s="845">
        <v>3803</v>
      </c>
      <c r="I38" s="845">
        <v>73</v>
      </c>
      <c r="J38" s="845">
        <v>2383</v>
      </c>
      <c r="K38" s="845">
        <v>77</v>
      </c>
      <c r="L38" s="847">
        <v>6336</v>
      </c>
      <c r="M38" s="848">
        <v>312436.21000000002</v>
      </c>
      <c r="N38" s="849">
        <v>84161.64</v>
      </c>
    </row>
    <row r="39" spans="1:14" ht="15.75" thickBot="1" x14ac:dyDescent="0.3">
      <c r="A39" s="733" t="s">
        <v>25</v>
      </c>
      <c r="B39" s="198">
        <v>1710</v>
      </c>
      <c r="C39" s="198">
        <v>573</v>
      </c>
      <c r="D39" s="198">
        <v>743</v>
      </c>
      <c r="E39" s="198">
        <v>125</v>
      </c>
      <c r="F39" s="198">
        <v>649</v>
      </c>
      <c r="G39" s="245">
        <v>3800.77</v>
      </c>
      <c r="H39" s="198">
        <v>0</v>
      </c>
      <c r="I39" s="198">
        <v>2</v>
      </c>
      <c r="J39" s="198">
        <v>0</v>
      </c>
      <c r="K39" s="198">
        <v>20</v>
      </c>
      <c r="L39" s="245">
        <v>22</v>
      </c>
      <c r="M39" s="246">
        <v>3822.77</v>
      </c>
      <c r="N39" s="228">
        <v>1779</v>
      </c>
    </row>
    <row r="40" spans="1:14" ht="15.75" thickBot="1" x14ac:dyDescent="0.3">
      <c r="A40" s="739" t="s">
        <v>26</v>
      </c>
      <c r="B40" s="198">
        <v>207018</v>
      </c>
      <c r="C40" s="198">
        <v>30361.26</v>
      </c>
      <c r="D40" s="198">
        <v>22312.13</v>
      </c>
      <c r="E40" s="198">
        <v>9339</v>
      </c>
      <c r="F40" s="248">
        <v>40870</v>
      </c>
      <c r="G40" s="249">
        <v>309900.98</v>
      </c>
      <c r="H40" s="198">
        <v>3803</v>
      </c>
      <c r="I40" s="913">
        <v>75</v>
      </c>
      <c r="J40" s="198">
        <v>2383</v>
      </c>
      <c r="K40" s="198">
        <v>97</v>
      </c>
      <c r="L40" s="249">
        <v>6358</v>
      </c>
      <c r="M40" s="250">
        <v>316258.98</v>
      </c>
      <c r="N40" s="228">
        <v>85940.64</v>
      </c>
    </row>
    <row r="41" spans="1:14" x14ac:dyDescent="0.25">
      <c r="A41" s="738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>
        <f>M38+M54</f>
        <v>625326.9</v>
      </c>
    </row>
    <row r="42" spans="1:14" ht="15.75" thickBot="1" x14ac:dyDescent="0.3">
      <c r="A42" s="738"/>
      <c r="B42" s="33">
        <f>B54+H54</f>
        <v>110216.1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4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4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79" t="s">
        <v>31</v>
      </c>
    </row>
    <row r="45" spans="1:14" x14ac:dyDescent="0.25">
      <c r="A45" s="3301"/>
      <c r="B45" s="2804" t="s">
        <v>8</v>
      </c>
      <c r="C45" s="3322"/>
      <c r="D45" s="2816" t="s">
        <v>9</v>
      </c>
      <c r="E45" s="3343"/>
      <c r="F45" s="2820" t="s">
        <v>351</v>
      </c>
      <c r="G45" s="3327" t="s">
        <v>10</v>
      </c>
      <c r="H45" s="3345" t="s">
        <v>11</v>
      </c>
      <c r="I45" s="3322"/>
      <c r="J45" s="3323" t="s">
        <v>12</v>
      </c>
      <c r="K45" s="3325" t="s">
        <v>352</v>
      </c>
      <c r="L45" s="3327" t="s">
        <v>13</v>
      </c>
      <c r="M45" s="3338"/>
      <c r="N45" s="3380"/>
    </row>
    <row r="46" spans="1:14" ht="57.75" thickBot="1" x14ac:dyDescent="0.3">
      <c r="A46" s="3302"/>
      <c r="B46" s="5" t="s">
        <v>14</v>
      </c>
      <c r="C46" s="6" t="s">
        <v>15</v>
      </c>
      <c r="D46" s="6" t="s">
        <v>417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81"/>
    </row>
    <row r="47" spans="1:14" x14ac:dyDescent="0.25">
      <c r="A47" s="728" t="s">
        <v>17</v>
      </c>
      <c r="B47" s="824">
        <v>42787</v>
      </c>
      <c r="C47" s="825">
        <v>26685</v>
      </c>
      <c r="D47" s="825">
        <v>16244</v>
      </c>
      <c r="E47" s="825">
        <v>17313</v>
      </c>
      <c r="F47" s="826">
        <v>12383</v>
      </c>
      <c r="G47" s="827">
        <v>115412.32</v>
      </c>
      <c r="H47" s="868">
        <v>4871.5</v>
      </c>
      <c r="I47" s="825">
        <v>989</v>
      </c>
      <c r="J47" s="825">
        <v>3247</v>
      </c>
      <c r="K47" s="828">
        <v>1315</v>
      </c>
      <c r="L47" s="827">
        <v>10422.5</v>
      </c>
      <c r="M47" s="829">
        <v>125834.82</v>
      </c>
      <c r="N47" s="830">
        <v>65594</v>
      </c>
    </row>
    <row r="48" spans="1:14" x14ac:dyDescent="0.25">
      <c r="A48" s="729" t="s">
        <v>410</v>
      </c>
      <c r="B48" s="831">
        <v>33305</v>
      </c>
      <c r="C48" s="832">
        <v>29385.53</v>
      </c>
      <c r="D48" s="832">
        <v>13104</v>
      </c>
      <c r="E48" s="832">
        <v>13604</v>
      </c>
      <c r="F48" s="856">
        <v>9265</v>
      </c>
      <c r="G48" s="857">
        <v>98664.02</v>
      </c>
      <c r="H48" s="858">
        <v>9748.2000000000007</v>
      </c>
      <c r="I48" s="832">
        <v>9762.68</v>
      </c>
      <c r="J48" s="832">
        <v>7317.46</v>
      </c>
      <c r="K48" s="869">
        <v>3173</v>
      </c>
      <c r="L48" s="857">
        <v>30001.34</v>
      </c>
      <c r="M48" s="859">
        <v>128665.36</v>
      </c>
      <c r="N48" s="833">
        <v>79566.91</v>
      </c>
    </row>
    <row r="49" spans="1:16" x14ac:dyDescent="0.25">
      <c r="A49" s="834" t="s">
        <v>411</v>
      </c>
      <c r="B49" s="835">
        <v>10626</v>
      </c>
      <c r="C49" s="836">
        <v>7093.7</v>
      </c>
      <c r="D49" s="836">
        <v>3936</v>
      </c>
      <c r="E49" s="836">
        <v>2691</v>
      </c>
      <c r="F49" s="870">
        <v>1813</v>
      </c>
      <c r="G49" s="871">
        <v>26160.6</v>
      </c>
      <c r="H49" s="872">
        <v>5703.2</v>
      </c>
      <c r="I49" s="836">
        <v>4559.0200000000004</v>
      </c>
      <c r="J49" s="836">
        <v>1362</v>
      </c>
      <c r="K49" s="873">
        <v>646</v>
      </c>
      <c r="L49" s="871">
        <v>12270.22</v>
      </c>
      <c r="M49" s="874">
        <v>38430.82</v>
      </c>
      <c r="N49" s="841">
        <v>28744.1</v>
      </c>
    </row>
    <row r="50" spans="1:16" x14ac:dyDescent="0.25">
      <c r="A50" s="834" t="s">
        <v>412</v>
      </c>
      <c r="B50" s="835">
        <v>10259</v>
      </c>
      <c r="C50" s="836">
        <v>9850.83</v>
      </c>
      <c r="D50" s="836">
        <v>4624</v>
      </c>
      <c r="E50" s="836">
        <v>4013</v>
      </c>
      <c r="F50" s="870">
        <v>3776</v>
      </c>
      <c r="G50" s="871">
        <v>32523.82</v>
      </c>
      <c r="H50" s="872">
        <v>2073</v>
      </c>
      <c r="I50" s="836">
        <v>0</v>
      </c>
      <c r="J50" s="836">
        <v>4498</v>
      </c>
      <c r="K50" s="873">
        <v>2111</v>
      </c>
      <c r="L50" s="871">
        <v>8682</v>
      </c>
      <c r="M50" s="874">
        <v>41205.82</v>
      </c>
      <c r="N50" s="841">
        <v>23137.49</v>
      </c>
    </row>
    <row r="51" spans="1:16" x14ac:dyDescent="0.25">
      <c r="A51" s="834" t="s">
        <v>413</v>
      </c>
      <c r="B51" s="835">
        <v>11130</v>
      </c>
      <c r="C51" s="836">
        <v>11393</v>
      </c>
      <c r="D51" s="836">
        <v>4089</v>
      </c>
      <c r="E51" s="836">
        <v>6350</v>
      </c>
      <c r="F51" s="870">
        <v>3158</v>
      </c>
      <c r="G51" s="871">
        <v>36120.080000000002</v>
      </c>
      <c r="H51" s="872">
        <v>1972</v>
      </c>
      <c r="I51" s="836">
        <v>5135.66</v>
      </c>
      <c r="J51" s="836">
        <v>1380.46</v>
      </c>
      <c r="K51" s="873">
        <v>184</v>
      </c>
      <c r="L51" s="871">
        <v>8672.1200000000008</v>
      </c>
      <c r="M51" s="874">
        <v>44792.2</v>
      </c>
      <c r="N51" s="841">
        <v>25179.32</v>
      </c>
    </row>
    <row r="52" spans="1:16" x14ac:dyDescent="0.25">
      <c r="A52" s="729" t="s">
        <v>22</v>
      </c>
      <c r="B52" s="831">
        <v>2950</v>
      </c>
      <c r="C52" s="832">
        <v>2403.39</v>
      </c>
      <c r="D52" s="832">
        <v>1154</v>
      </c>
      <c r="E52" s="832">
        <v>455.18</v>
      </c>
      <c r="F52" s="856">
        <v>1567</v>
      </c>
      <c r="G52" s="857">
        <v>8530.26</v>
      </c>
      <c r="H52" s="858">
        <v>56</v>
      </c>
      <c r="I52" s="832">
        <v>0</v>
      </c>
      <c r="J52" s="832">
        <v>1225</v>
      </c>
      <c r="K52" s="869">
        <v>825</v>
      </c>
      <c r="L52" s="857">
        <v>2106</v>
      </c>
      <c r="M52" s="859">
        <v>10636.26</v>
      </c>
      <c r="N52" s="833">
        <v>6461.51</v>
      </c>
    </row>
    <row r="53" spans="1:16" ht="15.75" thickBot="1" x14ac:dyDescent="0.3">
      <c r="A53" s="732" t="s">
        <v>23</v>
      </c>
      <c r="B53" s="842">
        <v>16103</v>
      </c>
      <c r="C53" s="843">
        <v>11346.13</v>
      </c>
      <c r="D53" s="843">
        <v>5657</v>
      </c>
      <c r="E53" s="843">
        <v>8238.56</v>
      </c>
      <c r="F53" s="875">
        <v>4357</v>
      </c>
      <c r="G53" s="876">
        <v>45702.15</v>
      </c>
      <c r="H53" s="877">
        <v>394.4</v>
      </c>
      <c r="I53" s="843">
        <v>483</v>
      </c>
      <c r="J53" s="843">
        <v>1029.7</v>
      </c>
      <c r="K53" s="878">
        <v>145</v>
      </c>
      <c r="L53" s="876">
        <v>2052.1</v>
      </c>
      <c r="M53" s="879">
        <v>47754.25</v>
      </c>
      <c r="N53" s="844">
        <v>28984.880000000001</v>
      </c>
      <c r="P53" s="1"/>
    </row>
    <row r="54" spans="1:16" ht="15.75" thickBot="1" x14ac:dyDescent="0.3">
      <c r="A54" s="733" t="s">
        <v>24</v>
      </c>
      <c r="B54" s="845">
        <v>95146</v>
      </c>
      <c r="C54" s="845">
        <v>69820.05</v>
      </c>
      <c r="D54" s="845">
        <v>36159</v>
      </c>
      <c r="E54" s="845">
        <v>39610.75</v>
      </c>
      <c r="F54" s="846">
        <v>27572</v>
      </c>
      <c r="G54" s="847">
        <v>268308.75</v>
      </c>
      <c r="H54" s="867">
        <v>15070.1</v>
      </c>
      <c r="I54" s="845">
        <v>11234.68</v>
      </c>
      <c r="J54" s="845">
        <v>12819.16</v>
      </c>
      <c r="K54" s="845">
        <v>5458</v>
      </c>
      <c r="L54" s="847">
        <v>44581.94</v>
      </c>
      <c r="M54" s="848">
        <v>312890.69</v>
      </c>
      <c r="N54" s="849">
        <v>180607.29</v>
      </c>
    </row>
    <row r="55" spans="1:16" x14ac:dyDescent="0.25">
      <c r="A55" s="734" t="s">
        <v>35</v>
      </c>
      <c r="B55" s="290">
        <v>15543</v>
      </c>
      <c r="C55" s="290">
        <v>6167.01</v>
      </c>
      <c r="D55" s="290">
        <v>7757</v>
      </c>
      <c r="E55" s="290">
        <v>4059</v>
      </c>
      <c r="F55" s="291">
        <v>3559</v>
      </c>
      <c r="G55" s="230">
        <v>37085.300000000003</v>
      </c>
      <c r="H55" s="293">
        <v>22828.15</v>
      </c>
      <c r="I55" s="290">
        <v>2001</v>
      </c>
      <c r="J55" s="290">
        <v>3409</v>
      </c>
      <c r="K55" s="290">
        <v>583</v>
      </c>
      <c r="L55" s="230">
        <v>28821.15</v>
      </c>
      <c r="M55" s="231">
        <v>65906.45</v>
      </c>
      <c r="N55" s="788">
        <v>38965</v>
      </c>
    </row>
    <row r="56" spans="1:16" x14ac:dyDescent="0.25">
      <c r="A56" s="735" t="s">
        <v>36</v>
      </c>
      <c r="B56" s="203">
        <v>7085</v>
      </c>
      <c r="C56" s="203">
        <v>3010</v>
      </c>
      <c r="D56" s="203">
        <v>4149</v>
      </c>
      <c r="E56" s="203">
        <v>3710</v>
      </c>
      <c r="F56" s="292">
        <v>1371</v>
      </c>
      <c r="G56" s="234">
        <v>19325.740000000002</v>
      </c>
      <c r="H56" s="294">
        <v>11052.85</v>
      </c>
      <c r="I56" s="203">
        <v>7747.05</v>
      </c>
      <c r="J56" s="203">
        <v>1962</v>
      </c>
      <c r="K56" s="203">
        <v>742</v>
      </c>
      <c r="L56" s="234">
        <v>21503.9</v>
      </c>
      <c r="M56" s="235">
        <v>40829.64</v>
      </c>
      <c r="N56" s="789">
        <v>25997.74</v>
      </c>
    </row>
    <row r="57" spans="1:16" x14ac:dyDescent="0.25">
      <c r="A57" s="735" t="s">
        <v>37</v>
      </c>
      <c r="B57" s="203">
        <v>244</v>
      </c>
      <c r="C57" s="203">
        <v>133</v>
      </c>
      <c r="D57" s="203">
        <v>354</v>
      </c>
      <c r="E57" s="203">
        <v>775.82</v>
      </c>
      <c r="F57" s="292">
        <v>228</v>
      </c>
      <c r="G57" s="234">
        <v>1734.82</v>
      </c>
      <c r="H57" s="294">
        <v>5724</v>
      </c>
      <c r="I57" s="203">
        <v>1</v>
      </c>
      <c r="J57" s="203">
        <v>0</v>
      </c>
      <c r="K57" s="203">
        <v>0</v>
      </c>
      <c r="L57" s="234">
        <v>5725</v>
      </c>
      <c r="M57" s="235">
        <v>7459.82</v>
      </c>
      <c r="N57" s="789">
        <v>1411.82</v>
      </c>
    </row>
    <row r="58" spans="1:16" x14ac:dyDescent="0.25">
      <c r="A58" s="735" t="s">
        <v>38</v>
      </c>
      <c r="B58" s="203">
        <v>1840</v>
      </c>
      <c r="C58" s="203">
        <v>91.52</v>
      </c>
      <c r="D58" s="203">
        <v>249</v>
      </c>
      <c r="E58" s="203">
        <v>186</v>
      </c>
      <c r="F58" s="292">
        <v>1790</v>
      </c>
      <c r="G58" s="234">
        <v>4156.5200000000004</v>
      </c>
      <c r="H58" s="294">
        <v>0</v>
      </c>
      <c r="I58" s="203">
        <v>35</v>
      </c>
      <c r="J58" s="203">
        <v>0</v>
      </c>
      <c r="K58" s="203">
        <v>0</v>
      </c>
      <c r="L58" s="234">
        <v>35</v>
      </c>
      <c r="M58" s="235">
        <v>4191.5200000000004</v>
      </c>
      <c r="N58" s="789">
        <v>1156.52</v>
      </c>
    </row>
    <row r="59" spans="1:16" x14ac:dyDescent="0.25">
      <c r="A59" s="735" t="s">
        <v>39</v>
      </c>
      <c r="B59" s="203">
        <v>4027</v>
      </c>
      <c r="C59" s="203">
        <v>8593</v>
      </c>
      <c r="D59" s="203">
        <v>1890</v>
      </c>
      <c r="E59" s="203">
        <v>5230.2</v>
      </c>
      <c r="F59" s="292">
        <v>1092</v>
      </c>
      <c r="G59" s="234">
        <v>20832.57</v>
      </c>
      <c r="H59" s="294">
        <v>5994.89</v>
      </c>
      <c r="I59" s="203">
        <v>8128.44</v>
      </c>
      <c r="J59" s="203">
        <v>16412</v>
      </c>
      <c r="K59" s="203">
        <v>16761.34</v>
      </c>
      <c r="L59" s="234">
        <v>47296.67</v>
      </c>
      <c r="M59" s="235">
        <v>68129.240000000005</v>
      </c>
      <c r="N59" s="789">
        <v>42175</v>
      </c>
    </row>
    <row r="60" spans="1:16" x14ac:dyDescent="0.25">
      <c r="A60" s="735" t="s">
        <v>40</v>
      </c>
      <c r="B60" s="203">
        <v>195</v>
      </c>
      <c r="C60" s="203">
        <v>31</v>
      </c>
      <c r="D60" s="203">
        <v>9213</v>
      </c>
      <c r="E60" s="203">
        <v>288</v>
      </c>
      <c r="F60" s="292">
        <v>23</v>
      </c>
      <c r="G60" s="234">
        <v>9750</v>
      </c>
      <c r="H60" s="294">
        <v>0</v>
      </c>
      <c r="I60" s="203">
        <v>0</v>
      </c>
      <c r="J60" s="203">
        <v>146</v>
      </c>
      <c r="K60" s="203">
        <v>322</v>
      </c>
      <c r="L60" s="234">
        <v>468</v>
      </c>
      <c r="M60" s="235">
        <v>10218</v>
      </c>
      <c r="N60" s="789">
        <v>10153</v>
      </c>
    </row>
    <row r="61" spans="1:16" x14ac:dyDescent="0.25">
      <c r="A61" s="735" t="s">
        <v>41</v>
      </c>
      <c r="B61" s="203">
        <v>6467</v>
      </c>
      <c r="C61" s="203">
        <v>2141.14</v>
      </c>
      <c r="D61" s="203">
        <v>5595</v>
      </c>
      <c r="E61" s="203">
        <v>2431</v>
      </c>
      <c r="F61" s="292">
        <v>598</v>
      </c>
      <c r="G61" s="234">
        <v>17232.87</v>
      </c>
      <c r="H61" s="294">
        <v>1940</v>
      </c>
      <c r="I61" s="203">
        <v>195</v>
      </c>
      <c r="J61" s="203">
        <v>754</v>
      </c>
      <c r="K61" s="203">
        <v>20</v>
      </c>
      <c r="L61" s="234">
        <v>2909</v>
      </c>
      <c r="M61" s="235">
        <v>20141.87</v>
      </c>
      <c r="N61" s="789">
        <v>12110</v>
      </c>
    </row>
    <row r="62" spans="1:16" x14ac:dyDescent="0.25">
      <c r="A62" s="735" t="s">
        <v>42</v>
      </c>
      <c r="B62" s="203">
        <v>2660</v>
      </c>
      <c r="C62" s="203">
        <v>4211</v>
      </c>
      <c r="D62" s="203">
        <v>11359.81</v>
      </c>
      <c r="E62" s="203">
        <v>17610.189999999999</v>
      </c>
      <c r="F62" s="292">
        <v>2177</v>
      </c>
      <c r="G62" s="234">
        <v>38018.199999999997</v>
      </c>
      <c r="H62" s="294">
        <v>77.099999999999994</v>
      </c>
      <c r="I62" s="203">
        <v>280</v>
      </c>
      <c r="J62" s="203">
        <v>229</v>
      </c>
      <c r="K62" s="203">
        <v>225</v>
      </c>
      <c r="L62" s="234">
        <v>811.1</v>
      </c>
      <c r="M62" s="235">
        <v>38829.300000000003</v>
      </c>
      <c r="N62" s="789">
        <v>24779.06</v>
      </c>
      <c r="P62" s="932"/>
    </row>
    <row r="63" spans="1:16" x14ac:dyDescent="0.25">
      <c r="A63" s="735" t="s">
        <v>43</v>
      </c>
      <c r="B63" s="203">
        <v>4522</v>
      </c>
      <c r="C63" s="203">
        <v>2230.33</v>
      </c>
      <c r="D63" s="203">
        <v>2745.51</v>
      </c>
      <c r="E63" s="203">
        <v>707.99</v>
      </c>
      <c r="F63" s="292">
        <v>1463</v>
      </c>
      <c r="G63" s="234">
        <v>11669.18</v>
      </c>
      <c r="H63" s="294">
        <v>245</v>
      </c>
      <c r="I63" s="203">
        <v>18</v>
      </c>
      <c r="J63" s="203">
        <v>3175</v>
      </c>
      <c r="K63" s="203">
        <v>9</v>
      </c>
      <c r="L63" s="234">
        <v>3447</v>
      </c>
      <c r="M63" s="235">
        <v>15116.18</v>
      </c>
      <c r="N63" s="789">
        <v>9715.83</v>
      </c>
      <c r="P63" s="932"/>
    </row>
    <row r="64" spans="1:16" x14ac:dyDescent="0.25">
      <c r="A64" s="735" t="s">
        <v>44</v>
      </c>
      <c r="B64" s="203">
        <v>2328</v>
      </c>
      <c r="C64" s="203">
        <v>488</v>
      </c>
      <c r="D64" s="203">
        <v>1277</v>
      </c>
      <c r="E64" s="203">
        <v>3019</v>
      </c>
      <c r="F64" s="292">
        <v>3504</v>
      </c>
      <c r="G64" s="234">
        <v>10616</v>
      </c>
      <c r="H64" s="294">
        <v>2433</v>
      </c>
      <c r="I64" s="203">
        <v>661</v>
      </c>
      <c r="J64" s="203">
        <v>340</v>
      </c>
      <c r="K64" s="203">
        <v>1210</v>
      </c>
      <c r="L64" s="234">
        <v>4644</v>
      </c>
      <c r="M64" s="235">
        <v>15260</v>
      </c>
      <c r="N64" s="789">
        <v>12156</v>
      </c>
    </row>
    <row r="65" spans="1:16" x14ac:dyDescent="0.25">
      <c r="A65" s="735" t="s">
        <v>45</v>
      </c>
      <c r="B65" s="203">
        <v>1271</v>
      </c>
      <c r="C65" s="203">
        <v>496</v>
      </c>
      <c r="D65" s="203">
        <v>85</v>
      </c>
      <c r="E65" s="203">
        <v>243</v>
      </c>
      <c r="F65" s="292">
        <v>332</v>
      </c>
      <c r="G65" s="234">
        <v>2427</v>
      </c>
      <c r="H65" s="294">
        <v>22</v>
      </c>
      <c r="I65" s="203">
        <v>0</v>
      </c>
      <c r="J65" s="203">
        <v>2</v>
      </c>
      <c r="K65" s="203">
        <v>0</v>
      </c>
      <c r="L65" s="234">
        <v>24</v>
      </c>
      <c r="M65" s="235">
        <v>2451</v>
      </c>
      <c r="N65" s="789">
        <v>1667</v>
      </c>
      <c r="P65" s="931"/>
    </row>
    <row r="66" spans="1:16" x14ac:dyDescent="0.25">
      <c r="A66" s="735" t="s">
        <v>46</v>
      </c>
      <c r="B66" s="203">
        <v>1375</v>
      </c>
      <c r="C66" s="203">
        <v>3323</v>
      </c>
      <c r="D66" s="203">
        <v>832</v>
      </c>
      <c r="E66" s="203">
        <v>4996</v>
      </c>
      <c r="F66" s="292">
        <v>4104</v>
      </c>
      <c r="G66" s="234">
        <v>14630.7</v>
      </c>
      <c r="H66" s="294">
        <v>438</v>
      </c>
      <c r="I66" s="203">
        <v>0</v>
      </c>
      <c r="J66" s="203">
        <v>28</v>
      </c>
      <c r="K66" s="203">
        <v>2459</v>
      </c>
      <c r="L66" s="234">
        <v>2925</v>
      </c>
      <c r="M66" s="235">
        <v>17555.7</v>
      </c>
      <c r="N66" s="789">
        <v>14004.7</v>
      </c>
      <c r="P66" s="930"/>
    </row>
    <row r="67" spans="1:16" x14ac:dyDescent="0.25">
      <c r="A67" s="740" t="s">
        <v>47</v>
      </c>
      <c r="B67" s="208">
        <v>79</v>
      </c>
      <c r="C67" s="208">
        <v>0</v>
      </c>
      <c r="D67" s="208">
        <v>98</v>
      </c>
      <c r="E67" s="208">
        <v>339</v>
      </c>
      <c r="F67" s="296">
        <v>27</v>
      </c>
      <c r="G67" s="254">
        <v>543</v>
      </c>
      <c r="H67" s="301">
        <v>911</v>
      </c>
      <c r="I67" s="208">
        <v>0</v>
      </c>
      <c r="J67" s="208">
        <v>1076</v>
      </c>
      <c r="K67" s="208">
        <v>19</v>
      </c>
      <c r="L67" s="254">
        <v>2006</v>
      </c>
      <c r="M67" s="255">
        <v>2549</v>
      </c>
      <c r="N67" s="790">
        <v>639</v>
      </c>
    </row>
    <row r="68" spans="1:16" ht="15.75" thickBot="1" x14ac:dyDescent="0.3">
      <c r="A68" s="735" t="s">
        <v>393</v>
      </c>
      <c r="B68" s="203">
        <v>28657</v>
      </c>
      <c r="C68" s="203">
        <v>28333.18</v>
      </c>
      <c r="D68" s="203">
        <v>18408</v>
      </c>
      <c r="E68" s="203">
        <v>7753.13</v>
      </c>
      <c r="F68" s="292">
        <v>7651</v>
      </c>
      <c r="G68" s="234">
        <v>90802.71</v>
      </c>
      <c r="H68" s="294">
        <v>54329.35</v>
      </c>
      <c r="I68" s="203">
        <v>13065.61</v>
      </c>
      <c r="J68" s="203">
        <v>10548</v>
      </c>
      <c r="K68" s="203">
        <v>12049</v>
      </c>
      <c r="L68" s="234">
        <v>89991.96</v>
      </c>
      <c r="M68" s="235">
        <v>180794.67</v>
      </c>
      <c r="N68" s="789">
        <v>92206.52</v>
      </c>
      <c r="P68" s="930"/>
    </row>
    <row r="69" spans="1:16" ht="15.75" thickBot="1" x14ac:dyDescent="0.3">
      <c r="A69" s="736" t="s">
        <v>25</v>
      </c>
      <c r="B69" s="861">
        <v>76296</v>
      </c>
      <c r="C69" s="861">
        <v>59248.18</v>
      </c>
      <c r="D69" s="861">
        <v>64012.32</v>
      </c>
      <c r="E69" s="861">
        <v>51348.34</v>
      </c>
      <c r="F69" s="861">
        <v>27919</v>
      </c>
      <c r="G69" s="862">
        <v>278824.62</v>
      </c>
      <c r="H69" s="861">
        <v>105995.34</v>
      </c>
      <c r="I69" s="861">
        <v>32132.1</v>
      </c>
      <c r="J69" s="861">
        <v>38081</v>
      </c>
      <c r="K69" s="861">
        <v>34399.339999999997</v>
      </c>
      <c r="L69" s="862">
        <v>210607.78</v>
      </c>
      <c r="M69" s="863">
        <v>489432.4</v>
      </c>
      <c r="N69" s="880">
        <v>287137.19</v>
      </c>
    </row>
    <row r="70" spans="1:16" ht="15.75" thickBot="1" x14ac:dyDescent="0.3">
      <c r="A70" s="737" t="s">
        <v>26</v>
      </c>
      <c r="B70" s="865">
        <v>171443</v>
      </c>
      <c r="C70" s="865">
        <v>129068.22</v>
      </c>
      <c r="D70" s="865">
        <v>100171.32</v>
      </c>
      <c r="E70" s="865">
        <v>90959.09</v>
      </c>
      <c r="F70" s="866">
        <v>55491</v>
      </c>
      <c r="G70" s="847">
        <v>547133.37</v>
      </c>
      <c r="H70" s="867">
        <v>121065.44</v>
      </c>
      <c r="I70" s="865">
        <v>43366.78</v>
      </c>
      <c r="J70" s="865">
        <v>50900.160000000003</v>
      </c>
      <c r="K70" s="865">
        <v>39857.339999999997</v>
      </c>
      <c r="L70" s="847">
        <v>255189.72</v>
      </c>
      <c r="M70" s="848">
        <v>802323.09</v>
      </c>
      <c r="N70" s="881">
        <v>467744.48</v>
      </c>
    </row>
    <row r="71" spans="1:16" x14ac:dyDescent="0.25">
      <c r="A71" s="738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6" ht="15.75" thickBot="1" x14ac:dyDescent="0.3">
      <c r="A72" s="738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6" ht="15.75" thickBot="1" x14ac:dyDescent="0.3">
      <c r="A73" s="3334" t="s">
        <v>48</v>
      </c>
      <c r="B73" s="3335"/>
      <c r="C73" s="3335"/>
      <c r="D73" s="3335"/>
      <c r="E73" s="3335"/>
      <c r="F73" s="3335"/>
      <c r="G73" s="3335"/>
      <c r="H73" s="3335"/>
      <c r="I73" s="3335"/>
      <c r="J73" s="3335"/>
      <c r="K73" s="3335"/>
      <c r="L73" s="3335"/>
      <c r="M73" s="3335"/>
      <c r="N73" s="3336"/>
    </row>
    <row r="74" spans="1:16" ht="15.75" thickBot="1" x14ac:dyDescent="0.3">
      <c r="A74" s="3346" t="s">
        <v>0</v>
      </c>
      <c r="B74" s="3349" t="s">
        <v>1</v>
      </c>
      <c r="C74" s="3330"/>
      <c r="D74" s="3330"/>
      <c r="E74" s="3330"/>
      <c r="F74" s="3330"/>
      <c r="G74" s="3350"/>
      <c r="H74" s="3351" t="s">
        <v>2</v>
      </c>
      <c r="I74" s="3307"/>
      <c r="J74" s="3307"/>
      <c r="K74" s="3307"/>
      <c r="L74" s="3352"/>
      <c r="M74" s="3353" t="s">
        <v>3</v>
      </c>
      <c r="N74" s="3379" t="s">
        <v>31</v>
      </c>
    </row>
    <row r="75" spans="1:16" x14ac:dyDescent="0.25">
      <c r="A75" s="3347"/>
      <c r="B75" s="2830" t="s">
        <v>8</v>
      </c>
      <c r="C75" s="3322"/>
      <c r="D75" s="2816" t="s">
        <v>9</v>
      </c>
      <c r="E75" s="3343"/>
      <c r="F75" s="2820" t="s">
        <v>351</v>
      </c>
      <c r="G75" s="3327" t="s">
        <v>10</v>
      </c>
      <c r="H75" s="3345" t="s">
        <v>11</v>
      </c>
      <c r="I75" s="3322"/>
      <c r="J75" s="3323" t="s">
        <v>12</v>
      </c>
      <c r="K75" s="3323" t="s">
        <v>352</v>
      </c>
      <c r="L75" s="3327" t="s">
        <v>13</v>
      </c>
      <c r="M75" s="3354"/>
      <c r="N75" s="3380"/>
    </row>
    <row r="76" spans="1:16" ht="57.75" thickBot="1" x14ac:dyDescent="0.3">
      <c r="A76" s="3348"/>
      <c r="B76" s="258" t="s">
        <v>14</v>
      </c>
      <c r="C76" s="823" t="s">
        <v>15</v>
      </c>
      <c r="D76" s="823" t="s">
        <v>417</v>
      </c>
      <c r="E76" s="823" t="s">
        <v>55</v>
      </c>
      <c r="F76" s="3356"/>
      <c r="G76" s="3328"/>
      <c r="H76" s="259" t="s">
        <v>14</v>
      </c>
      <c r="I76" s="823" t="s">
        <v>15</v>
      </c>
      <c r="J76" s="3324"/>
      <c r="K76" s="3324"/>
      <c r="L76" s="3328"/>
      <c r="M76" s="3355"/>
      <c r="N76" s="3381"/>
    </row>
    <row r="77" spans="1:16" ht="15.75" thickBot="1" x14ac:dyDescent="0.3">
      <c r="A77" s="260" t="s">
        <v>414</v>
      </c>
      <c r="B77" s="882">
        <v>95146</v>
      </c>
      <c r="C77" s="882">
        <v>69820.05</v>
      </c>
      <c r="D77" s="882">
        <v>36159</v>
      </c>
      <c r="E77" s="882">
        <v>39610.75</v>
      </c>
      <c r="F77" s="882">
        <v>27572</v>
      </c>
      <c r="G77" s="883">
        <v>268308.75</v>
      </c>
      <c r="H77" s="882">
        <v>15070.1</v>
      </c>
      <c r="I77" s="882">
        <v>11234.68</v>
      </c>
      <c r="J77" s="882">
        <v>12819.16</v>
      </c>
      <c r="K77" s="882">
        <v>5458</v>
      </c>
      <c r="L77" s="883">
        <v>44581.94</v>
      </c>
      <c r="M77" s="884">
        <v>312890.69</v>
      </c>
      <c r="N77" s="885">
        <v>180607.29</v>
      </c>
    </row>
    <row r="78" spans="1:16" x14ac:dyDescent="0.25">
      <c r="A78" s="264" t="s">
        <v>415</v>
      </c>
      <c r="B78" s="886">
        <v>60237</v>
      </c>
      <c r="C78" s="825">
        <v>44713.66</v>
      </c>
      <c r="D78" s="825">
        <v>19948</v>
      </c>
      <c r="E78" s="825">
        <v>21972.560000000001</v>
      </c>
      <c r="F78" s="887">
        <v>20026</v>
      </c>
      <c r="G78" s="888">
        <v>166897.26</v>
      </c>
      <c r="H78" s="889">
        <v>12754.9</v>
      </c>
      <c r="I78" s="890">
        <v>9325.68</v>
      </c>
      <c r="J78" s="886">
        <v>12213.16</v>
      </c>
      <c r="K78" s="886">
        <v>5235</v>
      </c>
      <c r="L78" s="888">
        <v>39528.74</v>
      </c>
      <c r="M78" s="891">
        <v>206426.01</v>
      </c>
      <c r="N78" s="830">
        <v>124030.95</v>
      </c>
    </row>
    <row r="79" spans="1:16" x14ac:dyDescent="0.25">
      <c r="A79" s="270" t="s">
        <v>50</v>
      </c>
      <c r="B79" s="892">
        <v>0</v>
      </c>
      <c r="C79" s="832">
        <v>0</v>
      </c>
      <c r="D79" s="832">
        <v>4494</v>
      </c>
      <c r="E79" s="832">
        <v>15</v>
      </c>
      <c r="F79" s="893">
        <v>10</v>
      </c>
      <c r="G79" s="888">
        <v>4519</v>
      </c>
      <c r="H79" s="894">
        <v>0</v>
      </c>
      <c r="I79" s="895">
        <v>0</v>
      </c>
      <c r="J79" s="892">
        <v>0</v>
      </c>
      <c r="K79" s="892">
        <v>0</v>
      </c>
      <c r="L79" s="888">
        <v>0</v>
      </c>
      <c r="M79" s="891">
        <v>4519</v>
      </c>
      <c r="N79" s="833">
        <v>15</v>
      </c>
    </row>
    <row r="80" spans="1:16" x14ac:dyDescent="0.25">
      <c r="A80" s="270" t="s">
        <v>51</v>
      </c>
      <c r="B80" s="892">
        <v>28998</v>
      </c>
      <c r="C80" s="832">
        <v>20025</v>
      </c>
      <c r="D80" s="832">
        <v>9411</v>
      </c>
      <c r="E80" s="832">
        <v>14785</v>
      </c>
      <c r="F80" s="893">
        <v>5674</v>
      </c>
      <c r="G80" s="888">
        <v>78893.039999999994</v>
      </c>
      <c r="H80" s="894">
        <v>2076</v>
      </c>
      <c r="I80" s="895">
        <v>1682</v>
      </c>
      <c r="J80" s="892">
        <v>570</v>
      </c>
      <c r="K80" s="892">
        <v>95</v>
      </c>
      <c r="L80" s="888">
        <v>4423</v>
      </c>
      <c r="M80" s="891">
        <v>83316.039999999994</v>
      </c>
      <c r="N80" s="833">
        <v>45050.04</v>
      </c>
    </row>
    <row r="81" spans="1:14" x14ac:dyDescent="0.25">
      <c r="A81" s="270" t="s">
        <v>52</v>
      </c>
      <c r="B81" s="832">
        <v>1939</v>
      </c>
      <c r="C81" s="832">
        <v>394.7</v>
      </c>
      <c r="D81" s="832">
        <v>1482</v>
      </c>
      <c r="E81" s="832">
        <v>317</v>
      </c>
      <c r="F81" s="856">
        <v>1066</v>
      </c>
      <c r="G81" s="888">
        <v>5199.3100000000004</v>
      </c>
      <c r="H81" s="896">
        <v>224.2</v>
      </c>
      <c r="I81" s="895">
        <v>0</v>
      </c>
      <c r="J81" s="895">
        <v>0</v>
      </c>
      <c r="K81" s="895">
        <v>127</v>
      </c>
      <c r="L81" s="888">
        <v>351.2</v>
      </c>
      <c r="M81" s="891">
        <v>5550.51</v>
      </c>
      <c r="N81" s="833">
        <v>3650.8</v>
      </c>
    </row>
    <row r="82" spans="1:14" x14ac:dyDescent="0.25">
      <c r="A82" s="735" t="s">
        <v>53</v>
      </c>
      <c r="B82" s="832">
        <v>3232</v>
      </c>
      <c r="C82" s="832">
        <v>4640.3100000000004</v>
      </c>
      <c r="D82" s="832">
        <v>784</v>
      </c>
      <c r="E82" s="832">
        <v>2507</v>
      </c>
      <c r="F82" s="856">
        <v>760</v>
      </c>
      <c r="G82" s="888">
        <v>11923.61</v>
      </c>
      <c r="H82" s="896">
        <v>15</v>
      </c>
      <c r="I82" s="895">
        <v>227</v>
      </c>
      <c r="J82" s="895">
        <v>36</v>
      </c>
      <c r="K82" s="895">
        <v>0</v>
      </c>
      <c r="L82" s="888">
        <v>278</v>
      </c>
      <c r="M82" s="891">
        <v>12201.61</v>
      </c>
      <c r="N82" s="833">
        <v>7626.5</v>
      </c>
    </row>
    <row r="83" spans="1:14" ht="15.75" thickBot="1" x14ac:dyDescent="0.3">
      <c r="A83" s="741" t="s">
        <v>23</v>
      </c>
      <c r="B83" s="897">
        <v>739</v>
      </c>
      <c r="C83" s="897">
        <v>46.37</v>
      </c>
      <c r="D83" s="897">
        <v>40</v>
      </c>
      <c r="E83" s="897">
        <v>14.18</v>
      </c>
      <c r="F83" s="898">
        <v>36</v>
      </c>
      <c r="G83" s="888">
        <v>876.53</v>
      </c>
      <c r="H83" s="899">
        <v>0</v>
      </c>
      <c r="I83" s="900">
        <v>0</v>
      </c>
      <c r="J83" s="900">
        <v>0</v>
      </c>
      <c r="K83" s="900">
        <v>1</v>
      </c>
      <c r="L83" s="888">
        <v>1</v>
      </c>
      <c r="M83" s="891">
        <v>877.53</v>
      </c>
      <c r="N83" s="901">
        <v>234</v>
      </c>
    </row>
    <row r="84" spans="1:14" ht="15.75" thickBot="1" x14ac:dyDescent="0.3">
      <c r="A84" s="260" t="s">
        <v>416</v>
      </c>
      <c r="B84" s="882">
        <v>76296</v>
      </c>
      <c r="C84" s="882">
        <v>59248.18</v>
      </c>
      <c r="D84" s="882">
        <v>64012.32</v>
      </c>
      <c r="E84" s="882">
        <v>51348.34</v>
      </c>
      <c r="F84" s="902">
        <v>27919</v>
      </c>
      <c r="G84" s="883">
        <v>278824.62</v>
      </c>
      <c r="H84" s="903">
        <v>105995.34</v>
      </c>
      <c r="I84" s="882">
        <v>32132.1</v>
      </c>
      <c r="J84" s="882">
        <v>38081</v>
      </c>
      <c r="K84" s="882">
        <v>34399.339999999997</v>
      </c>
      <c r="L84" s="883">
        <v>210607.78</v>
      </c>
      <c r="M84" s="884">
        <v>489432.4</v>
      </c>
      <c r="N84" s="885">
        <v>287137.19</v>
      </c>
    </row>
    <row r="85" spans="1:14" x14ac:dyDescent="0.25">
      <c r="A85" s="270" t="s">
        <v>415</v>
      </c>
      <c r="B85" s="832">
        <v>50335</v>
      </c>
      <c r="C85" s="832">
        <v>50157.34</v>
      </c>
      <c r="D85" s="832">
        <v>43325.51</v>
      </c>
      <c r="E85" s="832">
        <v>36306.04</v>
      </c>
      <c r="F85" s="856">
        <v>15768</v>
      </c>
      <c r="G85" s="904">
        <v>195892.33</v>
      </c>
      <c r="H85" s="896">
        <v>94536.34</v>
      </c>
      <c r="I85" s="895">
        <v>25555.49</v>
      </c>
      <c r="J85" s="895">
        <v>26487</v>
      </c>
      <c r="K85" s="895">
        <v>28605</v>
      </c>
      <c r="L85" s="888">
        <v>175183.83</v>
      </c>
      <c r="M85" s="891">
        <v>371076.16</v>
      </c>
      <c r="N85" s="833">
        <v>213328.44</v>
      </c>
    </row>
    <row r="86" spans="1:14" x14ac:dyDescent="0.25">
      <c r="A86" s="270" t="s">
        <v>50</v>
      </c>
      <c r="B86" s="832">
        <v>1183</v>
      </c>
      <c r="C86" s="832">
        <v>0</v>
      </c>
      <c r="D86" s="832">
        <v>8098</v>
      </c>
      <c r="E86" s="832">
        <v>171</v>
      </c>
      <c r="F86" s="856">
        <v>235</v>
      </c>
      <c r="G86" s="904">
        <v>9687</v>
      </c>
      <c r="H86" s="896">
        <v>0</v>
      </c>
      <c r="I86" s="895">
        <v>0</v>
      </c>
      <c r="J86" s="895">
        <v>0</v>
      </c>
      <c r="K86" s="895">
        <v>0</v>
      </c>
      <c r="L86" s="888">
        <v>0</v>
      </c>
      <c r="M86" s="891">
        <v>9687</v>
      </c>
      <c r="N86" s="833">
        <v>678</v>
      </c>
    </row>
    <row r="87" spans="1:14" x14ac:dyDescent="0.25">
      <c r="A87" s="270" t="s">
        <v>51</v>
      </c>
      <c r="B87" s="905">
        <v>24353</v>
      </c>
      <c r="C87" s="905">
        <v>8948.83</v>
      </c>
      <c r="D87" s="905">
        <v>12074.81</v>
      </c>
      <c r="E87" s="905">
        <v>14472.09</v>
      </c>
      <c r="F87" s="906">
        <v>11818</v>
      </c>
      <c r="G87" s="904">
        <v>71666.78</v>
      </c>
      <c r="H87" s="907">
        <v>11459</v>
      </c>
      <c r="I87" s="905">
        <v>6576.61</v>
      </c>
      <c r="J87" s="905">
        <v>11594</v>
      </c>
      <c r="K87" s="905">
        <v>5446.34</v>
      </c>
      <c r="L87" s="888">
        <v>35075.949999999997</v>
      </c>
      <c r="M87" s="891">
        <v>106742.73</v>
      </c>
      <c r="N87" s="833">
        <v>71773.75</v>
      </c>
    </row>
    <row r="88" spans="1:14" x14ac:dyDescent="0.25">
      <c r="A88" s="270" t="s">
        <v>52</v>
      </c>
      <c r="B88" s="905">
        <v>413</v>
      </c>
      <c r="C88" s="905">
        <v>97</v>
      </c>
      <c r="D88" s="905">
        <v>377</v>
      </c>
      <c r="E88" s="905">
        <v>52</v>
      </c>
      <c r="F88" s="906">
        <v>98</v>
      </c>
      <c r="G88" s="904">
        <v>1037.94</v>
      </c>
      <c r="H88" s="907">
        <v>0</v>
      </c>
      <c r="I88" s="905">
        <v>0</v>
      </c>
      <c r="J88" s="905">
        <v>0</v>
      </c>
      <c r="K88" s="905">
        <v>24</v>
      </c>
      <c r="L88" s="888">
        <v>24</v>
      </c>
      <c r="M88" s="891">
        <v>1061.94</v>
      </c>
      <c r="N88" s="833">
        <v>643</v>
      </c>
    </row>
    <row r="89" spans="1:14" x14ac:dyDescent="0.25">
      <c r="A89" s="742" t="s">
        <v>53</v>
      </c>
      <c r="B89" s="908">
        <v>10</v>
      </c>
      <c r="C89" s="908">
        <v>45</v>
      </c>
      <c r="D89" s="908">
        <v>137</v>
      </c>
      <c r="E89" s="908">
        <v>345</v>
      </c>
      <c r="F89" s="909">
        <v>0</v>
      </c>
      <c r="G89" s="904">
        <v>537</v>
      </c>
      <c r="H89" s="910">
        <v>0</v>
      </c>
      <c r="I89" s="908">
        <v>0</v>
      </c>
      <c r="J89" s="908">
        <v>0</v>
      </c>
      <c r="K89" s="908">
        <v>324</v>
      </c>
      <c r="L89" s="888">
        <v>324</v>
      </c>
      <c r="M89" s="891">
        <v>861</v>
      </c>
      <c r="N89" s="833">
        <v>713</v>
      </c>
    </row>
    <row r="90" spans="1:14" ht="15.75" thickBot="1" x14ac:dyDescent="0.3">
      <c r="A90" s="741" t="s">
        <v>23</v>
      </c>
      <c r="B90" s="897">
        <v>1</v>
      </c>
      <c r="C90" s="897">
        <v>0.01</v>
      </c>
      <c r="D90" s="897">
        <v>0</v>
      </c>
      <c r="E90" s="897">
        <v>2.2000000000000002</v>
      </c>
      <c r="F90" s="898">
        <v>0</v>
      </c>
      <c r="G90" s="904">
        <v>3.58</v>
      </c>
      <c r="H90" s="899">
        <v>0</v>
      </c>
      <c r="I90" s="900">
        <v>0</v>
      </c>
      <c r="J90" s="900">
        <v>0</v>
      </c>
      <c r="K90" s="900">
        <v>0</v>
      </c>
      <c r="L90" s="888">
        <v>0</v>
      </c>
      <c r="M90" s="891">
        <v>3.58</v>
      </c>
      <c r="N90" s="901">
        <v>1</v>
      </c>
    </row>
    <row r="91" spans="1:14" ht="15.75" thickBot="1" x14ac:dyDescent="0.3">
      <c r="A91" s="260" t="s">
        <v>26</v>
      </c>
      <c r="B91" s="882">
        <v>171443</v>
      </c>
      <c r="C91" s="865">
        <v>129068.22</v>
      </c>
      <c r="D91" s="865">
        <v>100171.32</v>
      </c>
      <c r="E91" s="865">
        <v>90959.09</v>
      </c>
      <c r="F91" s="866">
        <v>55491</v>
      </c>
      <c r="G91" s="883">
        <v>547133.37</v>
      </c>
      <c r="H91" s="903">
        <v>121065.44</v>
      </c>
      <c r="I91" s="865">
        <v>43366.78</v>
      </c>
      <c r="J91" s="911">
        <v>50900.160000000003</v>
      </c>
      <c r="K91" s="911">
        <v>39857.339999999997</v>
      </c>
      <c r="L91" s="883">
        <v>255189.72</v>
      </c>
      <c r="M91" s="884">
        <v>802323.09</v>
      </c>
      <c r="N91" s="912">
        <v>467744.48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91"/>
  <sheetViews>
    <sheetView topLeftCell="D6" workbookViewId="0">
      <selection activeCell="R15" sqref="R15:R29"/>
    </sheetView>
  </sheetViews>
  <sheetFormatPr defaultColWidth="9.140625" defaultRowHeight="15" x14ac:dyDescent="0.25"/>
  <cols>
    <col min="1" max="1" width="44.5703125" style="4" customWidth="1"/>
    <col min="2" max="2" width="18" style="4" bestFit="1" customWidth="1"/>
    <col min="3" max="3" width="15.42578125" style="4" bestFit="1" customWidth="1"/>
    <col min="4" max="4" width="18" style="4" customWidth="1"/>
    <col min="5" max="5" width="14.28515625" style="4" bestFit="1" customWidth="1"/>
    <col min="6" max="6" width="14.7109375" style="4" bestFit="1" customWidth="1"/>
    <col min="7" max="7" width="16" style="4" bestFit="1" customWidth="1"/>
    <col min="8" max="11" width="14.28515625" style="4" bestFit="1" customWidth="1"/>
    <col min="12" max="12" width="16" style="4" customWidth="1"/>
    <col min="13" max="13" width="16" style="4" bestFit="1" customWidth="1"/>
    <col min="14" max="14" width="15.42578125" style="4" bestFit="1" customWidth="1"/>
    <col min="15" max="18" width="11" style="4" bestFit="1" customWidth="1"/>
    <col min="19" max="16384" width="9.140625" style="4"/>
  </cols>
  <sheetData>
    <row r="1" spans="1:18" ht="18.75" x14ac:dyDescent="0.25">
      <c r="A1" s="3293" t="s">
        <v>531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8" ht="15.75" thickBot="1" x14ac:dyDescent="0.3"/>
    <row r="3" spans="1:18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8" ht="15.75" customHeight="1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37" t="s">
        <v>3</v>
      </c>
      <c r="N4" s="3357" t="s">
        <v>31</v>
      </c>
    </row>
    <row r="5" spans="1:18" ht="15" customHeight="1" x14ac:dyDescent="0.25">
      <c r="A5" s="3301"/>
      <c r="B5" s="2803" t="s">
        <v>8</v>
      </c>
      <c r="C5" s="3315"/>
      <c r="D5" s="3316" t="s">
        <v>9</v>
      </c>
      <c r="E5" s="3317"/>
      <c r="F5" s="3360" t="s">
        <v>32</v>
      </c>
      <c r="G5" s="3327" t="s">
        <v>10</v>
      </c>
      <c r="H5" s="2804" t="s">
        <v>11</v>
      </c>
      <c r="I5" s="3322"/>
      <c r="J5" s="3323" t="s">
        <v>12</v>
      </c>
      <c r="K5" s="3325" t="s">
        <v>33</v>
      </c>
      <c r="L5" s="3327" t="s">
        <v>13</v>
      </c>
      <c r="M5" s="3338"/>
      <c r="N5" s="3358"/>
    </row>
    <row r="6" spans="1:18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26"/>
      <c r="G6" s="3328"/>
      <c r="H6" s="5" t="s">
        <v>14</v>
      </c>
      <c r="I6" s="6" t="s">
        <v>15</v>
      </c>
      <c r="J6" s="3324"/>
      <c r="K6" s="3326"/>
      <c r="L6" s="3328"/>
      <c r="M6" s="3339"/>
      <c r="N6" s="3359"/>
    </row>
    <row r="7" spans="1:18" x14ac:dyDescent="0.25">
      <c r="A7" s="83" t="s">
        <v>17</v>
      </c>
      <c r="B7" s="1723">
        <v>169103</v>
      </c>
      <c r="C7" s="1740">
        <v>19305</v>
      </c>
      <c r="D7" s="1740">
        <v>12648</v>
      </c>
      <c r="E7" s="1740">
        <v>5908</v>
      </c>
      <c r="F7" s="1740">
        <v>23450</v>
      </c>
      <c r="G7" s="1741">
        <v>230414</v>
      </c>
      <c r="H7" s="1723">
        <v>1918</v>
      </c>
      <c r="I7" s="1740">
        <v>64</v>
      </c>
      <c r="J7" s="1740">
        <v>15</v>
      </c>
      <c r="K7" s="1742">
        <v>0</v>
      </c>
      <c r="L7" s="1741">
        <v>1997</v>
      </c>
      <c r="M7" s="1770">
        <v>232411</v>
      </c>
      <c r="N7" s="1832">
        <v>64505</v>
      </c>
    </row>
    <row r="8" spans="1:18" x14ac:dyDescent="0.25">
      <c r="A8" s="3" t="s">
        <v>410</v>
      </c>
      <c r="B8" s="1724">
        <v>26521</v>
      </c>
      <c r="C8" s="1744">
        <v>5417</v>
      </c>
      <c r="D8" s="1744">
        <v>4507</v>
      </c>
      <c r="E8" s="1744">
        <v>1538</v>
      </c>
      <c r="F8" s="1740">
        <v>6356</v>
      </c>
      <c r="G8" s="1741">
        <v>44339</v>
      </c>
      <c r="H8" s="1724">
        <v>466</v>
      </c>
      <c r="I8" s="1744">
        <v>1</v>
      </c>
      <c r="J8" s="1744">
        <v>32</v>
      </c>
      <c r="K8" s="1742">
        <v>0</v>
      </c>
      <c r="L8" s="1741">
        <v>499</v>
      </c>
      <c r="M8" s="1770">
        <v>44838</v>
      </c>
      <c r="N8" s="1833">
        <v>13771</v>
      </c>
    </row>
    <row r="9" spans="1:18" x14ac:dyDescent="0.25">
      <c r="A9" s="216" t="s">
        <v>526</v>
      </c>
      <c r="B9" s="1725">
        <v>3526</v>
      </c>
      <c r="C9" s="1745">
        <v>863</v>
      </c>
      <c r="D9" s="1745">
        <v>1642</v>
      </c>
      <c r="E9" s="1745">
        <v>282</v>
      </c>
      <c r="F9" s="1746">
        <v>997</v>
      </c>
      <c r="G9" s="1747">
        <v>7310</v>
      </c>
      <c r="H9" s="1725">
        <v>15</v>
      </c>
      <c r="I9" s="1745">
        <v>0</v>
      </c>
      <c r="J9" s="1745">
        <v>0</v>
      </c>
      <c r="K9" s="1748">
        <v>0</v>
      </c>
      <c r="L9" s="1747">
        <v>15</v>
      </c>
      <c r="M9" s="1743">
        <v>7325</v>
      </c>
      <c r="N9" s="1834">
        <v>2864</v>
      </c>
    </row>
    <row r="10" spans="1:18" x14ac:dyDescent="0.25">
      <c r="A10" s="82" t="s">
        <v>20</v>
      </c>
      <c r="B10" s="1725">
        <v>5832</v>
      </c>
      <c r="C10" s="1745">
        <v>603</v>
      </c>
      <c r="D10" s="1745">
        <v>608</v>
      </c>
      <c r="E10" s="1745">
        <v>265</v>
      </c>
      <c r="F10" s="1746">
        <v>1047</v>
      </c>
      <c r="G10" s="1747">
        <v>8355</v>
      </c>
      <c r="H10" s="1725">
        <v>331</v>
      </c>
      <c r="I10" s="1745">
        <v>1</v>
      </c>
      <c r="J10" s="1745">
        <v>32</v>
      </c>
      <c r="K10" s="1748">
        <v>0</v>
      </c>
      <c r="L10" s="1747">
        <v>364</v>
      </c>
      <c r="M10" s="1743">
        <v>8719</v>
      </c>
      <c r="N10" s="1834">
        <v>2397</v>
      </c>
    </row>
    <row r="11" spans="1:18" x14ac:dyDescent="0.25">
      <c r="A11" s="82" t="s">
        <v>21</v>
      </c>
      <c r="B11" s="1725">
        <v>9683</v>
      </c>
      <c r="C11" s="1745">
        <v>3161</v>
      </c>
      <c r="D11" s="1745">
        <v>1575</v>
      </c>
      <c r="E11" s="1745">
        <v>702</v>
      </c>
      <c r="F11" s="1746">
        <v>2431</v>
      </c>
      <c r="G11" s="1747">
        <v>17552</v>
      </c>
      <c r="H11" s="1725">
        <v>120</v>
      </c>
      <c r="I11" s="1745">
        <v>0</v>
      </c>
      <c r="J11" s="1745">
        <v>0</v>
      </c>
      <c r="K11" s="1748">
        <v>0</v>
      </c>
      <c r="L11" s="1747">
        <v>120</v>
      </c>
      <c r="M11" s="1743">
        <v>17672</v>
      </c>
      <c r="N11" s="1834">
        <v>5011</v>
      </c>
    </row>
    <row r="12" spans="1:18" x14ac:dyDescent="0.25">
      <c r="A12" s="3" t="s">
        <v>22</v>
      </c>
      <c r="B12" s="1724">
        <v>16848</v>
      </c>
      <c r="C12" s="1744">
        <v>2418</v>
      </c>
      <c r="D12" s="1744">
        <v>1866</v>
      </c>
      <c r="E12" s="1744">
        <v>743</v>
      </c>
      <c r="F12" s="1744">
        <v>4015</v>
      </c>
      <c r="G12" s="1741">
        <v>25890</v>
      </c>
      <c r="H12" s="1724">
        <v>6</v>
      </c>
      <c r="I12" s="1744">
        <v>0</v>
      </c>
      <c r="J12" s="1744">
        <v>18</v>
      </c>
      <c r="K12" s="1742">
        <v>5</v>
      </c>
      <c r="L12" s="1741">
        <v>29</v>
      </c>
      <c r="M12" s="1770">
        <v>25919</v>
      </c>
      <c r="N12" s="1833">
        <v>6702</v>
      </c>
    </row>
    <row r="13" spans="1:18" ht="15.75" thickBot="1" x14ac:dyDescent="0.3">
      <c r="A13" s="221" t="s">
        <v>23</v>
      </c>
      <c r="B13" s="1726">
        <v>16604</v>
      </c>
      <c r="C13" s="1749">
        <v>2648</v>
      </c>
      <c r="D13" s="1749">
        <v>2548</v>
      </c>
      <c r="E13" s="1749">
        <v>1032</v>
      </c>
      <c r="F13" s="1749">
        <v>6400</v>
      </c>
      <c r="G13" s="1741">
        <v>29232</v>
      </c>
      <c r="H13" s="1726">
        <v>1435</v>
      </c>
      <c r="I13" s="1749">
        <v>8</v>
      </c>
      <c r="J13" s="1749">
        <v>2318</v>
      </c>
      <c r="K13" s="1742">
        <v>72</v>
      </c>
      <c r="L13" s="1741">
        <v>3833</v>
      </c>
      <c r="M13" s="1831">
        <v>33065</v>
      </c>
      <c r="N13" s="1835">
        <v>14111</v>
      </c>
    </row>
    <row r="14" spans="1:18" ht="15.75" thickBot="1" x14ac:dyDescent="0.3">
      <c r="A14" s="223" t="s">
        <v>24</v>
      </c>
      <c r="B14" s="1727">
        <v>229076</v>
      </c>
      <c r="C14" s="1727">
        <v>29788</v>
      </c>
      <c r="D14" s="1727">
        <v>21569</v>
      </c>
      <c r="E14" s="1727">
        <v>9221</v>
      </c>
      <c r="F14" s="1727">
        <v>40221</v>
      </c>
      <c r="G14" s="1750">
        <v>329875</v>
      </c>
      <c r="H14" s="1727">
        <v>3825</v>
      </c>
      <c r="I14" s="1727">
        <v>73</v>
      </c>
      <c r="J14" s="1727">
        <v>2383</v>
      </c>
      <c r="K14" s="1727">
        <v>77</v>
      </c>
      <c r="L14" s="1750">
        <v>6358</v>
      </c>
      <c r="M14" s="1762">
        <v>336233</v>
      </c>
      <c r="N14" s="1730">
        <v>99089</v>
      </c>
    </row>
    <row r="15" spans="1:18" x14ac:dyDescent="0.25">
      <c r="A15" s="362" t="s">
        <v>35</v>
      </c>
      <c r="B15" s="1728">
        <v>92</v>
      </c>
      <c r="C15" s="1751">
        <v>67</v>
      </c>
      <c r="D15" s="1751">
        <v>126</v>
      </c>
      <c r="E15" s="1751">
        <v>19</v>
      </c>
      <c r="F15" s="1752">
        <v>46</v>
      </c>
      <c r="G15" s="1753">
        <v>350</v>
      </c>
      <c r="H15" s="1754">
        <v>0</v>
      </c>
      <c r="I15" s="1751">
        <v>0</v>
      </c>
      <c r="J15" s="1751">
        <v>0</v>
      </c>
      <c r="K15" s="1751">
        <v>0</v>
      </c>
      <c r="L15" s="1753">
        <v>0</v>
      </c>
      <c r="M15" s="1755">
        <v>350</v>
      </c>
      <c r="N15" s="1832">
        <v>202</v>
      </c>
      <c r="P15" s="4">
        <v>350</v>
      </c>
      <c r="Q15" s="4">
        <v>66083</v>
      </c>
      <c r="R15" s="4">
        <f>SUM(P15:Q15)</f>
        <v>66433</v>
      </c>
    </row>
    <row r="16" spans="1:18" x14ac:dyDescent="0.25">
      <c r="A16" s="1715" t="s">
        <v>36</v>
      </c>
      <c r="B16" s="1729">
        <v>76</v>
      </c>
      <c r="C16" s="1744">
        <v>26</v>
      </c>
      <c r="D16" s="1744">
        <v>8</v>
      </c>
      <c r="E16" s="1744">
        <v>0</v>
      </c>
      <c r="F16" s="1756">
        <v>0</v>
      </c>
      <c r="G16" s="1757">
        <v>110</v>
      </c>
      <c r="H16" s="1758">
        <v>0</v>
      </c>
      <c r="I16" s="1744">
        <v>0</v>
      </c>
      <c r="J16" s="1744">
        <v>0</v>
      </c>
      <c r="K16" s="1744">
        <v>0</v>
      </c>
      <c r="L16" s="1757">
        <v>0</v>
      </c>
      <c r="M16" s="1759">
        <v>110</v>
      </c>
      <c r="N16" s="1833">
        <v>27</v>
      </c>
      <c r="P16" s="4">
        <v>110</v>
      </c>
      <c r="Q16" s="4">
        <v>40905</v>
      </c>
      <c r="R16" s="4">
        <f t="shared" ref="R16:R29" si="0">SUM(P16:Q16)</f>
        <v>41015</v>
      </c>
    </row>
    <row r="17" spans="1:18" x14ac:dyDescent="0.25">
      <c r="A17" s="1715" t="s">
        <v>37</v>
      </c>
      <c r="B17" s="1729">
        <v>4</v>
      </c>
      <c r="C17" s="1744">
        <v>0</v>
      </c>
      <c r="D17" s="1744">
        <v>0</v>
      </c>
      <c r="E17" s="1744">
        <v>5</v>
      </c>
      <c r="F17" s="1756">
        <v>22</v>
      </c>
      <c r="G17" s="1757">
        <v>31</v>
      </c>
      <c r="H17" s="1758">
        <v>0</v>
      </c>
      <c r="I17" s="1744">
        <v>0</v>
      </c>
      <c r="J17" s="1744">
        <v>0</v>
      </c>
      <c r="K17" s="1744">
        <v>0</v>
      </c>
      <c r="L17" s="1757">
        <v>0</v>
      </c>
      <c r="M17" s="1759">
        <v>31</v>
      </c>
      <c r="N17" s="1833">
        <v>26</v>
      </c>
      <c r="P17" s="4">
        <v>31</v>
      </c>
      <c r="Q17" s="4">
        <v>7506</v>
      </c>
      <c r="R17" s="4">
        <f t="shared" si="0"/>
        <v>7537</v>
      </c>
    </row>
    <row r="18" spans="1:18" x14ac:dyDescent="0.25">
      <c r="A18" s="1715" t="s">
        <v>38</v>
      </c>
      <c r="B18" s="1729">
        <v>40</v>
      </c>
      <c r="C18" s="1744">
        <v>14</v>
      </c>
      <c r="D18" s="1744">
        <v>2</v>
      </c>
      <c r="E18" s="1744">
        <v>0</v>
      </c>
      <c r="F18" s="1756">
        <v>2</v>
      </c>
      <c r="G18" s="1757">
        <v>58</v>
      </c>
      <c r="H18" s="1758">
        <v>0</v>
      </c>
      <c r="I18" s="1744">
        <v>0</v>
      </c>
      <c r="J18" s="1744">
        <v>0</v>
      </c>
      <c r="K18" s="1744">
        <v>0</v>
      </c>
      <c r="L18" s="1757">
        <v>0</v>
      </c>
      <c r="M18" s="1759">
        <v>58</v>
      </c>
      <c r="N18" s="1833">
        <v>25</v>
      </c>
      <c r="P18" s="4">
        <v>58</v>
      </c>
      <c r="Q18" s="4">
        <v>4204</v>
      </c>
      <c r="R18" s="4">
        <f t="shared" si="0"/>
        <v>4262</v>
      </c>
    </row>
    <row r="19" spans="1:18" x14ac:dyDescent="0.25">
      <c r="A19" s="1715" t="s">
        <v>39</v>
      </c>
      <c r="B19" s="1729">
        <v>59</v>
      </c>
      <c r="C19" s="1744">
        <v>37</v>
      </c>
      <c r="D19" s="1744">
        <v>41</v>
      </c>
      <c r="E19" s="1744">
        <v>4</v>
      </c>
      <c r="F19" s="1756">
        <v>59</v>
      </c>
      <c r="G19" s="1757">
        <v>200</v>
      </c>
      <c r="H19" s="1758">
        <v>0</v>
      </c>
      <c r="I19" s="1744">
        <v>2</v>
      </c>
      <c r="J19" s="1744">
        <v>0</v>
      </c>
      <c r="K19" s="1744">
        <v>0</v>
      </c>
      <c r="L19" s="1757">
        <v>2</v>
      </c>
      <c r="M19" s="1759">
        <v>202</v>
      </c>
      <c r="N19" s="1833">
        <v>74</v>
      </c>
      <c r="P19" s="4">
        <v>202</v>
      </c>
      <c r="Q19" s="4">
        <v>68227</v>
      </c>
      <c r="R19" s="4">
        <f t="shared" si="0"/>
        <v>68429</v>
      </c>
    </row>
    <row r="20" spans="1:18" x14ac:dyDescent="0.25">
      <c r="A20" s="1715" t="s">
        <v>40</v>
      </c>
      <c r="B20" s="1729">
        <v>7</v>
      </c>
      <c r="C20" s="1744">
        <v>12</v>
      </c>
      <c r="D20" s="1744">
        <v>2</v>
      </c>
      <c r="E20" s="1744">
        <v>0</v>
      </c>
      <c r="F20" s="1756">
        <v>0</v>
      </c>
      <c r="G20" s="1757">
        <v>21</v>
      </c>
      <c r="H20" s="1758">
        <v>0</v>
      </c>
      <c r="I20" s="1744">
        <v>0</v>
      </c>
      <c r="J20" s="1744">
        <v>0</v>
      </c>
      <c r="K20" s="1744">
        <v>0</v>
      </c>
      <c r="L20" s="1757">
        <v>0</v>
      </c>
      <c r="M20" s="1759">
        <v>21</v>
      </c>
      <c r="N20" s="1833">
        <v>9</v>
      </c>
      <c r="P20" s="4">
        <v>21</v>
      </c>
      <c r="Q20" s="4">
        <v>10257</v>
      </c>
      <c r="R20" s="4">
        <f t="shared" si="0"/>
        <v>10278</v>
      </c>
    </row>
    <row r="21" spans="1:18" x14ac:dyDescent="0.25">
      <c r="A21" s="1715" t="s">
        <v>41</v>
      </c>
      <c r="B21" s="1729">
        <v>130</v>
      </c>
      <c r="C21" s="1744">
        <v>6</v>
      </c>
      <c r="D21" s="1744">
        <v>1</v>
      </c>
      <c r="E21" s="1744">
        <v>5</v>
      </c>
      <c r="F21" s="1756">
        <v>29</v>
      </c>
      <c r="G21" s="1757">
        <v>171</v>
      </c>
      <c r="H21" s="1758">
        <v>0</v>
      </c>
      <c r="I21" s="1744">
        <v>0</v>
      </c>
      <c r="J21" s="1744">
        <v>0</v>
      </c>
      <c r="K21" s="1744">
        <v>0</v>
      </c>
      <c r="L21" s="1757">
        <v>0</v>
      </c>
      <c r="M21" s="1759">
        <v>171</v>
      </c>
      <c r="N21" s="1833">
        <v>34</v>
      </c>
      <c r="P21" s="4">
        <v>171</v>
      </c>
      <c r="Q21" s="4">
        <v>20222</v>
      </c>
      <c r="R21" s="4">
        <f t="shared" si="0"/>
        <v>20393</v>
      </c>
    </row>
    <row r="22" spans="1:18" x14ac:dyDescent="0.25">
      <c r="A22" s="1715" t="s">
        <v>42</v>
      </c>
      <c r="B22" s="1729">
        <v>3</v>
      </c>
      <c r="C22" s="1744">
        <v>0</v>
      </c>
      <c r="D22" s="1744">
        <v>1</v>
      </c>
      <c r="E22" s="1744">
        <v>2</v>
      </c>
      <c r="F22" s="1756">
        <v>0</v>
      </c>
      <c r="G22" s="1757">
        <v>6</v>
      </c>
      <c r="H22" s="1758">
        <v>0</v>
      </c>
      <c r="I22" s="1744">
        <v>0</v>
      </c>
      <c r="J22" s="1744">
        <v>0</v>
      </c>
      <c r="K22" s="1744">
        <v>0</v>
      </c>
      <c r="L22" s="1757">
        <v>0</v>
      </c>
      <c r="M22" s="1759">
        <v>6</v>
      </c>
      <c r="N22" s="1833">
        <v>4</v>
      </c>
      <c r="P22" s="4">
        <v>6</v>
      </c>
      <c r="Q22" s="4">
        <v>38945</v>
      </c>
      <c r="R22" s="4">
        <f t="shared" si="0"/>
        <v>38951</v>
      </c>
    </row>
    <row r="23" spans="1:18" x14ac:dyDescent="0.25">
      <c r="A23" s="1715" t="s">
        <v>43</v>
      </c>
      <c r="B23" s="1729">
        <v>485</v>
      </c>
      <c r="C23" s="1744">
        <v>97</v>
      </c>
      <c r="D23" s="1744">
        <v>221</v>
      </c>
      <c r="E23" s="1744">
        <v>41</v>
      </c>
      <c r="F23" s="1756">
        <v>153</v>
      </c>
      <c r="G23" s="1757">
        <v>997</v>
      </c>
      <c r="H23" s="1758">
        <v>0</v>
      </c>
      <c r="I23" s="1744">
        <v>0</v>
      </c>
      <c r="J23" s="1744">
        <v>0</v>
      </c>
      <c r="K23" s="1744">
        <v>3</v>
      </c>
      <c r="L23" s="1757">
        <v>3</v>
      </c>
      <c r="M23" s="1759">
        <v>1000</v>
      </c>
      <c r="N23" s="1833">
        <v>542</v>
      </c>
      <c r="P23" s="4">
        <v>1000</v>
      </c>
      <c r="Q23" s="4">
        <v>15710</v>
      </c>
      <c r="R23" s="4">
        <f t="shared" si="0"/>
        <v>16710</v>
      </c>
    </row>
    <row r="24" spans="1:18" x14ac:dyDescent="0.25">
      <c r="A24" s="1715" t="s">
        <v>44</v>
      </c>
      <c r="B24" s="1729">
        <v>38</v>
      </c>
      <c r="C24" s="1744">
        <v>2</v>
      </c>
      <c r="D24" s="1744">
        <v>71</v>
      </c>
      <c r="E24" s="1744">
        <v>0</v>
      </c>
      <c r="F24" s="1756">
        <v>78</v>
      </c>
      <c r="G24" s="1757">
        <v>189</v>
      </c>
      <c r="H24" s="1758">
        <v>0</v>
      </c>
      <c r="I24" s="1744">
        <v>0</v>
      </c>
      <c r="J24" s="1744">
        <v>0</v>
      </c>
      <c r="K24" s="1744">
        <v>0</v>
      </c>
      <c r="L24" s="1757">
        <v>0</v>
      </c>
      <c r="M24" s="1759">
        <v>189</v>
      </c>
      <c r="N24" s="1833">
        <v>117</v>
      </c>
      <c r="P24" s="4">
        <v>189</v>
      </c>
      <c r="Q24" s="4">
        <v>15313</v>
      </c>
      <c r="R24" s="4">
        <f t="shared" si="0"/>
        <v>15502</v>
      </c>
    </row>
    <row r="25" spans="1:18" x14ac:dyDescent="0.25">
      <c r="A25" s="1715" t="s">
        <v>45</v>
      </c>
      <c r="B25" s="1729">
        <v>14</v>
      </c>
      <c r="C25" s="1744">
        <v>4</v>
      </c>
      <c r="D25" s="1744">
        <v>21</v>
      </c>
      <c r="E25" s="1744">
        <v>1</v>
      </c>
      <c r="F25" s="1756">
        <v>0</v>
      </c>
      <c r="G25" s="1757">
        <v>40</v>
      </c>
      <c r="H25" s="1758">
        <v>0</v>
      </c>
      <c r="I25" s="1744">
        <v>0</v>
      </c>
      <c r="J25" s="1744">
        <v>0</v>
      </c>
      <c r="K25" s="1744">
        <v>17</v>
      </c>
      <c r="L25" s="1757">
        <v>17</v>
      </c>
      <c r="M25" s="1759">
        <v>57</v>
      </c>
      <c r="N25" s="1833">
        <v>46</v>
      </c>
      <c r="P25" s="4">
        <v>57</v>
      </c>
      <c r="Q25" s="4">
        <v>2487</v>
      </c>
      <c r="R25" s="4">
        <f t="shared" si="0"/>
        <v>2544</v>
      </c>
    </row>
    <row r="26" spans="1:18" x14ac:dyDescent="0.25">
      <c r="A26" s="1715" t="s">
        <v>46</v>
      </c>
      <c r="B26" s="1729">
        <v>297</v>
      </c>
      <c r="C26" s="1744">
        <v>151</v>
      </c>
      <c r="D26" s="1744">
        <v>49</v>
      </c>
      <c r="E26" s="1744">
        <v>0</v>
      </c>
      <c r="F26" s="1756">
        <v>5</v>
      </c>
      <c r="G26" s="1757">
        <v>502</v>
      </c>
      <c r="H26" s="1758">
        <v>0</v>
      </c>
      <c r="I26" s="1744">
        <v>0</v>
      </c>
      <c r="J26" s="1744">
        <v>0</v>
      </c>
      <c r="K26" s="1744">
        <v>0</v>
      </c>
      <c r="L26" s="1757">
        <v>0</v>
      </c>
      <c r="M26" s="1759">
        <v>502</v>
      </c>
      <c r="N26" s="1833">
        <v>296</v>
      </c>
      <c r="P26" s="4">
        <v>502</v>
      </c>
      <c r="Q26" s="4">
        <v>17808</v>
      </c>
      <c r="R26" s="4">
        <f t="shared" si="0"/>
        <v>18310</v>
      </c>
    </row>
    <row r="27" spans="1:18" x14ac:dyDescent="0.25">
      <c r="A27" s="1715" t="s">
        <v>47</v>
      </c>
      <c r="B27" s="1729">
        <v>3</v>
      </c>
      <c r="C27" s="1744">
        <v>15</v>
      </c>
      <c r="D27" s="1744">
        <v>7</v>
      </c>
      <c r="E27" s="1744">
        <v>0</v>
      </c>
      <c r="F27" s="1756">
        <v>0</v>
      </c>
      <c r="G27" s="1757">
        <v>25</v>
      </c>
      <c r="H27" s="1758">
        <v>0</v>
      </c>
      <c r="I27" s="1744">
        <v>0</v>
      </c>
      <c r="J27" s="1744">
        <v>0</v>
      </c>
      <c r="K27" s="1744">
        <v>0</v>
      </c>
      <c r="L27" s="1757">
        <v>0</v>
      </c>
      <c r="M27" s="1759">
        <v>25</v>
      </c>
      <c r="N27" s="1833">
        <v>3</v>
      </c>
      <c r="P27" s="4">
        <v>25</v>
      </c>
      <c r="Q27" s="4">
        <v>2552</v>
      </c>
      <c r="R27" s="4">
        <f t="shared" si="0"/>
        <v>2577</v>
      </c>
    </row>
    <row r="28" spans="1:18" ht="15.75" thickBot="1" x14ac:dyDescent="0.3">
      <c r="A28" s="363" t="s">
        <v>321</v>
      </c>
      <c r="B28" s="1729">
        <v>719</v>
      </c>
      <c r="C28" s="1744">
        <v>142</v>
      </c>
      <c r="D28" s="1744">
        <v>193</v>
      </c>
      <c r="E28" s="1744">
        <v>48</v>
      </c>
      <c r="F28" s="1744">
        <v>255</v>
      </c>
      <c r="G28" s="1757">
        <v>1357</v>
      </c>
      <c r="H28" s="1758">
        <v>0</v>
      </c>
      <c r="I28" s="1744">
        <v>0</v>
      </c>
      <c r="J28" s="1744">
        <v>0</v>
      </c>
      <c r="K28" s="1744">
        <v>0</v>
      </c>
      <c r="L28" s="1757">
        <v>0</v>
      </c>
      <c r="M28" s="1760">
        <v>1357</v>
      </c>
      <c r="N28" s="1836">
        <v>543</v>
      </c>
      <c r="P28" s="4">
        <v>1357</v>
      </c>
      <c r="Q28" s="4">
        <v>181675</v>
      </c>
      <c r="R28" s="4">
        <f t="shared" si="0"/>
        <v>183032</v>
      </c>
    </row>
    <row r="29" spans="1:18" ht="15.75" thickBot="1" x14ac:dyDescent="0.3">
      <c r="A29" s="237" t="s">
        <v>25</v>
      </c>
      <c r="B29" s="1727">
        <v>1967</v>
      </c>
      <c r="C29" s="1727">
        <v>573</v>
      </c>
      <c r="D29" s="1727">
        <v>743</v>
      </c>
      <c r="E29" s="1727">
        <v>125</v>
      </c>
      <c r="F29" s="1727">
        <v>649</v>
      </c>
      <c r="G29" s="1761">
        <v>4057</v>
      </c>
      <c r="H29" s="1727">
        <v>0</v>
      </c>
      <c r="I29" s="1727">
        <v>2</v>
      </c>
      <c r="J29" s="1727">
        <v>0</v>
      </c>
      <c r="K29" s="1727">
        <v>20</v>
      </c>
      <c r="L29" s="1761">
        <v>22</v>
      </c>
      <c r="M29" s="1762">
        <v>4079</v>
      </c>
      <c r="N29" s="1730">
        <v>1948</v>
      </c>
      <c r="P29" s="4">
        <v>4079</v>
      </c>
      <c r="Q29" s="4">
        <v>491893</v>
      </c>
      <c r="R29" s="4">
        <f t="shared" si="0"/>
        <v>495972</v>
      </c>
    </row>
    <row r="30" spans="1:18" ht="15.75" thickBot="1" x14ac:dyDescent="0.3">
      <c r="A30" s="1713" t="s">
        <v>26</v>
      </c>
      <c r="B30" s="1730">
        <v>231043</v>
      </c>
      <c r="C30" s="1730">
        <v>30361</v>
      </c>
      <c r="D30" s="1730">
        <v>22312</v>
      </c>
      <c r="E30" s="1730">
        <v>9346</v>
      </c>
      <c r="F30" s="1730">
        <v>40870</v>
      </c>
      <c r="G30" s="1750">
        <v>333932</v>
      </c>
      <c r="H30" s="1730">
        <v>3825</v>
      </c>
      <c r="I30" s="1730">
        <v>75</v>
      </c>
      <c r="J30" s="1730">
        <v>2383</v>
      </c>
      <c r="K30" s="1730">
        <v>97</v>
      </c>
      <c r="L30" s="1750">
        <v>6380</v>
      </c>
      <c r="M30" s="1762">
        <v>340312</v>
      </c>
      <c r="N30" s="1768">
        <v>101037</v>
      </c>
    </row>
    <row r="31" spans="1:18" ht="15.75" thickBot="1" x14ac:dyDescent="0.3">
      <c r="A31" s="33"/>
      <c r="B31" s="71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</row>
    <row r="32" spans="1:18" ht="15.75" thickBot="1" x14ac:dyDescent="0.3">
      <c r="A32" s="3297" t="s">
        <v>30</v>
      </c>
      <c r="B32" s="3298"/>
      <c r="C32" s="3298"/>
      <c r="D32" s="3298"/>
      <c r="E32" s="3298"/>
      <c r="F32" s="3298"/>
      <c r="G32" s="3298"/>
      <c r="H32" s="3298"/>
      <c r="I32" s="3298"/>
      <c r="J32" s="3298"/>
      <c r="K32" s="3298"/>
      <c r="L32" s="3298"/>
      <c r="M32" s="3298"/>
      <c r="N32" s="3299"/>
    </row>
    <row r="33" spans="1:14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37" t="s">
        <v>3</v>
      </c>
      <c r="N33" s="3357" t="s">
        <v>31</v>
      </c>
    </row>
    <row r="34" spans="1:14" x14ac:dyDescent="0.25">
      <c r="A34" s="3301"/>
      <c r="B34" s="2804" t="s">
        <v>8</v>
      </c>
      <c r="C34" s="3322"/>
      <c r="D34" s="2816" t="s">
        <v>9</v>
      </c>
      <c r="E34" s="3343"/>
      <c r="F34" s="2820" t="s">
        <v>32</v>
      </c>
      <c r="G34" s="3327" t="s">
        <v>10</v>
      </c>
      <c r="H34" s="2804" t="s">
        <v>11</v>
      </c>
      <c r="I34" s="3322"/>
      <c r="J34" s="3323" t="s">
        <v>12</v>
      </c>
      <c r="K34" s="3325" t="s">
        <v>33</v>
      </c>
      <c r="L34" s="3327" t="s">
        <v>13</v>
      </c>
      <c r="M34" s="3338"/>
      <c r="N34" s="3358"/>
    </row>
    <row r="35" spans="1:14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56"/>
      <c r="G35" s="3328"/>
      <c r="H35" s="5" t="s">
        <v>14</v>
      </c>
      <c r="I35" s="6" t="s">
        <v>15</v>
      </c>
      <c r="J35" s="3324"/>
      <c r="K35" s="3326"/>
      <c r="L35" s="3328"/>
      <c r="M35" s="3339"/>
      <c r="N35" s="3359"/>
    </row>
    <row r="36" spans="1:14" x14ac:dyDescent="0.25">
      <c r="A36" s="83" t="s">
        <v>27</v>
      </c>
      <c r="B36" s="1723">
        <v>100678</v>
      </c>
      <c r="C36" s="1740">
        <v>12723</v>
      </c>
      <c r="D36" s="1740">
        <v>8598</v>
      </c>
      <c r="E36" s="1740">
        <v>4198</v>
      </c>
      <c r="F36" s="1763">
        <v>21332</v>
      </c>
      <c r="G36" s="1741">
        <v>147530</v>
      </c>
      <c r="H36" s="1723">
        <v>1582</v>
      </c>
      <c r="I36" s="1740">
        <v>3</v>
      </c>
      <c r="J36" s="1740">
        <v>47</v>
      </c>
      <c r="K36" s="1763">
        <v>32</v>
      </c>
      <c r="L36" s="1741">
        <v>1664</v>
      </c>
      <c r="M36" s="1770">
        <v>149194</v>
      </c>
      <c r="N36" s="1837">
        <v>37783</v>
      </c>
    </row>
    <row r="37" spans="1:14" ht="15.75" thickBot="1" x14ac:dyDescent="0.3">
      <c r="A37" s="3" t="s">
        <v>28</v>
      </c>
      <c r="B37" s="1724">
        <v>128398</v>
      </c>
      <c r="C37" s="1744">
        <v>17065</v>
      </c>
      <c r="D37" s="1744">
        <v>12971</v>
      </c>
      <c r="E37" s="1744">
        <v>5023</v>
      </c>
      <c r="F37" s="1763">
        <v>18889</v>
      </c>
      <c r="G37" s="1741">
        <v>182346</v>
      </c>
      <c r="H37" s="1724">
        <v>2243</v>
      </c>
      <c r="I37" s="1744">
        <v>70</v>
      </c>
      <c r="J37" s="1744">
        <v>2336</v>
      </c>
      <c r="K37" s="1763">
        <v>45</v>
      </c>
      <c r="L37" s="1741">
        <v>4694</v>
      </c>
      <c r="M37" s="1770">
        <v>187040</v>
      </c>
      <c r="N37" s="1838">
        <v>61306</v>
      </c>
    </row>
    <row r="38" spans="1:14" ht="15.75" thickBot="1" x14ac:dyDescent="0.3">
      <c r="A38" s="223" t="s">
        <v>24</v>
      </c>
      <c r="B38" s="1731">
        <v>229076</v>
      </c>
      <c r="C38" s="1727">
        <v>29788</v>
      </c>
      <c r="D38" s="1727">
        <v>21569</v>
      </c>
      <c r="E38" s="1727">
        <v>9221</v>
      </c>
      <c r="F38" s="1764">
        <v>40221</v>
      </c>
      <c r="G38" s="1750">
        <v>329875</v>
      </c>
      <c r="H38" s="1727">
        <v>3825</v>
      </c>
      <c r="I38" s="1727">
        <v>73</v>
      </c>
      <c r="J38" s="1727">
        <v>2383</v>
      </c>
      <c r="K38" s="1727">
        <v>77</v>
      </c>
      <c r="L38" s="1750">
        <v>6358</v>
      </c>
      <c r="M38" s="1762">
        <v>336233</v>
      </c>
      <c r="N38" s="1730">
        <v>99089</v>
      </c>
    </row>
    <row r="39" spans="1:14" ht="15.75" thickBot="1" x14ac:dyDescent="0.3">
      <c r="A39" s="223" t="s">
        <v>25</v>
      </c>
      <c r="B39" s="1732">
        <v>1967</v>
      </c>
      <c r="C39" s="1732">
        <v>573</v>
      </c>
      <c r="D39" s="1732">
        <v>743</v>
      </c>
      <c r="E39" s="1732">
        <v>125</v>
      </c>
      <c r="F39" s="1732">
        <v>649</v>
      </c>
      <c r="G39" s="1765">
        <v>4057</v>
      </c>
      <c r="H39" s="1732">
        <v>0</v>
      </c>
      <c r="I39" s="1732">
        <v>2</v>
      </c>
      <c r="J39" s="1732">
        <v>0</v>
      </c>
      <c r="K39" s="1732">
        <v>20</v>
      </c>
      <c r="L39" s="1765">
        <v>22</v>
      </c>
      <c r="M39" s="1829">
        <v>4079</v>
      </c>
      <c r="N39" s="1730">
        <v>1948</v>
      </c>
    </row>
    <row r="40" spans="1:14" ht="15.75" thickBot="1" x14ac:dyDescent="0.3">
      <c r="A40" s="247" t="s">
        <v>26</v>
      </c>
      <c r="B40" s="1732">
        <v>231043</v>
      </c>
      <c r="C40" s="1732">
        <v>30361</v>
      </c>
      <c r="D40" s="1732">
        <v>22312</v>
      </c>
      <c r="E40" s="1732">
        <v>9346</v>
      </c>
      <c r="F40" s="1766">
        <v>40870</v>
      </c>
      <c r="G40" s="1767">
        <v>333932</v>
      </c>
      <c r="H40" s="1732">
        <v>3825</v>
      </c>
      <c r="I40" s="1732">
        <v>75</v>
      </c>
      <c r="J40" s="1732">
        <v>2383</v>
      </c>
      <c r="K40" s="1732">
        <v>97</v>
      </c>
      <c r="L40" s="1767">
        <v>6380</v>
      </c>
      <c r="M40" s="1830">
        <v>340312</v>
      </c>
      <c r="N40" s="1730">
        <v>101037</v>
      </c>
    </row>
    <row r="41" spans="1:14" x14ac:dyDescent="0.25">
      <c r="A41" s="33"/>
      <c r="B41" s="7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5.75" thickBot="1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4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4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57" t="s">
        <v>31</v>
      </c>
    </row>
    <row r="45" spans="1:14" x14ac:dyDescent="0.25">
      <c r="A45" s="3301"/>
      <c r="B45" s="2804" t="s">
        <v>8</v>
      </c>
      <c r="C45" s="3322"/>
      <c r="D45" s="2816" t="s">
        <v>9</v>
      </c>
      <c r="E45" s="3343"/>
      <c r="F45" s="2820" t="s">
        <v>32</v>
      </c>
      <c r="G45" s="3327" t="s">
        <v>10</v>
      </c>
      <c r="H45" s="3345" t="s">
        <v>11</v>
      </c>
      <c r="I45" s="3322"/>
      <c r="J45" s="3323" t="s">
        <v>12</v>
      </c>
      <c r="K45" s="3325" t="s">
        <v>33</v>
      </c>
      <c r="L45" s="3327" t="s">
        <v>13</v>
      </c>
      <c r="M45" s="3338"/>
      <c r="N45" s="3358"/>
    </row>
    <row r="46" spans="1:14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59"/>
    </row>
    <row r="47" spans="1:14" x14ac:dyDescent="0.25">
      <c r="A47" s="83" t="s">
        <v>17</v>
      </c>
      <c r="B47" s="1723">
        <v>53330</v>
      </c>
      <c r="C47" s="1740">
        <v>26685</v>
      </c>
      <c r="D47" s="1740">
        <v>16244</v>
      </c>
      <c r="E47" s="1740">
        <v>17323</v>
      </c>
      <c r="F47" s="1763">
        <v>12383</v>
      </c>
      <c r="G47" s="1741">
        <v>125965</v>
      </c>
      <c r="H47" s="1769">
        <v>4964</v>
      </c>
      <c r="I47" s="1740">
        <v>989</v>
      </c>
      <c r="J47" s="1740">
        <v>3247</v>
      </c>
      <c r="K47" s="1742">
        <v>1315</v>
      </c>
      <c r="L47" s="1741">
        <v>10514</v>
      </c>
      <c r="M47" s="1770">
        <v>136480</v>
      </c>
      <c r="N47" s="1742">
        <v>71114</v>
      </c>
    </row>
    <row r="48" spans="1:14" x14ac:dyDescent="0.25">
      <c r="A48" s="3" t="s">
        <v>410</v>
      </c>
      <c r="B48" s="1724">
        <v>36890</v>
      </c>
      <c r="C48" s="1744">
        <v>29386</v>
      </c>
      <c r="D48" s="1744">
        <v>13104</v>
      </c>
      <c r="E48" s="1744">
        <v>13604</v>
      </c>
      <c r="F48" s="1756">
        <v>9265</v>
      </c>
      <c r="G48" s="1757">
        <v>102249</v>
      </c>
      <c r="H48" s="1758">
        <v>9850</v>
      </c>
      <c r="I48" s="1744">
        <v>9763</v>
      </c>
      <c r="J48" s="1744">
        <v>7317</v>
      </c>
      <c r="K48" s="1771">
        <v>3173</v>
      </c>
      <c r="L48" s="1757">
        <v>30103</v>
      </c>
      <c r="M48" s="1759">
        <v>132352</v>
      </c>
      <c r="N48" s="1771">
        <v>81434</v>
      </c>
    </row>
    <row r="49" spans="1:14" x14ac:dyDescent="0.25">
      <c r="A49" s="216" t="s">
        <v>526</v>
      </c>
      <c r="B49" s="1725">
        <v>10938</v>
      </c>
      <c r="C49" s="1745">
        <v>7094</v>
      </c>
      <c r="D49" s="1745">
        <v>3936</v>
      </c>
      <c r="E49" s="1745">
        <v>2691</v>
      </c>
      <c r="F49" s="1772">
        <v>1813</v>
      </c>
      <c r="G49" s="1773">
        <v>26472</v>
      </c>
      <c r="H49" s="1774">
        <v>5703</v>
      </c>
      <c r="I49" s="1745">
        <v>4559</v>
      </c>
      <c r="J49" s="1745">
        <v>1362</v>
      </c>
      <c r="K49" s="1775">
        <v>646</v>
      </c>
      <c r="L49" s="1773">
        <v>12270</v>
      </c>
      <c r="M49" s="1776">
        <v>38742</v>
      </c>
      <c r="N49" s="1775">
        <v>29007</v>
      </c>
    </row>
    <row r="50" spans="1:14" x14ac:dyDescent="0.25">
      <c r="A50" s="82" t="s">
        <v>20</v>
      </c>
      <c r="B50" s="1725">
        <v>11483</v>
      </c>
      <c r="C50" s="1745">
        <v>9851</v>
      </c>
      <c r="D50" s="1745">
        <v>4624</v>
      </c>
      <c r="E50" s="1745">
        <v>4013</v>
      </c>
      <c r="F50" s="1772">
        <v>3776</v>
      </c>
      <c r="G50" s="1773">
        <v>33747</v>
      </c>
      <c r="H50" s="1774">
        <v>2073</v>
      </c>
      <c r="I50" s="1745">
        <v>0</v>
      </c>
      <c r="J50" s="1745">
        <v>4498</v>
      </c>
      <c r="K50" s="1775">
        <v>2111</v>
      </c>
      <c r="L50" s="1773">
        <v>8682</v>
      </c>
      <c r="M50" s="1776">
        <v>42429</v>
      </c>
      <c r="N50" s="1775">
        <v>23488</v>
      </c>
    </row>
    <row r="51" spans="1:14" x14ac:dyDescent="0.25">
      <c r="A51" s="82" t="s">
        <v>21</v>
      </c>
      <c r="B51" s="1725">
        <v>12975</v>
      </c>
      <c r="C51" s="1745">
        <v>11393</v>
      </c>
      <c r="D51" s="1745">
        <v>4089</v>
      </c>
      <c r="E51" s="1745">
        <v>6350</v>
      </c>
      <c r="F51" s="1772">
        <v>3158</v>
      </c>
      <c r="G51" s="1773">
        <v>37965</v>
      </c>
      <c r="H51" s="1774">
        <v>2074</v>
      </c>
      <c r="I51" s="1745">
        <v>5136</v>
      </c>
      <c r="J51" s="1745">
        <v>1380</v>
      </c>
      <c r="K51" s="1775">
        <v>184</v>
      </c>
      <c r="L51" s="1773">
        <v>8774</v>
      </c>
      <c r="M51" s="1776">
        <v>46739</v>
      </c>
      <c r="N51" s="1775">
        <v>26274</v>
      </c>
    </row>
    <row r="52" spans="1:14" x14ac:dyDescent="0.25">
      <c r="A52" s="3" t="s">
        <v>22</v>
      </c>
      <c r="B52" s="1724">
        <v>3461</v>
      </c>
      <c r="C52" s="1744">
        <v>2403</v>
      </c>
      <c r="D52" s="1744">
        <v>1154</v>
      </c>
      <c r="E52" s="1744">
        <v>455</v>
      </c>
      <c r="F52" s="1756">
        <v>1567</v>
      </c>
      <c r="G52" s="1757">
        <v>9040</v>
      </c>
      <c r="H52" s="1758">
        <v>63</v>
      </c>
      <c r="I52" s="1744">
        <v>0</v>
      </c>
      <c r="J52" s="1744">
        <v>1225</v>
      </c>
      <c r="K52" s="1771">
        <v>825</v>
      </c>
      <c r="L52" s="1757">
        <v>2113</v>
      </c>
      <c r="M52" s="1759">
        <v>11153</v>
      </c>
      <c r="N52" s="1771">
        <v>6798</v>
      </c>
    </row>
    <row r="53" spans="1:14" ht="15.75" thickBot="1" x14ac:dyDescent="0.3">
      <c r="A53" s="221" t="s">
        <v>23</v>
      </c>
      <c r="B53" s="1726">
        <v>19375</v>
      </c>
      <c r="C53" s="1749">
        <v>11348</v>
      </c>
      <c r="D53" s="1749">
        <v>5657</v>
      </c>
      <c r="E53" s="1749">
        <v>8241</v>
      </c>
      <c r="F53" s="1777">
        <v>4357</v>
      </c>
      <c r="G53" s="1778">
        <v>48978</v>
      </c>
      <c r="H53" s="1779">
        <v>549</v>
      </c>
      <c r="I53" s="1749">
        <v>483</v>
      </c>
      <c r="J53" s="1749">
        <v>1030</v>
      </c>
      <c r="K53" s="1780">
        <v>145</v>
      </c>
      <c r="L53" s="1778">
        <v>2207</v>
      </c>
      <c r="M53" s="1781">
        <v>51185</v>
      </c>
      <c r="N53" s="1780">
        <v>30922</v>
      </c>
    </row>
    <row r="54" spans="1:14" ht="15.75" thickBot="1" x14ac:dyDescent="0.3">
      <c r="A54" s="223" t="s">
        <v>24</v>
      </c>
      <c r="B54" s="1727">
        <v>113057</v>
      </c>
      <c r="C54" s="1727">
        <v>69822</v>
      </c>
      <c r="D54" s="1727">
        <v>36159</v>
      </c>
      <c r="E54" s="1727">
        <v>39623</v>
      </c>
      <c r="F54" s="1764">
        <v>27572</v>
      </c>
      <c r="G54" s="1750">
        <v>286233</v>
      </c>
      <c r="H54" s="1782">
        <v>15426</v>
      </c>
      <c r="I54" s="1727">
        <v>11235</v>
      </c>
      <c r="J54" s="1727">
        <v>12819</v>
      </c>
      <c r="K54" s="1727">
        <v>5458</v>
      </c>
      <c r="L54" s="1783">
        <v>44938</v>
      </c>
      <c r="M54" s="1762">
        <v>331171</v>
      </c>
      <c r="N54" s="1730">
        <v>190267</v>
      </c>
    </row>
    <row r="55" spans="1:14" x14ac:dyDescent="0.25">
      <c r="A55" s="362" t="s">
        <v>35</v>
      </c>
      <c r="B55" s="1728">
        <v>15680</v>
      </c>
      <c r="C55" s="1751">
        <v>6167</v>
      </c>
      <c r="D55" s="1751">
        <v>7757</v>
      </c>
      <c r="E55" s="1751">
        <v>4059</v>
      </c>
      <c r="F55" s="1752">
        <v>3559</v>
      </c>
      <c r="G55" s="1753">
        <v>37222</v>
      </c>
      <c r="H55" s="1754">
        <v>22868</v>
      </c>
      <c r="I55" s="1751">
        <v>2001</v>
      </c>
      <c r="J55" s="1751">
        <v>3409</v>
      </c>
      <c r="K55" s="1751">
        <v>583</v>
      </c>
      <c r="L55" s="1753">
        <v>28861</v>
      </c>
      <c r="M55" s="1755">
        <v>66083</v>
      </c>
      <c r="N55" s="1832">
        <v>39119</v>
      </c>
    </row>
    <row r="56" spans="1:14" x14ac:dyDescent="0.25">
      <c r="A56" s="1715" t="s">
        <v>36</v>
      </c>
      <c r="B56" s="1729">
        <v>7156</v>
      </c>
      <c r="C56" s="1744">
        <v>3010</v>
      </c>
      <c r="D56" s="1744">
        <v>4149</v>
      </c>
      <c r="E56" s="1744">
        <v>3710</v>
      </c>
      <c r="F56" s="1756">
        <v>1371</v>
      </c>
      <c r="G56" s="1757">
        <v>19396</v>
      </c>
      <c r="H56" s="1758">
        <v>11058</v>
      </c>
      <c r="I56" s="1744">
        <v>7747</v>
      </c>
      <c r="J56" s="1744">
        <v>1962</v>
      </c>
      <c r="K56" s="1744">
        <v>742</v>
      </c>
      <c r="L56" s="1757">
        <v>21509</v>
      </c>
      <c r="M56" s="1759">
        <v>40905</v>
      </c>
      <c r="N56" s="1839">
        <v>26036</v>
      </c>
    </row>
    <row r="57" spans="1:14" x14ac:dyDescent="0.25">
      <c r="A57" s="1715" t="s">
        <v>37</v>
      </c>
      <c r="B57" s="1729">
        <v>282</v>
      </c>
      <c r="C57" s="1744">
        <v>133</v>
      </c>
      <c r="D57" s="1744">
        <v>354</v>
      </c>
      <c r="E57" s="1744">
        <v>780</v>
      </c>
      <c r="F57" s="1756">
        <v>228</v>
      </c>
      <c r="G57" s="1757">
        <v>1777</v>
      </c>
      <c r="H57" s="1758">
        <v>5728</v>
      </c>
      <c r="I57" s="1744">
        <v>1</v>
      </c>
      <c r="J57" s="1744">
        <v>0</v>
      </c>
      <c r="K57" s="1744">
        <v>0</v>
      </c>
      <c r="L57" s="1757">
        <v>5729</v>
      </c>
      <c r="M57" s="1759">
        <v>7506</v>
      </c>
      <c r="N57" s="1839">
        <v>1450</v>
      </c>
    </row>
    <row r="58" spans="1:14" x14ac:dyDescent="0.25">
      <c r="A58" s="1715" t="s">
        <v>38</v>
      </c>
      <c r="B58" s="1729">
        <v>1852</v>
      </c>
      <c r="C58" s="1744">
        <v>92</v>
      </c>
      <c r="D58" s="1744">
        <v>249</v>
      </c>
      <c r="E58" s="1744">
        <v>186</v>
      </c>
      <c r="F58" s="1756">
        <v>1790</v>
      </c>
      <c r="G58" s="1757">
        <v>4169</v>
      </c>
      <c r="H58" s="1758">
        <v>0</v>
      </c>
      <c r="I58" s="1744">
        <v>35</v>
      </c>
      <c r="J58" s="1744">
        <v>0</v>
      </c>
      <c r="K58" s="1744">
        <v>0</v>
      </c>
      <c r="L58" s="1757">
        <v>35</v>
      </c>
      <c r="M58" s="1759">
        <v>4204</v>
      </c>
      <c r="N58" s="1839">
        <v>1163</v>
      </c>
    </row>
    <row r="59" spans="1:14" x14ac:dyDescent="0.25">
      <c r="A59" s="1715" t="s">
        <v>39</v>
      </c>
      <c r="B59" s="1729">
        <v>4125</v>
      </c>
      <c r="C59" s="1744">
        <v>8593</v>
      </c>
      <c r="D59" s="1744">
        <v>1890</v>
      </c>
      <c r="E59" s="1744">
        <v>5230</v>
      </c>
      <c r="F59" s="1756">
        <v>1092</v>
      </c>
      <c r="G59" s="1757">
        <v>20931</v>
      </c>
      <c r="H59" s="1758">
        <v>5995</v>
      </c>
      <c r="I59" s="1744">
        <v>8128</v>
      </c>
      <c r="J59" s="1744">
        <v>16412</v>
      </c>
      <c r="K59" s="1744">
        <v>16761</v>
      </c>
      <c r="L59" s="1757">
        <v>47297</v>
      </c>
      <c r="M59" s="1759">
        <v>68227</v>
      </c>
      <c r="N59" s="1839">
        <v>42252</v>
      </c>
    </row>
    <row r="60" spans="1:14" x14ac:dyDescent="0.25">
      <c r="A60" s="1715" t="s">
        <v>40</v>
      </c>
      <c r="B60" s="1729">
        <v>234</v>
      </c>
      <c r="C60" s="1744">
        <v>31</v>
      </c>
      <c r="D60" s="1744">
        <v>9213</v>
      </c>
      <c r="E60" s="1744">
        <v>288</v>
      </c>
      <c r="F60" s="1756">
        <v>23</v>
      </c>
      <c r="G60" s="1757">
        <v>9789</v>
      </c>
      <c r="H60" s="1758">
        <v>0</v>
      </c>
      <c r="I60" s="1744">
        <v>0</v>
      </c>
      <c r="J60" s="1744">
        <v>146</v>
      </c>
      <c r="K60" s="1744">
        <v>322</v>
      </c>
      <c r="L60" s="1757">
        <v>468</v>
      </c>
      <c r="M60" s="1759">
        <v>10257</v>
      </c>
      <c r="N60" s="1839">
        <v>10173</v>
      </c>
    </row>
    <row r="61" spans="1:14" x14ac:dyDescent="0.25">
      <c r="A61" s="1715" t="s">
        <v>41</v>
      </c>
      <c r="B61" s="1729">
        <v>6548</v>
      </c>
      <c r="C61" s="1744">
        <v>2141</v>
      </c>
      <c r="D61" s="1744">
        <v>5595</v>
      </c>
      <c r="E61" s="1744">
        <v>2431</v>
      </c>
      <c r="F61" s="1756">
        <v>598</v>
      </c>
      <c r="G61" s="1757">
        <v>17313</v>
      </c>
      <c r="H61" s="1758">
        <v>1940</v>
      </c>
      <c r="I61" s="1744">
        <v>195</v>
      </c>
      <c r="J61" s="1744">
        <v>754</v>
      </c>
      <c r="K61" s="1744">
        <v>20</v>
      </c>
      <c r="L61" s="1757">
        <v>2909</v>
      </c>
      <c r="M61" s="1759">
        <v>20222</v>
      </c>
      <c r="N61" s="1839">
        <v>12187</v>
      </c>
    </row>
    <row r="62" spans="1:14" x14ac:dyDescent="0.25">
      <c r="A62" s="1715" t="s">
        <v>42</v>
      </c>
      <c r="B62" s="1729">
        <v>2747</v>
      </c>
      <c r="C62" s="1744">
        <v>4211</v>
      </c>
      <c r="D62" s="1744">
        <v>11360</v>
      </c>
      <c r="E62" s="1744">
        <v>17610</v>
      </c>
      <c r="F62" s="1756">
        <v>2177</v>
      </c>
      <c r="G62" s="1757">
        <v>38105</v>
      </c>
      <c r="H62" s="1758">
        <v>106</v>
      </c>
      <c r="I62" s="1744">
        <v>280</v>
      </c>
      <c r="J62" s="1744">
        <v>229</v>
      </c>
      <c r="K62" s="1744">
        <v>225</v>
      </c>
      <c r="L62" s="1757">
        <v>840</v>
      </c>
      <c r="M62" s="1759">
        <v>38945</v>
      </c>
      <c r="N62" s="1839">
        <v>24879</v>
      </c>
    </row>
    <row r="63" spans="1:14" x14ac:dyDescent="0.25">
      <c r="A63" s="1715" t="s">
        <v>43</v>
      </c>
      <c r="B63" s="1729">
        <v>5116</v>
      </c>
      <c r="C63" s="1744">
        <v>2230</v>
      </c>
      <c r="D63" s="1744">
        <v>2746</v>
      </c>
      <c r="E63" s="1744">
        <v>708</v>
      </c>
      <c r="F63" s="1756">
        <v>1463</v>
      </c>
      <c r="G63" s="1757">
        <v>12263</v>
      </c>
      <c r="H63" s="1758">
        <v>245</v>
      </c>
      <c r="I63" s="1744">
        <v>18</v>
      </c>
      <c r="J63" s="1744">
        <v>3175</v>
      </c>
      <c r="K63" s="1744">
        <v>9</v>
      </c>
      <c r="L63" s="1757">
        <v>3447</v>
      </c>
      <c r="M63" s="1759">
        <v>15710</v>
      </c>
      <c r="N63" s="1839">
        <v>10133</v>
      </c>
    </row>
    <row r="64" spans="1:14" x14ac:dyDescent="0.25">
      <c r="A64" s="1715" t="s">
        <v>44</v>
      </c>
      <c r="B64" s="1729">
        <v>2381</v>
      </c>
      <c r="C64" s="1744">
        <v>488</v>
      </c>
      <c r="D64" s="1744">
        <v>1277</v>
      </c>
      <c r="E64" s="1744">
        <v>3019</v>
      </c>
      <c r="F64" s="1756">
        <v>3504</v>
      </c>
      <c r="G64" s="1757">
        <v>10669</v>
      </c>
      <c r="H64" s="1758">
        <v>2433</v>
      </c>
      <c r="I64" s="1744">
        <v>661</v>
      </c>
      <c r="J64" s="1744">
        <v>340</v>
      </c>
      <c r="K64" s="1744">
        <v>1210</v>
      </c>
      <c r="L64" s="1757">
        <v>4644</v>
      </c>
      <c r="M64" s="1759">
        <v>15313</v>
      </c>
      <c r="N64" s="1839">
        <v>12198</v>
      </c>
    </row>
    <row r="65" spans="1:14" x14ac:dyDescent="0.25">
      <c r="A65" s="1715" t="s">
        <v>45</v>
      </c>
      <c r="B65" s="1729">
        <v>1301</v>
      </c>
      <c r="C65" s="1744">
        <v>496</v>
      </c>
      <c r="D65" s="1744">
        <v>85</v>
      </c>
      <c r="E65" s="1744">
        <v>249</v>
      </c>
      <c r="F65" s="1756">
        <v>332</v>
      </c>
      <c r="G65" s="1757">
        <v>2463</v>
      </c>
      <c r="H65" s="1758">
        <v>22</v>
      </c>
      <c r="I65" s="1744">
        <v>0</v>
      </c>
      <c r="J65" s="1744">
        <v>2</v>
      </c>
      <c r="K65" s="1744">
        <v>0</v>
      </c>
      <c r="L65" s="1757">
        <v>24</v>
      </c>
      <c r="M65" s="1759">
        <v>2487</v>
      </c>
      <c r="N65" s="1839">
        <v>1691</v>
      </c>
    </row>
    <row r="66" spans="1:14" x14ac:dyDescent="0.25">
      <c r="A66" s="1715" t="s">
        <v>46</v>
      </c>
      <c r="B66" s="1729">
        <v>1628</v>
      </c>
      <c r="C66" s="1744">
        <v>3323</v>
      </c>
      <c r="D66" s="1744">
        <v>832</v>
      </c>
      <c r="E66" s="1744">
        <v>4996</v>
      </c>
      <c r="F66" s="1756">
        <v>4104</v>
      </c>
      <c r="G66" s="1757">
        <v>14883</v>
      </c>
      <c r="H66" s="1758">
        <v>438</v>
      </c>
      <c r="I66" s="1744">
        <v>0</v>
      </c>
      <c r="J66" s="1744">
        <v>28</v>
      </c>
      <c r="K66" s="1744">
        <v>2459</v>
      </c>
      <c r="L66" s="1757">
        <v>2925</v>
      </c>
      <c r="M66" s="1759">
        <v>17808</v>
      </c>
      <c r="N66" s="1839">
        <v>14023</v>
      </c>
    </row>
    <row r="67" spans="1:14" x14ac:dyDescent="0.25">
      <c r="A67" s="1716" t="s">
        <v>47</v>
      </c>
      <c r="B67" s="1733">
        <v>82</v>
      </c>
      <c r="C67" s="1749">
        <v>0</v>
      </c>
      <c r="D67" s="1749">
        <v>98</v>
      </c>
      <c r="E67" s="1749">
        <v>339</v>
      </c>
      <c r="F67" s="1777">
        <v>27</v>
      </c>
      <c r="G67" s="1778">
        <v>546</v>
      </c>
      <c r="H67" s="1779">
        <v>911</v>
      </c>
      <c r="I67" s="1749">
        <v>0</v>
      </c>
      <c r="J67" s="1749">
        <v>1076</v>
      </c>
      <c r="K67" s="1749">
        <v>19</v>
      </c>
      <c r="L67" s="1778">
        <v>2006</v>
      </c>
      <c r="M67" s="1781">
        <v>2552</v>
      </c>
      <c r="N67" s="1840">
        <v>642</v>
      </c>
    </row>
    <row r="68" spans="1:14" ht="15.75" thickBot="1" x14ac:dyDescent="0.3">
      <c r="A68" s="1715" t="s">
        <v>321</v>
      </c>
      <c r="B68" s="1733">
        <v>29537</v>
      </c>
      <c r="C68" s="1784">
        <v>28333</v>
      </c>
      <c r="D68" s="1784">
        <v>18408</v>
      </c>
      <c r="E68" s="1784">
        <v>7753</v>
      </c>
      <c r="F68" s="1785">
        <v>7651</v>
      </c>
      <c r="G68" s="1786">
        <v>91683</v>
      </c>
      <c r="H68" s="1733">
        <v>54329</v>
      </c>
      <c r="I68" s="1784">
        <v>13066</v>
      </c>
      <c r="J68" s="1784">
        <v>10548</v>
      </c>
      <c r="K68" s="1784">
        <v>12049</v>
      </c>
      <c r="L68" s="1786">
        <v>89992</v>
      </c>
      <c r="M68" s="1760">
        <v>181675</v>
      </c>
      <c r="N68" s="1840">
        <v>93027</v>
      </c>
    </row>
    <row r="69" spans="1:14" ht="15.75" thickBot="1" x14ac:dyDescent="0.3">
      <c r="A69" s="1717" t="s">
        <v>25</v>
      </c>
      <c r="B69" s="1727">
        <v>78670</v>
      </c>
      <c r="C69" s="1727">
        <v>59248</v>
      </c>
      <c r="D69" s="1727">
        <v>64012</v>
      </c>
      <c r="E69" s="1727">
        <v>51358</v>
      </c>
      <c r="F69" s="1727">
        <v>27919</v>
      </c>
      <c r="G69" s="1761">
        <v>281208</v>
      </c>
      <c r="H69" s="1727">
        <v>106073</v>
      </c>
      <c r="I69" s="1727">
        <v>32132</v>
      </c>
      <c r="J69" s="1727">
        <v>38081</v>
      </c>
      <c r="K69" s="1727">
        <v>34399</v>
      </c>
      <c r="L69" s="1787">
        <v>210686</v>
      </c>
      <c r="M69" s="1762">
        <v>491893</v>
      </c>
      <c r="N69" s="1734">
        <v>288971</v>
      </c>
    </row>
    <row r="70" spans="1:14" ht="15.75" thickBot="1" x14ac:dyDescent="0.3">
      <c r="A70" s="1713" t="s">
        <v>26</v>
      </c>
      <c r="B70" s="1730">
        <v>191727</v>
      </c>
      <c r="C70" s="1730">
        <v>129070</v>
      </c>
      <c r="D70" s="1730">
        <v>100171</v>
      </c>
      <c r="E70" s="1730">
        <v>90981</v>
      </c>
      <c r="F70" s="1730">
        <v>55491</v>
      </c>
      <c r="G70" s="1750">
        <v>567440</v>
      </c>
      <c r="H70" s="1730">
        <v>121499</v>
      </c>
      <c r="I70" s="1730">
        <v>43367</v>
      </c>
      <c r="J70" s="1730">
        <v>50900</v>
      </c>
      <c r="K70" s="1730">
        <v>39857</v>
      </c>
      <c r="L70" s="1789">
        <v>255624</v>
      </c>
      <c r="M70" s="1762">
        <v>823064</v>
      </c>
      <c r="N70" s="1730">
        <v>479238</v>
      </c>
    </row>
    <row r="71" spans="1:14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5.75" thickBot="1" x14ac:dyDescent="0.3">
      <c r="A73" s="3297" t="s">
        <v>48</v>
      </c>
      <c r="B73" s="3298"/>
      <c r="C73" s="3298"/>
      <c r="D73" s="3298"/>
      <c r="E73" s="3298"/>
      <c r="F73" s="3298"/>
      <c r="G73" s="3298"/>
      <c r="H73" s="3298"/>
      <c r="I73" s="3298"/>
      <c r="J73" s="3298"/>
      <c r="K73" s="3298"/>
      <c r="L73" s="3298"/>
      <c r="M73" s="3298"/>
      <c r="N73" s="3299"/>
    </row>
    <row r="74" spans="1:14" ht="15.75" thickBot="1" x14ac:dyDescent="0.3">
      <c r="A74" s="3300" t="s">
        <v>0</v>
      </c>
      <c r="B74" s="3361" t="s">
        <v>1</v>
      </c>
      <c r="C74" s="3361"/>
      <c r="D74" s="3361"/>
      <c r="E74" s="3361"/>
      <c r="F74" s="3361"/>
      <c r="G74" s="3362"/>
      <c r="H74" s="3363" t="s">
        <v>2</v>
      </c>
      <c r="I74" s="3364"/>
      <c r="J74" s="3364"/>
      <c r="K74" s="3364"/>
      <c r="L74" s="3365"/>
      <c r="M74" s="3366" t="s">
        <v>3</v>
      </c>
      <c r="N74" s="3357" t="s">
        <v>31</v>
      </c>
    </row>
    <row r="75" spans="1:14" x14ac:dyDescent="0.25">
      <c r="A75" s="3301"/>
      <c r="B75" s="3367" t="s">
        <v>8</v>
      </c>
      <c r="C75" s="3368"/>
      <c r="D75" s="3369" t="s">
        <v>9</v>
      </c>
      <c r="E75" s="3370"/>
      <c r="F75" s="3371" t="s">
        <v>32</v>
      </c>
      <c r="G75" s="3372" t="s">
        <v>10</v>
      </c>
      <c r="H75" s="3367" t="s">
        <v>11</v>
      </c>
      <c r="I75" s="3368"/>
      <c r="J75" s="3373" t="s">
        <v>12</v>
      </c>
      <c r="K75" s="3373" t="s">
        <v>33</v>
      </c>
      <c r="L75" s="3372" t="s">
        <v>13</v>
      </c>
      <c r="M75" s="3354"/>
      <c r="N75" s="3358"/>
    </row>
    <row r="76" spans="1:14" ht="57.75" thickBot="1" x14ac:dyDescent="0.3">
      <c r="A76" s="3302"/>
      <c r="B76" s="1714" t="s">
        <v>14</v>
      </c>
      <c r="C76" s="1682" t="s">
        <v>15</v>
      </c>
      <c r="D76" s="1682" t="s">
        <v>16</v>
      </c>
      <c r="E76" s="1682" t="s">
        <v>55</v>
      </c>
      <c r="F76" s="3356"/>
      <c r="G76" s="3328"/>
      <c r="H76" s="259" t="s">
        <v>14</v>
      </c>
      <c r="I76" s="1682" t="s">
        <v>15</v>
      </c>
      <c r="J76" s="3324"/>
      <c r="K76" s="3324"/>
      <c r="L76" s="3328"/>
      <c r="M76" s="3355"/>
      <c r="N76" s="3359"/>
    </row>
    <row r="77" spans="1:14" ht="15.75" thickBot="1" x14ac:dyDescent="0.3">
      <c r="A77" s="1718" t="s">
        <v>24</v>
      </c>
      <c r="B77" s="1735">
        <v>113057</v>
      </c>
      <c r="C77" s="1790">
        <v>69822</v>
      </c>
      <c r="D77" s="1790">
        <v>36159</v>
      </c>
      <c r="E77" s="1790">
        <v>39623</v>
      </c>
      <c r="F77" s="1790">
        <v>27572</v>
      </c>
      <c r="G77" s="1791">
        <v>286233</v>
      </c>
      <c r="H77" s="1790">
        <v>15426</v>
      </c>
      <c r="I77" s="1790">
        <v>11235</v>
      </c>
      <c r="J77" s="1790">
        <v>12819</v>
      </c>
      <c r="K77" s="1790">
        <v>5458</v>
      </c>
      <c r="L77" s="1791">
        <v>44938</v>
      </c>
      <c r="M77" s="1792">
        <v>331171</v>
      </c>
      <c r="N77" s="1793">
        <v>190267</v>
      </c>
    </row>
    <row r="78" spans="1:14" x14ac:dyDescent="0.25">
      <c r="A78" s="1719" t="s">
        <v>49</v>
      </c>
      <c r="B78" s="1736">
        <v>73603</v>
      </c>
      <c r="C78" s="1740">
        <v>44716</v>
      </c>
      <c r="D78" s="1740">
        <v>19948</v>
      </c>
      <c r="E78" s="1740">
        <v>21985</v>
      </c>
      <c r="F78" s="1794">
        <v>20026</v>
      </c>
      <c r="G78" s="1795">
        <v>180277</v>
      </c>
      <c r="H78" s="1796">
        <v>12964</v>
      </c>
      <c r="I78" s="1797">
        <v>9326</v>
      </c>
      <c r="J78" s="1798">
        <v>12213</v>
      </c>
      <c r="K78" s="1794">
        <v>5235</v>
      </c>
      <c r="L78" s="1795">
        <v>39738</v>
      </c>
      <c r="M78" s="1799">
        <v>220015</v>
      </c>
      <c r="N78" s="1841">
        <v>131126</v>
      </c>
    </row>
    <row r="79" spans="1:14" x14ac:dyDescent="0.25">
      <c r="A79" s="1720" t="s">
        <v>50</v>
      </c>
      <c r="B79" s="1737">
        <v>17</v>
      </c>
      <c r="C79" s="1744">
        <v>0</v>
      </c>
      <c r="D79" s="1744">
        <v>4494</v>
      </c>
      <c r="E79" s="1744">
        <v>15</v>
      </c>
      <c r="F79" s="1800">
        <v>10</v>
      </c>
      <c r="G79" s="1801">
        <v>4536</v>
      </c>
      <c r="H79" s="1802">
        <v>0</v>
      </c>
      <c r="I79" s="1803">
        <v>0</v>
      </c>
      <c r="J79" s="1804">
        <v>0</v>
      </c>
      <c r="K79" s="1800">
        <v>0</v>
      </c>
      <c r="L79" s="1801">
        <v>0</v>
      </c>
      <c r="M79" s="1805">
        <v>4536</v>
      </c>
      <c r="N79" s="1842">
        <v>32</v>
      </c>
    </row>
    <row r="80" spans="1:14" x14ac:dyDescent="0.25">
      <c r="A80" s="1720" t="s">
        <v>51</v>
      </c>
      <c r="B80" s="1737">
        <v>31438</v>
      </c>
      <c r="C80" s="1744">
        <v>20025</v>
      </c>
      <c r="D80" s="1744">
        <v>9411</v>
      </c>
      <c r="E80" s="1744">
        <v>14785</v>
      </c>
      <c r="F80" s="1800">
        <v>5674</v>
      </c>
      <c r="G80" s="1801">
        <v>81333</v>
      </c>
      <c r="H80" s="1802">
        <v>2076</v>
      </c>
      <c r="I80" s="1803">
        <v>1682</v>
      </c>
      <c r="J80" s="1804">
        <v>570</v>
      </c>
      <c r="K80" s="1800">
        <v>95</v>
      </c>
      <c r="L80" s="1801">
        <v>4423</v>
      </c>
      <c r="M80" s="1805">
        <v>85756</v>
      </c>
      <c r="N80" s="1842">
        <v>46313</v>
      </c>
    </row>
    <row r="81" spans="1:14" x14ac:dyDescent="0.25">
      <c r="A81" s="1721" t="s">
        <v>52</v>
      </c>
      <c r="B81" s="1729">
        <v>2999</v>
      </c>
      <c r="C81" s="1744">
        <v>395</v>
      </c>
      <c r="D81" s="1744">
        <v>1482</v>
      </c>
      <c r="E81" s="1744">
        <v>317</v>
      </c>
      <c r="F81" s="1756">
        <v>1066</v>
      </c>
      <c r="G81" s="1801">
        <v>6258</v>
      </c>
      <c r="H81" s="1806">
        <v>371</v>
      </c>
      <c r="I81" s="1803">
        <v>0</v>
      </c>
      <c r="J81" s="1803">
        <v>0</v>
      </c>
      <c r="K81" s="1807">
        <v>127</v>
      </c>
      <c r="L81" s="1801">
        <v>498</v>
      </c>
      <c r="M81" s="1805">
        <v>6757</v>
      </c>
      <c r="N81" s="1842">
        <v>4307</v>
      </c>
    </row>
    <row r="82" spans="1:14" x14ac:dyDescent="0.25">
      <c r="A82" s="1715" t="s">
        <v>53</v>
      </c>
      <c r="B82" s="1729">
        <v>4043</v>
      </c>
      <c r="C82" s="1744">
        <v>4640</v>
      </c>
      <c r="D82" s="1744">
        <v>784</v>
      </c>
      <c r="E82" s="1744">
        <v>2507</v>
      </c>
      <c r="F82" s="1756">
        <v>760</v>
      </c>
      <c r="G82" s="1801">
        <v>12735</v>
      </c>
      <c r="H82" s="1806">
        <v>15</v>
      </c>
      <c r="I82" s="1803">
        <v>227</v>
      </c>
      <c r="J82" s="1803">
        <v>36</v>
      </c>
      <c r="K82" s="1807">
        <v>0</v>
      </c>
      <c r="L82" s="1801">
        <v>278</v>
      </c>
      <c r="M82" s="1805">
        <v>13013</v>
      </c>
      <c r="N82" s="1842">
        <v>8096</v>
      </c>
    </row>
    <row r="83" spans="1:14" ht="15.75" thickBot="1" x14ac:dyDescent="0.3">
      <c r="A83" s="1722" t="s">
        <v>23</v>
      </c>
      <c r="B83" s="1738">
        <v>957</v>
      </c>
      <c r="C83" s="1808">
        <v>46</v>
      </c>
      <c r="D83" s="1808">
        <v>40</v>
      </c>
      <c r="E83" s="1808">
        <v>14</v>
      </c>
      <c r="F83" s="1809">
        <v>36</v>
      </c>
      <c r="G83" s="1810">
        <v>1094</v>
      </c>
      <c r="H83" s="1811">
        <v>0</v>
      </c>
      <c r="I83" s="1812">
        <v>0</v>
      </c>
      <c r="J83" s="1812">
        <v>0</v>
      </c>
      <c r="K83" s="1813">
        <v>1</v>
      </c>
      <c r="L83" s="1810">
        <v>1</v>
      </c>
      <c r="M83" s="1814">
        <v>1095</v>
      </c>
      <c r="N83" s="1843">
        <v>393</v>
      </c>
    </row>
    <row r="84" spans="1:14" ht="15.75" thickBot="1" x14ac:dyDescent="0.3">
      <c r="A84" s="1718" t="s">
        <v>25</v>
      </c>
      <c r="B84" s="1735">
        <v>78670</v>
      </c>
      <c r="C84" s="1790">
        <v>59248</v>
      </c>
      <c r="D84" s="1790">
        <v>64012</v>
      </c>
      <c r="E84" s="1790">
        <v>51358</v>
      </c>
      <c r="F84" s="1815">
        <v>27919</v>
      </c>
      <c r="G84" s="1791">
        <v>281208</v>
      </c>
      <c r="H84" s="1735">
        <v>106073</v>
      </c>
      <c r="I84" s="1790">
        <v>32132</v>
      </c>
      <c r="J84" s="1790">
        <v>38081</v>
      </c>
      <c r="K84" s="1790">
        <v>34399</v>
      </c>
      <c r="L84" s="1791">
        <v>210686</v>
      </c>
      <c r="M84" s="1792">
        <v>491893</v>
      </c>
      <c r="N84" s="1793">
        <v>288971</v>
      </c>
    </row>
    <row r="85" spans="1:14" x14ac:dyDescent="0.25">
      <c r="A85" s="1720" t="s">
        <v>49</v>
      </c>
      <c r="B85" s="1729">
        <v>52392</v>
      </c>
      <c r="C85" s="1744">
        <v>50157</v>
      </c>
      <c r="D85" s="1744">
        <v>43326</v>
      </c>
      <c r="E85" s="1744">
        <v>36316</v>
      </c>
      <c r="F85" s="1756">
        <v>15768</v>
      </c>
      <c r="G85" s="1795">
        <v>197959</v>
      </c>
      <c r="H85" s="1806">
        <v>94614</v>
      </c>
      <c r="I85" s="1803">
        <v>25555</v>
      </c>
      <c r="J85" s="1803">
        <v>26487</v>
      </c>
      <c r="K85" s="1807">
        <v>28605</v>
      </c>
      <c r="L85" s="1795">
        <v>175262</v>
      </c>
      <c r="M85" s="1799">
        <v>373221</v>
      </c>
      <c r="N85" s="1842">
        <v>214909</v>
      </c>
    </row>
    <row r="86" spans="1:14" x14ac:dyDescent="0.25">
      <c r="A86" s="1720" t="s">
        <v>50</v>
      </c>
      <c r="B86" s="1729">
        <v>1200</v>
      </c>
      <c r="C86" s="1744">
        <v>0</v>
      </c>
      <c r="D86" s="1744">
        <v>8098</v>
      </c>
      <c r="E86" s="1744">
        <v>171</v>
      </c>
      <c r="F86" s="1756">
        <v>235</v>
      </c>
      <c r="G86" s="1816">
        <v>9704</v>
      </c>
      <c r="H86" s="1806">
        <v>0</v>
      </c>
      <c r="I86" s="1803">
        <v>0</v>
      </c>
      <c r="J86" s="1803">
        <v>0</v>
      </c>
      <c r="K86" s="1807">
        <v>0</v>
      </c>
      <c r="L86" s="1801">
        <v>0</v>
      </c>
      <c r="M86" s="1805">
        <v>9704</v>
      </c>
      <c r="N86" s="1842">
        <v>690</v>
      </c>
    </row>
    <row r="87" spans="1:14" x14ac:dyDescent="0.25">
      <c r="A87" s="1720" t="s">
        <v>51</v>
      </c>
      <c r="B87" s="1737">
        <v>24513</v>
      </c>
      <c r="C87" s="1804">
        <v>8949</v>
      </c>
      <c r="D87" s="1804">
        <v>12075</v>
      </c>
      <c r="E87" s="1804">
        <v>14472</v>
      </c>
      <c r="F87" s="1800">
        <v>11818</v>
      </c>
      <c r="G87" s="1816">
        <v>71827</v>
      </c>
      <c r="H87" s="1817">
        <v>11459</v>
      </c>
      <c r="I87" s="1804">
        <v>6577</v>
      </c>
      <c r="J87" s="1804">
        <v>11594</v>
      </c>
      <c r="K87" s="1800">
        <v>5446</v>
      </c>
      <c r="L87" s="1801">
        <v>35076</v>
      </c>
      <c r="M87" s="1805">
        <v>106903</v>
      </c>
      <c r="N87" s="1842">
        <v>71924</v>
      </c>
    </row>
    <row r="88" spans="1:14" x14ac:dyDescent="0.25">
      <c r="A88" s="1721" t="s">
        <v>52</v>
      </c>
      <c r="B88" s="1737">
        <v>548</v>
      </c>
      <c r="C88" s="1804">
        <v>97</v>
      </c>
      <c r="D88" s="1804">
        <v>377</v>
      </c>
      <c r="E88" s="1804">
        <v>52</v>
      </c>
      <c r="F88" s="1800">
        <v>98</v>
      </c>
      <c r="G88" s="1816">
        <v>1172</v>
      </c>
      <c r="H88" s="1817">
        <v>0</v>
      </c>
      <c r="I88" s="1804">
        <v>0</v>
      </c>
      <c r="J88" s="1804">
        <v>0</v>
      </c>
      <c r="K88" s="1800">
        <v>24</v>
      </c>
      <c r="L88" s="1801">
        <v>24</v>
      </c>
      <c r="M88" s="1805">
        <v>1196</v>
      </c>
      <c r="N88" s="1842">
        <v>730</v>
      </c>
    </row>
    <row r="89" spans="1:14" x14ac:dyDescent="0.25">
      <c r="A89" s="1721" t="s">
        <v>53</v>
      </c>
      <c r="B89" s="1724">
        <v>15</v>
      </c>
      <c r="C89" s="1744">
        <v>45</v>
      </c>
      <c r="D89" s="1744">
        <v>137</v>
      </c>
      <c r="E89" s="1744">
        <v>345</v>
      </c>
      <c r="F89" s="1771">
        <v>0</v>
      </c>
      <c r="G89" s="1816">
        <v>542</v>
      </c>
      <c r="H89" s="1818">
        <v>0</v>
      </c>
      <c r="I89" s="1804">
        <v>0</v>
      </c>
      <c r="J89" s="1804">
        <v>0</v>
      </c>
      <c r="K89" s="1819">
        <v>324</v>
      </c>
      <c r="L89" s="1801">
        <v>324</v>
      </c>
      <c r="M89" s="1805">
        <v>866</v>
      </c>
      <c r="N89" s="1842">
        <v>717</v>
      </c>
    </row>
    <row r="90" spans="1:14" ht="15.75" thickBot="1" x14ac:dyDescent="0.3">
      <c r="A90" s="1721" t="s">
        <v>23</v>
      </c>
      <c r="B90" s="1739">
        <v>1</v>
      </c>
      <c r="C90" s="1820">
        <v>0</v>
      </c>
      <c r="D90" s="1820">
        <v>0</v>
      </c>
      <c r="E90" s="1820">
        <v>2</v>
      </c>
      <c r="F90" s="1821">
        <v>0</v>
      </c>
      <c r="G90" s="1822">
        <v>4</v>
      </c>
      <c r="H90" s="1823">
        <v>0</v>
      </c>
      <c r="I90" s="1824">
        <v>0</v>
      </c>
      <c r="J90" s="1824">
        <v>0</v>
      </c>
      <c r="K90" s="1825">
        <v>0</v>
      </c>
      <c r="L90" s="1810">
        <v>0</v>
      </c>
      <c r="M90" s="1814">
        <v>4</v>
      </c>
      <c r="N90" s="1843">
        <v>1</v>
      </c>
    </row>
    <row r="91" spans="1:14" ht="15.75" thickBot="1" x14ac:dyDescent="0.3">
      <c r="A91" s="1718" t="s">
        <v>26</v>
      </c>
      <c r="B91" s="1735">
        <v>191727</v>
      </c>
      <c r="C91" s="1826">
        <v>129070</v>
      </c>
      <c r="D91" s="1826">
        <v>100171</v>
      </c>
      <c r="E91" s="1826">
        <v>90981</v>
      </c>
      <c r="F91" s="1827">
        <v>55491</v>
      </c>
      <c r="G91" s="1791">
        <v>567440</v>
      </c>
      <c r="H91" s="1735">
        <v>121499</v>
      </c>
      <c r="I91" s="1826">
        <v>43367</v>
      </c>
      <c r="J91" s="1828">
        <v>50900</v>
      </c>
      <c r="K91" s="1828">
        <v>39857</v>
      </c>
      <c r="L91" s="1791">
        <v>255624</v>
      </c>
      <c r="M91" s="1792">
        <v>823064</v>
      </c>
      <c r="N91" s="1844">
        <v>479238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1"/>
  <sheetViews>
    <sheetView zoomScale="85" zoomScaleNormal="85" workbookViewId="0">
      <selection activeCell="P39" sqref="P39"/>
    </sheetView>
  </sheetViews>
  <sheetFormatPr defaultRowHeight="15" x14ac:dyDescent="0.25"/>
  <cols>
    <col min="1" max="1" width="43.7109375" customWidth="1"/>
    <col min="2" max="2" width="11.28515625" bestFit="1" customWidth="1"/>
    <col min="3" max="3" width="13.7109375" customWidth="1"/>
    <col min="4" max="4" width="11.28515625" bestFit="1" customWidth="1"/>
    <col min="5" max="5" width="13.28515625" customWidth="1"/>
    <col min="6" max="6" width="31" bestFit="1" customWidth="1"/>
    <col min="7" max="7" width="23.85546875" bestFit="1" customWidth="1"/>
    <col min="8" max="8" width="13.42578125" customWidth="1"/>
    <col min="9" max="9" width="11.85546875" customWidth="1"/>
    <col min="10" max="10" width="25.7109375" bestFit="1" customWidth="1"/>
    <col min="11" max="11" width="31.85546875" bestFit="1" customWidth="1"/>
    <col min="12" max="12" width="24.42578125" bestFit="1" customWidth="1"/>
    <col min="13" max="13" width="20.5703125" bestFit="1" customWidth="1"/>
    <col min="14" max="14" width="17.7109375" bestFit="1" customWidth="1"/>
    <col min="16" max="16" width="11.28515625" bestFit="1" customWidth="1"/>
  </cols>
  <sheetData>
    <row r="1" spans="1:14" ht="18.75" x14ac:dyDescent="0.25">
      <c r="A1" s="3293" t="s">
        <v>418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>
      <c r="A2" s="72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37" t="s">
        <v>3</v>
      </c>
      <c r="N4" s="3379" t="s">
        <v>31</v>
      </c>
    </row>
    <row r="5" spans="1:14" x14ac:dyDescent="0.25">
      <c r="A5" s="3301"/>
      <c r="B5" s="2803" t="s">
        <v>8</v>
      </c>
      <c r="C5" s="3315"/>
      <c r="D5" s="3316" t="s">
        <v>9</v>
      </c>
      <c r="E5" s="3317"/>
      <c r="F5" s="3378" t="s">
        <v>351</v>
      </c>
      <c r="G5" s="3327" t="s">
        <v>10</v>
      </c>
      <c r="H5" s="2804" t="s">
        <v>11</v>
      </c>
      <c r="I5" s="3322"/>
      <c r="J5" s="3323" t="s">
        <v>12</v>
      </c>
      <c r="K5" s="3325" t="s">
        <v>352</v>
      </c>
      <c r="L5" s="3327" t="s">
        <v>13</v>
      </c>
      <c r="M5" s="3338"/>
      <c r="N5" s="3380"/>
    </row>
    <row r="6" spans="1:14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56"/>
      <c r="G6" s="3328"/>
      <c r="H6" s="5" t="s">
        <v>14</v>
      </c>
      <c r="I6" s="6" t="s">
        <v>15</v>
      </c>
      <c r="J6" s="3324"/>
      <c r="K6" s="3326"/>
      <c r="L6" s="3328"/>
      <c r="M6" s="3339"/>
      <c r="N6" s="3381"/>
    </row>
    <row r="7" spans="1:14" x14ac:dyDescent="0.25">
      <c r="A7" s="728" t="s">
        <v>17</v>
      </c>
      <c r="B7" s="824">
        <v>2187</v>
      </c>
      <c r="C7" s="825">
        <v>2234</v>
      </c>
      <c r="D7" s="825">
        <v>2068</v>
      </c>
      <c r="E7" s="825">
        <v>1691</v>
      </c>
      <c r="F7" s="826">
        <v>2898</v>
      </c>
      <c r="G7" s="827">
        <v>11078</v>
      </c>
      <c r="H7" s="824">
        <v>0</v>
      </c>
      <c r="I7" s="825">
        <v>0</v>
      </c>
      <c r="J7" s="825">
        <v>0</v>
      </c>
      <c r="K7" s="828">
        <v>0</v>
      </c>
      <c r="L7" s="827">
        <v>0</v>
      </c>
      <c r="M7" s="829">
        <v>11078</v>
      </c>
      <c r="N7" s="914">
        <v>6514</v>
      </c>
    </row>
    <row r="8" spans="1:14" x14ac:dyDescent="0.25">
      <c r="A8" s="729" t="s">
        <v>410</v>
      </c>
      <c r="B8" s="831">
        <v>1373</v>
      </c>
      <c r="C8" s="832">
        <v>554</v>
      </c>
      <c r="D8" s="832">
        <v>967</v>
      </c>
      <c r="E8" s="832">
        <v>379</v>
      </c>
      <c r="F8" s="826">
        <v>950</v>
      </c>
      <c r="G8" s="827">
        <v>4223</v>
      </c>
      <c r="H8" s="831">
        <v>0</v>
      </c>
      <c r="I8" s="832">
        <v>0</v>
      </c>
      <c r="J8" s="832">
        <v>0</v>
      </c>
      <c r="K8" s="828">
        <v>0</v>
      </c>
      <c r="L8" s="827">
        <v>0</v>
      </c>
      <c r="M8" s="829">
        <v>4223</v>
      </c>
      <c r="N8" s="915">
        <v>2719</v>
      </c>
    </row>
    <row r="9" spans="1:14" x14ac:dyDescent="0.25">
      <c r="A9" s="834" t="s">
        <v>411</v>
      </c>
      <c r="B9" s="835">
        <v>351</v>
      </c>
      <c r="C9" s="836">
        <v>38</v>
      </c>
      <c r="D9" s="836">
        <v>320</v>
      </c>
      <c r="E9" s="836">
        <v>56</v>
      </c>
      <c r="F9" s="837">
        <v>387</v>
      </c>
      <c r="G9" s="838">
        <v>1152</v>
      </c>
      <c r="H9" s="835">
        <v>0</v>
      </c>
      <c r="I9" s="836">
        <v>0</v>
      </c>
      <c r="J9" s="836">
        <v>0</v>
      </c>
      <c r="K9" s="839">
        <v>0</v>
      </c>
      <c r="L9" s="838">
        <v>0</v>
      </c>
      <c r="M9" s="840">
        <v>1152</v>
      </c>
      <c r="N9" s="916">
        <v>865</v>
      </c>
    </row>
    <row r="10" spans="1:14" x14ac:dyDescent="0.25">
      <c r="A10" s="834" t="s">
        <v>412</v>
      </c>
      <c r="B10" s="835">
        <v>229</v>
      </c>
      <c r="C10" s="836">
        <v>53</v>
      </c>
      <c r="D10" s="836">
        <v>321</v>
      </c>
      <c r="E10" s="836">
        <v>26</v>
      </c>
      <c r="F10" s="837">
        <v>142</v>
      </c>
      <c r="G10" s="838">
        <v>771</v>
      </c>
      <c r="H10" s="835">
        <v>0</v>
      </c>
      <c r="I10" s="836">
        <v>0</v>
      </c>
      <c r="J10" s="836">
        <v>0</v>
      </c>
      <c r="K10" s="839">
        <v>0</v>
      </c>
      <c r="L10" s="838">
        <v>0</v>
      </c>
      <c r="M10" s="840">
        <v>771</v>
      </c>
      <c r="N10" s="916">
        <v>466</v>
      </c>
    </row>
    <row r="11" spans="1:14" x14ac:dyDescent="0.25">
      <c r="A11" s="834" t="s">
        <v>413</v>
      </c>
      <c r="B11" s="835">
        <v>629</v>
      </c>
      <c r="C11" s="836">
        <v>394</v>
      </c>
      <c r="D11" s="836">
        <v>234</v>
      </c>
      <c r="E11" s="836">
        <v>214</v>
      </c>
      <c r="F11" s="837">
        <v>307</v>
      </c>
      <c r="G11" s="838">
        <v>1778</v>
      </c>
      <c r="H11" s="835">
        <v>0</v>
      </c>
      <c r="I11" s="836">
        <v>0</v>
      </c>
      <c r="J11" s="836">
        <v>0</v>
      </c>
      <c r="K11" s="839">
        <v>0</v>
      </c>
      <c r="L11" s="838">
        <v>0</v>
      </c>
      <c r="M11" s="840">
        <v>1778</v>
      </c>
      <c r="N11" s="916">
        <v>1160</v>
      </c>
    </row>
    <row r="12" spans="1:14" x14ac:dyDescent="0.25">
      <c r="A12" s="729" t="s">
        <v>22</v>
      </c>
      <c r="B12" s="831">
        <v>685</v>
      </c>
      <c r="C12" s="832">
        <v>401</v>
      </c>
      <c r="D12" s="832">
        <v>274</v>
      </c>
      <c r="E12" s="832">
        <v>168</v>
      </c>
      <c r="F12" s="826">
        <v>383</v>
      </c>
      <c r="G12" s="827">
        <v>1911</v>
      </c>
      <c r="H12" s="831">
        <v>0</v>
      </c>
      <c r="I12" s="832">
        <v>0</v>
      </c>
      <c r="J12" s="832">
        <v>0</v>
      </c>
      <c r="K12" s="828">
        <v>0</v>
      </c>
      <c r="L12" s="827">
        <v>0</v>
      </c>
      <c r="M12" s="829">
        <v>1911</v>
      </c>
      <c r="N12" s="915">
        <v>853</v>
      </c>
    </row>
    <row r="13" spans="1:14" ht="15.75" thickBot="1" x14ac:dyDescent="0.3">
      <c r="A13" s="732" t="s">
        <v>23</v>
      </c>
      <c r="B13" s="842">
        <v>507</v>
      </c>
      <c r="C13" s="843">
        <v>166</v>
      </c>
      <c r="D13" s="843">
        <v>358</v>
      </c>
      <c r="E13" s="843">
        <v>301</v>
      </c>
      <c r="F13" s="826">
        <v>790</v>
      </c>
      <c r="G13" s="827">
        <v>2122</v>
      </c>
      <c r="H13" s="842">
        <v>0</v>
      </c>
      <c r="I13" s="843">
        <v>0</v>
      </c>
      <c r="J13" s="843">
        <v>1892</v>
      </c>
      <c r="K13" s="828">
        <v>0</v>
      </c>
      <c r="L13" s="827">
        <v>1892</v>
      </c>
      <c r="M13" s="829">
        <v>4014</v>
      </c>
      <c r="N13" s="915">
        <v>1802</v>
      </c>
    </row>
    <row r="14" spans="1:14" ht="15.75" thickBot="1" x14ac:dyDescent="0.3">
      <c r="A14" s="733" t="s">
        <v>24</v>
      </c>
      <c r="B14" s="845">
        <v>4752</v>
      </c>
      <c r="C14" s="845">
        <v>3355</v>
      </c>
      <c r="D14" s="845">
        <v>3667</v>
      </c>
      <c r="E14" s="845">
        <v>2539</v>
      </c>
      <c r="F14" s="846">
        <v>5021</v>
      </c>
      <c r="G14" s="847">
        <v>19334</v>
      </c>
      <c r="H14" s="845">
        <v>0</v>
      </c>
      <c r="I14" s="845">
        <v>0</v>
      </c>
      <c r="J14" s="845">
        <v>1892</v>
      </c>
      <c r="K14" s="845">
        <v>0</v>
      </c>
      <c r="L14" s="847">
        <v>1892</v>
      </c>
      <c r="M14" s="848">
        <v>21226</v>
      </c>
      <c r="N14" s="849">
        <v>11888</v>
      </c>
    </row>
    <row r="15" spans="1:14" x14ac:dyDescent="0.25">
      <c r="A15" s="734" t="s">
        <v>35</v>
      </c>
      <c r="B15" s="850">
        <v>0</v>
      </c>
      <c r="C15" s="850">
        <v>0</v>
      </c>
      <c r="D15" s="850">
        <v>50</v>
      </c>
      <c r="E15" s="850">
        <v>0</v>
      </c>
      <c r="F15" s="851">
        <v>0</v>
      </c>
      <c r="G15" s="852">
        <v>50</v>
      </c>
      <c r="H15" s="853">
        <v>0</v>
      </c>
      <c r="I15" s="850">
        <v>0</v>
      </c>
      <c r="J15" s="850">
        <v>0</v>
      </c>
      <c r="K15" s="850">
        <v>0</v>
      </c>
      <c r="L15" s="852">
        <v>0</v>
      </c>
      <c r="M15" s="854">
        <v>50</v>
      </c>
      <c r="N15" s="917">
        <v>48</v>
      </c>
    </row>
    <row r="16" spans="1:14" x14ac:dyDescent="0.25">
      <c r="A16" s="735" t="s">
        <v>36</v>
      </c>
      <c r="B16" s="832">
        <v>0</v>
      </c>
      <c r="C16" s="832">
        <v>0</v>
      </c>
      <c r="D16" s="832">
        <v>0</v>
      </c>
      <c r="E16" s="832">
        <v>0</v>
      </c>
      <c r="F16" s="856">
        <v>0</v>
      </c>
      <c r="G16" s="857">
        <v>0</v>
      </c>
      <c r="H16" s="858">
        <v>0</v>
      </c>
      <c r="I16" s="832">
        <v>0</v>
      </c>
      <c r="J16" s="832">
        <v>0</v>
      </c>
      <c r="K16" s="832">
        <v>0</v>
      </c>
      <c r="L16" s="857">
        <v>0</v>
      </c>
      <c r="M16" s="859">
        <v>0</v>
      </c>
      <c r="N16" s="918">
        <v>0</v>
      </c>
    </row>
    <row r="17" spans="1:14" x14ac:dyDescent="0.25">
      <c r="A17" s="735" t="s">
        <v>37</v>
      </c>
      <c r="B17" s="832">
        <v>0</v>
      </c>
      <c r="C17" s="832">
        <v>0</v>
      </c>
      <c r="D17" s="832">
        <v>0</v>
      </c>
      <c r="E17" s="832">
        <v>0</v>
      </c>
      <c r="F17" s="856">
        <v>0</v>
      </c>
      <c r="G17" s="857">
        <v>0</v>
      </c>
      <c r="H17" s="858">
        <v>0</v>
      </c>
      <c r="I17" s="832">
        <v>0</v>
      </c>
      <c r="J17" s="832">
        <v>0</v>
      </c>
      <c r="K17" s="832">
        <v>0</v>
      </c>
      <c r="L17" s="857">
        <v>0</v>
      </c>
      <c r="M17" s="859">
        <v>0</v>
      </c>
      <c r="N17" s="918">
        <v>0</v>
      </c>
    </row>
    <row r="18" spans="1:14" x14ac:dyDescent="0.25">
      <c r="A18" s="735" t="s">
        <v>38</v>
      </c>
      <c r="B18" s="832">
        <v>0</v>
      </c>
      <c r="C18" s="832">
        <v>0</v>
      </c>
      <c r="D18" s="832">
        <v>0</v>
      </c>
      <c r="E18" s="832">
        <v>0</v>
      </c>
      <c r="F18" s="856">
        <v>0</v>
      </c>
      <c r="G18" s="857">
        <v>0</v>
      </c>
      <c r="H18" s="858">
        <v>0</v>
      </c>
      <c r="I18" s="832">
        <v>0</v>
      </c>
      <c r="J18" s="832">
        <v>0</v>
      </c>
      <c r="K18" s="832">
        <v>0</v>
      </c>
      <c r="L18" s="857">
        <v>0</v>
      </c>
      <c r="M18" s="859">
        <v>0</v>
      </c>
      <c r="N18" s="915">
        <v>0</v>
      </c>
    </row>
    <row r="19" spans="1:14" x14ac:dyDescent="0.25">
      <c r="A19" s="735" t="s">
        <v>39</v>
      </c>
      <c r="B19" s="832">
        <v>0</v>
      </c>
      <c r="C19" s="832">
        <v>0</v>
      </c>
      <c r="D19" s="832">
        <v>1</v>
      </c>
      <c r="E19" s="832">
        <v>0</v>
      </c>
      <c r="F19" s="856">
        <v>3</v>
      </c>
      <c r="G19" s="857">
        <v>4</v>
      </c>
      <c r="H19" s="858">
        <v>0</v>
      </c>
      <c r="I19" s="832">
        <v>0</v>
      </c>
      <c r="J19" s="832">
        <v>0</v>
      </c>
      <c r="K19" s="832">
        <v>0</v>
      </c>
      <c r="L19" s="857">
        <v>0</v>
      </c>
      <c r="M19" s="859">
        <v>4</v>
      </c>
      <c r="N19" s="915">
        <v>0</v>
      </c>
    </row>
    <row r="20" spans="1:14" x14ac:dyDescent="0.25">
      <c r="A20" s="735" t="s">
        <v>40</v>
      </c>
      <c r="B20" s="832">
        <v>0</v>
      </c>
      <c r="C20" s="832">
        <v>4</v>
      </c>
      <c r="D20" s="832">
        <v>0</v>
      </c>
      <c r="E20" s="832">
        <v>0</v>
      </c>
      <c r="F20" s="856">
        <v>0</v>
      </c>
      <c r="G20" s="857">
        <v>4</v>
      </c>
      <c r="H20" s="858">
        <v>0</v>
      </c>
      <c r="I20" s="832">
        <v>0</v>
      </c>
      <c r="J20" s="832">
        <v>0</v>
      </c>
      <c r="K20" s="832">
        <v>0</v>
      </c>
      <c r="L20" s="857">
        <v>0</v>
      </c>
      <c r="M20" s="859">
        <v>4</v>
      </c>
      <c r="N20" s="918">
        <v>0</v>
      </c>
    </row>
    <row r="21" spans="1:14" x14ac:dyDescent="0.25">
      <c r="A21" s="735" t="s">
        <v>41</v>
      </c>
      <c r="B21" s="832">
        <v>0</v>
      </c>
      <c r="C21" s="832">
        <v>0</v>
      </c>
      <c r="D21" s="832">
        <v>0</v>
      </c>
      <c r="E21" s="832">
        <v>0</v>
      </c>
      <c r="F21" s="856">
        <v>15</v>
      </c>
      <c r="G21" s="857">
        <v>15</v>
      </c>
      <c r="H21" s="858">
        <v>0</v>
      </c>
      <c r="I21" s="832">
        <v>0</v>
      </c>
      <c r="J21" s="832">
        <v>0</v>
      </c>
      <c r="K21" s="832">
        <v>0</v>
      </c>
      <c r="L21" s="857">
        <v>0</v>
      </c>
      <c r="M21" s="859">
        <v>15</v>
      </c>
      <c r="N21" s="915">
        <v>15</v>
      </c>
    </row>
    <row r="22" spans="1:14" x14ac:dyDescent="0.25">
      <c r="A22" s="735" t="s">
        <v>42</v>
      </c>
      <c r="B22" s="832">
        <v>0</v>
      </c>
      <c r="C22" s="832">
        <v>0</v>
      </c>
      <c r="D22" s="832">
        <v>0</v>
      </c>
      <c r="E22" s="832">
        <v>0</v>
      </c>
      <c r="F22" s="856">
        <v>0</v>
      </c>
      <c r="G22" s="857">
        <v>0</v>
      </c>
      <c r="H22" s="858">
        <v>0</v>
      </c>
      <c r="I22" s="832">
        <v>0</v>
      </c>
      <c r="J22" s="832">
        <v>0</v>
      </c>
      <c r="K22" s="832">
        <v>0</v>
      </c>
      <c r="L22" s="857">
        <v>0</v>
      </c>
      <c r="M22" s="859">
        <v>0</v>
      </c>
      <c r="N22" s="918">
        <v>0</v>
      </c>
    </row>
    <row r="23" spans="1:14" x14ac:dyDescent="0.25">
      <c r="A23" s="735" t="s">
        <v>43</v>
      </c>
      <c r="B23" s="832">
        <v>2</v>
      </c>
      <c r="C23" s="832">
        <v>0</v>
      </c>
      <c r="D23" s="832">
        <v>75</v>
      </c>
      <c r="E23" s="832">
        <v>11</v>
      </c>
      <c r="F23" s="856">
        <v>24</v>
      </c>
      <c r="G23" s="857">
        <v>112</v>
      </c>
      <c r="H23" s="858">
        <v>0</v>
      </c>
      <c r="I23" s="832">
        <v>0</v>
      </c>
      <c r="J23" s="832">
        <v>0</v>
      </c>
      <c r="K23" s="832">
        <v>0</v>
      </c>
      <c r="L23" s="857">
        <v>0</v>
      </c>
      <c r="M23" s="859">
        <v>112</v>
      </c>
      <c r="N23" s="915">
        <v>13</v>
      </c>
    </row>
    <row r="24" spans="1:14" x14ac:dyDescent="0.25">
      <c r="A24" s="735" t="s">
        <v>44</v>
      </c>
      <c r="B24" s="832">
        <v>0</v>
      </c>
      <c r="C24" s="832">
        <v>0</v>
      </c>
      <c r="D24" s="832">
        <v>3</v>
      </c>
      <c r="E24" s="832">
        <v>0</v>
      </c>
      <c r="F24" s="856">
        <v>25</v>
      </c>
      <c r="G24" s="857">
        <v>28</v>
      </c>
      <c r="H24" s="858">
        <v>0</v>
      </c>
      <c r="I24" s="832">
        <v>0</v>
      </c>
      <c r="J24" s="832">
        <v>0</v>
      </c>
      <c r="K24" s="832">
        <v>0</v>
      </c>
      <c r="L24" s="857">
        <v>0</v>
      </c>
      <c r="M24" s="859">
        <v>28</v>
      </c>
      <c r="N24" s="918">
        <v>28</v>
      </c>
    </row>
    <row r="25" spans="1:14" x14ac:dyDescent="0.25">
      <c r="A25" s="735" t="s">
        <v>45</v>
      </c>
      <c r="B25" s="832">
        <v>0</v>
      </c>
      <c r="C25" s="832">
        <v>0</v>
      </c>
      <c r="D25" s="832">
        <v>10</v>
      </c>
      <c r="E25" s="832">
        <v>0</v>
      </c>
      <c r="F25" s="856">
        <v>0</v>
      </c>
      <c r="G25" s="857">
        <v>10</v>
      </c>
      <c r="H25" s="858">
        <v>0</v>
      </c>
      <c r="I25" s="832">
        <v>0</v>
      </c>
      <c r="J25" s="832">
        <v>0</v>
      </c>
      <c r="K25" s="832">
        <v>0</v>
      </c>
      <c r="L25" s="857">
        <v>0</v>
      </c>
      <c r="M25" s="859">
        <v>10</v>
      </c>
      <c r="N25" s="918">
        <v>10</v>
      </c>
    </row>
    <row r="26" spans="1:14" x14ac:dyDescent="0.25">
      <c r="A26" s="735" t="s">
        <v>46</v>
      </c>
      <c r="B26" s="832">
        <v>0</v>
      </c>
      <c r="C26" s="832">
        <v>0</v>
      </c>
      <c r="D26" s="832">
        <v>0</v>
      </c>
      <c r="E26" s="832">
        <v>0</v>
      </c>
      <c r="F26" s="856">
        <v>0</v>
      </c>
      <c r="G26" s="857">
        <v>0</v>
      </c>
      <c r="H26" s="858">
        <v>0</v>
      </c>
      <c r="I26" s="832">
        <v>0</v>
      </c>
      <c r="J26" s="832">
        <v>0</v>
      </c>
      <c r="K26" s="832">
        <v>0</v>
      </c>
      <c r="L26" s="857">
        <v>0</v>
      </c>
      <c r="M26" s="859">
        <v>0</v>
      </c>
      <c r="N26" s="918">
        <v>0</v>
      </c>
    </row>
    <row r="27" spans="1:14" x14ac:dyDescent="0.25">
      <c r="A27" s="735" t="s">
        <v>47</v>
      </c>
      <c r="B27" s="832">
        <v>0</v>
      </c>
      <c r="C27" s="832">
        <v>0</v>
      </c>
      <c r="D27" s="832">
        <v>0</v>
      </c>
      <c r="E27" s="832">
        <v>0</v>
      </c>
      <c r="F27" s="856">
        <v>0</v>
      </c>
      <c r="G27" s="857">
        <v>0</v>
      </c>
      <c r="H27" s="858">
        <v>0</v>
      </c>
      <c r="I27" s="832">
        <v>0</v>
      </c>
      <c r="J27" s="832">
        <v>0</v>
      </c>
      <c r="K27" s="832">
        <v>0</v>
      </c>
      <c r="L27" s="857">
        <v>0</v>
      </c>
      <c r="M27" s="859">
        <v>0</v>
      </c>
      <c r="N27" s="918">
        <v>0</v>
      </c>
    </row>
    <row r="28" spans="1:14" ht="15.75" thickBot="1" x14ac:dyDescent="0.3">
      <c r="A28" s="735" t="s">
        <v>393</v>
      </c>
      <c r="B28" s="832">
        <v>37</v>
      </c>
      <c r="C28" s="832">
        <v>52</v>
      </c>
      <c r="D28" s="832">
        <v>151</v>
      </c>
      <c r="E28" s="832">
        <v>9</v>
      </c>
      <c r="F28" s="856">
        <v>54</v>
      </c>
      <c r="G28" s="857">
        <v>303</v>
      </c>
      <c r="H28" s="858">
        <v>0</v>
      </c>
      <c r="I28" s="832">
        <v>0</v>
      </c>
      <c r="J28" s="832">
        <v>0</v>
      </c>
      <c r="K28" s="832">
        <v>0</v>
      </c>
      <c r="L28" s="857">
        <v>0</v>
      </c>
      <c r="M28" s="859">
        <v>303</v>
      </c>
      <c r="N28" s="915">
        <v>149</v>
      </c>
    </row>
    <row r="29" spans="1:14" ht="15.75" thickBot="1" x14ac:dyDescent="0.3">
      <c r="A29" s="736" t="s">
        <v>25</v>
      </c>
      <c r="B29" s="861">
        <v>39</v>
      </c>
      <c r="C29" s="861">
        <v>56</v>
      </c>
      <c r="D29" s="861">
        <v>290</v>
      </c>
      <c r="E29" s="861">
        <v>20</v>
      </c>
      <c r="F29" s="861">
        <v>121</v>
      </c>
      <c r="G29" s="862">
        <v>526</v>
      </c>
      <c r="H29" s="861">
        <v>0</v>
      </c>
      <c r="I29" s="861">
        <v>0</v>
      </c>
      <c r="J29" s="861">
        <v>0</v>
      </c>
      <c r="K29" s="861">
        <v>0</v>
      </c>
      <c r="L29" s="862">
        <v>0</v>
      </c>
      <c r="M29" s="863">
        <v>526</v>
      </c>
      <c r="N29" s="864">
        <v>263</v>
      </c>
    </row>
    <row r="30" spans="1:14" ht="15.75" thickBot="1" x14ac:dyDescent="0.3">
      <c r="A30" s="737" t="s">
        <v>26</v>
      </c>
      <c r="B30" s="865">
        <v>4791</v>
      </c>
      <c r="C30" s="865">
        <v>3411</v>
      </c>
      <c r="D30" s="865">
        <v>3957</v>
      </c>
      <c r="E30" s="865">
        <v>2559</v>
      </c>
      <c r="F30" s="866">
        <v>5142</v>
      </c>
      <c r="G30" s="847">
        <v>19860</v>
      </c>
      <c r="H30" s="867">
        <v>0</v>
      </c>
      <c r="I30" s="865">
        <v>0</v>
      </c>
      <c r="J30" s="865">
        <v>1892</v>
      </c>
      <c r="K30" s="865">
        <v>0</v>
      </c>
      <c r="L30" s="847">
        <v>1892</v>
      </c>
      <c r="M30" s="848">
        <v>21752</v>
      </c>
      <c r="N30" s="849">
        <v>12151</v>
      </c>
    </row>
    <row r="31" spans="1:14" ht="15.75" thickBot="1" x14ac:dyDescent="0.3">
      <c r="A31" s="738"/>
      <c r="B31" s="71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</row>
    <row r="32" spans="1:14" ht="15.75" thickBot="1" x14ac:dyDescent="0.3">
      <c r="A32" s="3334" t="s">
        <v>30</v>
      </c>
      <c r="B32" s="3335"/>
      <c r="C32" s="3335"/>
      <c r="D32" s="3335"/>
      <c r="E32" s="3335"/>
      <c r="F32" s="3335"/>
      <c r="G32" s="3335"/>
      <c r="H32" s="3335"/>
      <c r="I32" s="3335"/>
      <c r="J32" s="3335"/>
      <c r="K32" s="3335"/>
      <c r="L32" s="3335"/>
      <c r="M32" s="3335"/>
      <c r="N32" s="3336"/>
    </row>
    <row r="33" spans="1:16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411" t="s">
        <v>3</v>
      </c>
      <c r="N33" s="3379" t="s">
        <v>31</v>
      </c>
    </row>
    <row r="34" spans="1:16" x14ac:dyDescent="0.25">
      <c r="A34" s="3301"/>
      <c r="B34" s="2804" t="s">
        <v>8</v>
      </c>
      <c r="C34" s="3322"/>
      <c r="D34" s="2816" t="s">
        <v>9</v>
      </c>
      <c r="E34" s="3343"/>
      <c r="F34" s="2820" t="s">
        <v>351</v>
      </c>
      <c r="G34" s="3327" t="s">
        <v>10</v>
      </c>
      <c r="H34" s="2804" t="s">
        <v>11</v>
      </c>
      <c r="I34" s="3322"/>
      <c r="J34" s="3323" t="s">
        <v>12</v>
      </c>
      <c r="K34" s="3325" t="s">
        <v>352</v>
      </c>
      <c r="L34" s="3327" t="s">
        <v>13</v>
      </c>
      <c r="M34" s="3412"/>
      <c r="N34" s="3380"/>
    </row>
    <row r="35" spans="1:16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56"/>
      <c r="G35" s="3328"/>
      <c r="H35" s="5" t="s">
        <v>14</v>
      </c>
      <c r="I35" s="6" t="s">
        <v>15</v>
      </c>
      <c r="J35" s="3324"/>
      <c r="K35" s="3326"/>
      <c r="L35" s="3328"/>
      <c r="M35" s="3413"/>
      <c r="N35" s="3381"/>
    </row>
    <row r="36" spans="1:16" x14ac:dyDescent="0.25">
      <c r="A36" s="728" t="s">
        <v>27</v>
      </c>
      <c r="B36" s="824">
        <v>1348</v>
      </c>
      <c r="C36" s="825">
        <v>786</v>
      </c>
      <c r="D36" s="825">
        <v>1357</v>
      </c>
      <c r="E36" s="825">
        <v>1185</v>
      </c>
      <c r="F36" s="826">
        <v>1770</v>
      </c>
      <c r="G36" s="827">
        <v>6446</v>
      </c>
      <c r="H36" s="824">
        <v>0</v>
      </c>
      <c r="I36" s="825">
        <v>0</v>
      </c>
      <c r="J36" s="825">
        <v>0</v>
      </c>
      <c r="K36" s="826">
        <v>0</v>
      </c>
      <c r="L36" s="827">
        <v>0</v>
      </c>
      <c r="M36" s="829">
        <v>6446</v>
      </c>
      <c r="N36" s="914">
        <v>3361</v>
      </c>
    </row>
    <row r="37" spans="1:16" ht="15.75" thickBot="1" x14ac:dyDescent="0.3">
      <c r="A37" s="729" t="s">
        <v>28</v>
      </c>
      <c r="B37" s="831">
        <v>3404</v>
      </c>
      <c r="C37" s="832">
        <v>2569</v>
      </c>
      <c r="D37" s="832">
        <v>2310</v>
      </c>
      <c r="E37" s="832">
        <v>1354</v>
      </c>
      <c r="F37" s="826">
        <v>3251</v>
      </c>
      <c r="G37" s="827">
        <v>12888</v>
      </c>
      <c r="H37" s="831">
        <v>0</v>
      </c>
      <c r="I37" s="832">
        <v>0</v>
      </c>
      <c r="J37" s="832">
        <v>1892</v>
      </c>
      <c r="K37" s="826">
        <v>0</v>
      </c>
      <c r="L37" s="827">
        <v>1892</v>
      </c>
      <c r="M37" s="829">
        <v>14780</v>
      </c>
      <c r="N37" s="915">
        <v>8527</v>
      </c>
    </row>
    <row r="38" spans="1:16" ht="15.75" thickBot="1" x14ac:dyDescent="0.3">
      <c r="A38" s="733" t="s">
        <v>24</v>
      </c>
      <c r="B38" s="845">
        <v>4752</v>
      </c>
      <c r="C38" s="845">
        <v>3355</v>
      </c>
      <c r="D38" s="845">
        <v>3667</v>
      </c>
      <c r="E38" s="845">
        <v>2539</v>
      </c>
      <c r="F38" s="846">
        <v>5021</v>
      </c>
      <c r="G38" s="847">
        <v>19334</v>
      </c>
      <c r="H38" s="845">
        <v>0</v>
      </c>
      <c r="I38" s="845">
        <v>0</v>
      </c>
      <c r="J38" s="845">
        <v>1892</v>
      </c>
      <c r="K38" s="845">
        <v>0</v>
      </c>
      <c r="L38" s="847">
        <v>1892</v>
      </c>
      <c r="M38" s="848">
        <v>21226</v>
      </c>
      <c r="N38" s="849">
        <v>11888</v>
      </c>
      <c r="P38" s="1">
        <f>M38+M54</f>
        <v>63077.81</v>
      </c>
    </row>
    <row r="39" spans="1:16" ht="15.75" thickBot="1" x14ac:dyDescent="0.3">
      <c r="A39" s="733" t="s">
        <v>25</v>
      </c>
      <c r="B39" s="913">
        <v>39</v>
      </c>
      <c r="C39" s="913">
        <v>56</v>
      </c>
      <c r="D39" s="913">
        <v>290</v>
      </c>
      <c r="E39" s="913">
        <v>20</v>
      </c>
      <c r="F39" s="913">
        <v>121</v>
      </c>
      <c r="G39" s="919">
        <v>526</v>
      </c>
      <c r="H39" s="913">
        <v>0</v>
      </c>
      <c r="I39" s="913">
        <v>0</v>
      </c>
      <c r="J39" s="913">
        <v>0</v>
      </c>
      <c r="K39" s="913">
        <v>0</v>
      </c>
      <c r="L39" s="919">
        <v>0</v>
      </c>
      <c r="M39" s="920">
        <v>526</v>
      </c>
      <c r="N39" s="921">
        <v>263</v>
      </c>
    </row>
    <row r="40" spans="1:16" ht="15.75" thickBot="1" x14ac:dyDescent="0.3">
      <c r="A40" s="739" t="s">
        <v>26</v>
      </c>
      <c r="B40" s="913">
        <v>4791</v>
      </c>
      <c r="C40" s="913">
        <v>3411</v>
      </c>
      <c r="D40" s="913">
        <v>3957</v>
      </c>
      <c r="E40" s="913">
        <v>2559</v>
      </c>
      <c r="F40" s="922">
        <v>5142</v>
      </c>
      <c r="G40" s="923">
        <v>19860</v>
      </c>
      <c r="H40" s="913">
        <v>0</v>
      </c>
      <c r="I40" s="913">
        <v>0</v>
      </c>
      <c r="J40" s="913">
        <v>1892</v>
      </c>
      <c r="K40" s="913">
        <v>0</v>
      </c>
      <c r="L40" s="923">
        <v>1892</v>
      </c>
      <c r="M40" s="924">
        <v>21752</v>
      </c>
      <c r="N40" s="849">
        <v>12151</v>
      </c>
      <c r="P40" s="1"/>
    </row>
    <row r="41" spans="1:16" x14ac:dyDescent="0.25">
      <c r="A41" s="738"/>
      <c r="B41" s="7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6" ht="15.75" thickBot="1" x14ac:dyDescent="0.3">
      <c r="A42" s="738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6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6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79" t="s">
        <v>31</v>
      </c>
    </row>
    <row r="45" spans="1:16" x14ac:dyDescent="0.25">
      <c r="A45" s="3301"/>
      <c r="B45" s="2804" t="s">
        <v>8</v>
      </c>
      <c r="C45" s="3322"/>
      <c r="D45" s="2816" t="s">
        <v>9</v>
      </c>
      <c r="E45" s="3343"/>
      <c r="F45" s="2820" t="s">
        <v>351</v>
      </c>
      <c r="G45" s="3327" t="s">
        <v>10</v>
      </c>
      <c r="H45" s="3345" t="s">
        <v>11</v>
      </c>
      <c r="I45" s="3322"/>
      <c r="J45" s="3323" t="s">
        <v>12</v>
      </c>
      <c r="K45" s="3325" t="s">
        <v>352</v>
      </c>
      <c r="L45" s="3327" t="s">
        <v>13</v>
      </c>
      <c r="M45" s="3338"/>
      <c r="N45" s="3380"/>
    </row>
    <row r="46" spans="1:16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81"/>
    </row>
    <row r="47" spans="1:16" x14ac:dyDescent="0.25">
      <c r="A47" s="728" t="s">
        <v>17</v>
      </c>
      <c r="B47" s="824">
        <v>2689</v>
      </c>
      <c r="C47" s="825">
        <v>1622</v>
      </c>
      <c r="D47" s="825">
        <v>2597</v>
      </c>
      <c r="E47" s="825">
        <v>4813</v>
      </c>
      <c r="F47" s="826">
        <v>989</v>
      </c>
      <c r="G47" s="827">
        <v>12710.55</v>
      </c>
      <c r="H47" s="868">
        <v>48.9</v>
      </c>
      <c r="I47" s="825">
        <v>65</v>
      </c>
      <c r="J47" s="825">
        <v>1143</v>
      </c>
      <c r="K47" s="828">
        <v>780</v>
      </c>
      <c r="L47" s="827">
        <v>2036.9</v>
      </c>
      <c r="M47" s="829">
        <v>14747.45</v>
      </c>
      <c r="N47" s="830">
        <v>11433.2</v>
      </c>
    </row>
    <row r="48" spans="1:16" x14ac:dyDescent="0.25">
      <c r="A48" s="729" t="s">
        <v>410</v>
      </c>
      <c r="B48" s="831">
        <v>1947</v>
      </c>
      <c r="C48" s="832">
        <v>3478</v>
      </c>
      <c r="D48" s="832">
        <v>3173</v>
      </c>
      <c r="E48" s="832">
        <v>4510</v>
      </c>
      <c r="F48" s="856">
        <v>1563</v>
      </c>
      <c r="G48" s="857">
        <v>14671.4</v>
      </c>
      <c r="H48" s="858">
        <v>1048.2</v>
      </c>
      <c r="I48" s="832">
        <v>1646.06</v>
      </c>
      <c r="J48" s="832">
        <v>354</v>
      </c>
      <c r="K48" s="869">
        <v>0</v>
      </c>
      <c r="L48" s="857">
        <v>3048.26</v>
      </c>
      <c r="M48" s="859">
        <v>17719.66</v>
      </c>
      <c r="N48" s="833">
        <v>13847.66</v>
      </c>
    </row>
    <row r="49" spans="1:14" x14ac:dyDescent="0.25">
      <c r="A49" s="834" t="s">
        <v>411</v>
      </c>
      <c r="B49" s="835">
        <v>277</v>
      </c>
      <c r="C49" s="836">
        <v>2115</v>
      </c>
      <c r="D49" s="836">
        <v>1311</v>
      </c>
      <c r="E49" s="836">
        <v>981</v>
      </c>
      <c r="F49" s="870">
        <v>717</v>
      </c>
      <c r="G49" s="871">
        <v>5401.7</v>
      </c>
      <c r="H49" s="872">
        <v>1034.2</v>
      </c>
      <c r="I49" s="836">
        <v>302</v>
      </c>
      <c r="J49" s="836">
        <v>1</v>
      </c>
      <c r="K49" s="873">
        <v>0</v>
      </c>
      <c r="L49" s="871">
        <v>1337.2</v>
      </c>
      <c r="M49" s="874">
        <v>6738.9</v>
      </c>
      <c r="N49" s="841">
        <v>5603.9</v>
      </c>
    </row>
    <row r="50" spans="1:14" x14ac:dyDescent="0.25">
      <c r="A50" s="834" t="s">
        <v>412</v>
      </c>
      <c r="B50" s="835">
        <v>501</v>
      </c>
      <c r="C50" s="836">
        <v>408</v>
      </c>
      <c r="D50" s="836">
        <v>1076</v>
      </c>
      <c r="E50" s="836">
        <v>1629</v>
      </c>
      <c r="F50" s="870">
        <v>306</v>
      </c>
      <c r="G50" s="871">
        <v>3920</v>
      </c>
      <c r="H50" s="872">
        <v>14</v>
      </c>
      <c r="I50" s="836">
        <v>0</v>
      </c>
      <c r="J50" s="836">
        <v>87</v>
      </c>
      <c r="K50" s="873">
        <v>0</v>
      </c>
      <c r="L50" s="871">
        <v>101</v>
      </c>
      <c r="M50" s="874">
        <v>4021</v>
      </c>
      <c r="N50" s="841">
        <v>3121</v>
      </c>
    </row>
    <row r="51" spans="1:14" x14ac:dyDescent="0.25">
      <c r="A51" s="834" t="s">
        <v>413</v>
      </c>
      <c r="B51" s="835">
        <v>1051</v>
      </c>
      <c r="C51" s="836">
        <v>732</v>
      </c>
      <c r="D51" s="836">
        <v>738</v>
      </c>
      <c r="E51" s="836">
        <v>1787</v>
      </c>
      <c r="F51" s="870">
        <v>113</v>
      </c>
      <c r="G51" s="871">
        <v>4421.7</v>
      </c>
      <c r="H51" s="872">
        <v>0</v>
      </c>
      <c r="I51" s="836">
        <v>1344.06</v>
      </c>
      <c r="J51" s="836">
        <v>266</v>
      </c>
      <c r="K51" s="873">
        <v>0</v>
      </c>
      <c r="L51" s="871">
        <v>1610.06</v>
      </c>
      <c r="M51" s="874">
        <v>6031.76</v>
      </c>
      <c r="N51" s="841">
        <v>4409.76</v>
      </c>
    </row>
    <row r="52" spans="1:14" x14ac:dyDescent="0.25">
      <c r="A52" s="729" t="s">
        <v>22</v>
      </c>
      <c r="B52" s="831">
        <v>244</v>
      </c>
      <c r="C52" s="832">
        <v>498</v>
      </c>
      <c r="D52" s="832">
        <v>289</v>
      </c>
      <c r="E52" s="832">
        <v>121</v>
      </c>
      <c r="F52" s="856">
        <v>107</v>
      </c>
      <c r="G52" s="857">
        <v>1259.8</v>
      </c>
      <c r="H52" s="858">
        <v>0</v>
      </c>
      <c r="I52" s="832">
        <v>0</v>
      </c>
      <c r="J52" s="832">
        <v>0</v>
      </c>
      <c r="K52" s="869">
        <v>0</v>
      </c>
      <c r="L52" s="857">
        <v>0</v>
      </c>
      <c r="M52" s="859">
        <v>1259.8</v>
      </c>
      <c r="N52" s="833">
        <v>847.8</v>
      </c>
    </row>
    <row r="53" spans="1:14" ht="15.75" thickBot="1" x14ac:dyDescent="0.3">
      <c r="A53" s="732" t="s">
        <v>23</v>
      </c>
      <c r="B53" s="842">
        <v>1100</v>
      </c>
      <c r="C53" s="843">
        <v>3031</v>
      </c>
      <c r="D53" s="843">
        <v>645</v>
      </c>
      <c r="E53" s="843">
        <v>2225</v>
      </c>
      <c r="F53" s="875">
        <v>1098</v>
      </c>
      <c r="G53" s="876">
        <v>8099.5</v>
      </c>
      <c r="H53" s="877">
        <v>25.4</v>
      </c>
      <c r="I53" s="843">
        <v>0</v>
      </c>
      <c r="J53" s="843">
        <v>0</v>
      </c>
      <c r="K53" s="878">
        <v>0</v>
      </c>
      <c r="L53" s="876">
        <v>25.4</v>
      </c>
      <c r="M53" s="879">
        <v>8124.9</v>
      </c>
      <c r="N53" s="844">
        <v>6689.9</v>
      </c>
    </row>
    <row r="54" spans="1:14" ht="15.75" thickBot="1" x14ac:dyDescent="0.3">
      <c r="A54" s="733" t="s">
        <v>24</v>
      </c>
      <c r="B54" s="845">
        <v>5982</v>
      </c>
      <c r="C54" s="845">
        <v>8629</v>
      </c>
      <c r="D54" s="845">
        <v>6704</v>
      </c>
      <c r="E54" s="845">
        <v>11669</v>
      </c>
      <c r="F54" s="846">
        <v>3757</v>
      </c>
      <c r="G54" s="847">
        <v>36741.25</v>
      </c>
      <c r="H54" s="867">
        <v>1122.5</v>
      </c>
      <c r="I54" s="845">
        <v>1711.06</v>
      </c>
      <c r="J54" s="845">
        <v>1497</v>
      </c>
      <c r="K54" s="845">
        <v>780</v>
      </c>
      <c r="L54" s="847">
        <v>5110.5600000000004</v>
      </c>
      <c r="M54" s="848">
        <v>41851.81</v>
      </c>
      <c r="N54" s="849">
        <v>32818.559999999998</v>
      </c>
    </row>
    <row r="55" spans="1:14" x14ac:dyDescent="0.25">
      <c r="A55" s="734" t="s">
        <v>35</v>
      </c>
      <c r="B55" s="850">
        <v>160</v>
      </c>
      <c r="C55" s="850">
        <v>1596</v>
      </c>
      <c r="D55" s="850">
        <v>184</v>
      </c>
      <c r="E55" s="850">
        <v>1910</v>
      </c>
      <c r="F55" s="851">
        <v>95</v>
      </c>
      <c r="G55" s="852">
        <v>3945</v>
      </c>
      <c r="H55" s="853">
        <v>669</v>
      </c>
      <c r="I55" s="850">
        <v>389</v>
      </c>
      <c r="J55" s="850">
        <v>1624</v>
      </c>
      <c r="K55" s="850">
        <v>0</v>
      </c>
      <c r="L55" s="852">
        <v>2682</v>
      </c>
      <c r="M55" s="854">
        <v>6627</v>
      </c>
      <c r="N55" s="925">
        <v>6096</v>
      </c>
    </row>
    <row r="56" spans="1:14" x14ac:dyDescent="0.25">
      <c r="A56" s="735" t="s">
        <v>36</v>
      </c>
      <c r="B56" s="832"/>
      <c r="C56" s="832">
        <v>1216.9100000000001</v>
      </c>
      <c r="D56" s="832">
        <v>100</v>
      </c>
      <c r="E56" s="832">
        <v>2387</v>
      </c>
      <c r="F56" s="856">
        <v>542</v>
      </c>
      <c r="G56" s="857">
        <v>4567.91</v>
      </c>
      <c r="H56" s="858">
        <v>470.66</v>
      </c>
      <c r="I56" s="832">
        <v>1038.9100000000001</v>
      </c>
      <c r="J56" s="832">
        <v>517</v>
      </c>
      <c r="K56" s="832">
        <v>0</v>
      </c>
      <c r="L56" s="857">
        <v>2026.57</v>
      </c>
      <c r="M56" s="859">
        <v>6594.48</v>
      </c>
      <c r="N56" s="926">
        <v>5467</v>
      </c>
    </row>
    <row r="57" spans="1:14" x14ac:dyDescent="0.25">
      <c r="A57" s="735" t="s">
        <v>37</v>
      </c>
      <c r="B57" s="832">
        <v>0</v>
      </c>
      <c r="C57" s="832">
        <v>5</v>
      </c>
      <c r="D57" s="832">
        <v>144</v>
      </c>
      <c r="E57" s="832">
        <v>361</v>
      </c>
      <c r="F57" s="856">
        <v>0</v>
      </c>
      <c r="G57" s="857">
        <v>510</v>
      </c>
      <c r="H57" s="858">
        <v>297</v>
      </c>
      <c r="I57" s="832">
        <v>0</v>
      </c>
      <c r="J57" s="832">
        <v>0</v>
      </c>
      <c r="K57" s="832">
        <v>0</v>
      </c>
      <c r="L57" s="857">
        <v>297</v>
      </c>
      <c r="M57" s="859">
        <v>807</v>
      </c>
      <c r="N57" s="926">
        <v>508</v>
      </c>
    </row>
    <row r="58" spans="1:14" x14ac:dyDescent="0.25">
      <c r="A58" s="735" t="s">
        <v>38</v>
      </c>
      <c r="B58" s="832">
        <v>16</v>
      </c>
      <c r="C58" s="832">
        <v>0</v>
      </c>
      <c r="D58" s="832">
        <v>0</v>
      </c>
      <c r="E58" s="832">
        <v>147</v>
      </c>
      <c r="F58" s="856">
        <v>0</v>
      </c>
      <c r="G58" s="857">
        <v>163</v>
      </c>
      <c r="H58" s="858">
        <v>0</v>
      </c>
      <c r="I58" s="832">
        <v>0</v>
      </c>
      <c r="J58" s="832">
        <v>227</v>
      </c>
      <c r="K58" s="832">
        <v>0</v>
      </c>
      <c r="L58" s="857">
        <v>227</v>
      </c>
      <c r="M58" s="859">
        <v>390</v>
      </c>
      <c r="N58" s="926">
        <v>390</v>
      </c>
    </row>
    <row r="59" spans="1:14" x14ac:dyDescent="0.25">
      <c r="A59" s="735" t="s">
        <v>39</v>
      </c>
      <c r="B59" s="832">
        <v>170</v>
      </c>
      <c r="C59" s="832">
        <v>2509</v>
      </c>
      <c r="D59" s="832">
        <v>170</v>
      </c>
      <c r="E59" s="832">
        <v>1972</v>
      </c>
      <c r="F59" s="856">
        <v>30</v>
      </c>
      <c r="G59" s="857">
        <v>4851</v>
      </c>
      <c r="H59" s="858">
        <v>657</v>
      </c>
      <c r="I59" s="832">
        <v>1608</v>
      </c>
      <c r="J59" s="832">
        <v>9676</v>
      </c>
      <c r="K59" s="832">
        <v>241</v>
      </c>
      <c r="L59" s="857">
        <v>12182</v>
      </c>
      <c r="M59" s="859">
        <v>17033</v>
      </c>
      <c r="N59" s="926">
        <v>12834</v>
      </c>
    </row>
    <row r="60" spans="1:14" x14ac:dyDescent="0.25">
      <c r="A60" s="735" t="s">
        <v>40</v>
      </c>
      <c r="B60" s="832">
        <v>0</v>
      </c>
      <c r="C60" s="832">
        <v>0</v>
      </c>
      <c r="D60" s="832">
        <v>12</v>
      </c>
      <c r="E60" s="832">
        <v>17</v>
      </c>
      <c r="F60" s="856">
        <v>0</v>
      </c>
      <c r="G60" s="857">
        <v>29</v>
      </c>
      <c r="H60" s="858">
        <v>0</v>
      </c>
      <c r="I60" s="832">
        <v>0</v>
      </c>
      <c r="J60" s="832">
        <v>146</v>
      </c>
      <c r="K60" s="832">
        <v>0</v>
      </c>
      <c r="L60" s="857">
        <v>146</v>
      </c>
      <c r="M60" s="859">
        <v>175</v>
      </c>
      <c r="N60" s="926">
        <v>175</v>
      </c>
    </row>
    <row r="61" spans="1:14" x14ac:dyDescent="0.25">
      <c r="A61" s="735" t="s">
        <v>41</v>
      </c>
      <c r="B61" s="832">
        <v>1351</v>
      </c>
      <c r="C61" s="832">
        <v>0</v>
      </c>
      <c r="D61" s="832">
        <v>31</v>
      </c>
      <c r="E61" s="832">
        <v>205</v>
      </c>
      <c r="F61" s="856">
        <v>0</v>
      </c>
      <c r="G61" s="857">
        <v>1587.97</v>
      </c>
      <c r="H61" s="858">
        <v>0</v>
      </c>
      <c r="I61" s="832">
        <v>0</v>
      </c>
      <c r="J61" s="832">
        <v>51</v>
      </c>
      <c r="K61" s="832">
        <v>0</v>
      </c>
      <c r="L61" s="857">
        <v>51</v>
      </c>
      <c r="M61" s="859">
        <v>1638.97</v>
      </c>
      <c r="N61" s="926">
        <v>695</v>
      </c>
    </row>
    <row r="62" spans="1:14" x14ac:dyDescent="0.25">
      <c r="A62" s="735" t="s">
        <v>42</v>
      </c>
      <c r="B62" s="832">
        <v>350</v>
      </c>
      <c r="C62" s="832">
        <v>449</v>
      </c>
      <c r="D62" s="832">
        <v>3900</v>
      </c>
      <c r="E62" s="832">
        <v>12803.18</v>
      </c>
      <c r="F62" s="856">
        <v>1</v>
      </c>
      <c r="G62" s="857">
        <v>17503.38</v>
      </c>
      <c r="H62" s="858">
        <v>0</v>
      </c>
      <c r="I62" s="832">
        <v>1</v>
      </c>
      <c r="J62" s="832">
        <v>16</v>
      </c>
      <c r="K62" s="832">
        <v>0</v>
      </c>
      <c r="L62" s="857">
        <v>17</v>
      </c>
      <c r="M62" s="859">
        <v>17520.38</v>
      </c>
      <c r="N62" s="926">
        <v>12086.38</v>
      </c>
    </row>
    <row r="63" spans="1:14" x14ac:dyDescent="0.25">
      <c r="A63" s="735" t="s">
        <v>43</v>
      </c>
      <c r="B63" s="832">
        <v>311</v>
      </c>
      <c r="C63" s="832">
        <v>156</v>
      </c>
      <c r="D63" s="832">
        <v>229</v>
      </c>
      <c r="E63" s="832">
        <v>67</v>
      </c>
      <c r="F63" s="856">
        <v>48</v>
      </c>
      <c r="G63" s="857">
        <v>811</v>
      </c>
      <c r="H63" s="858">
        <v>0</v>
      </c>
      <c r="I63" s="832">
        <v>0</v>
      </c>
      <c r="J63" s="832">
        <v>0</v>
      </c>
      <c r="K63" s="832">
        <v>0</v>
      </c>
      <c r="L63" s="857">
        <v>0</v>
      </c>
      <c r="M63" s="859">
        <v>811</v>
      </c>
      <c r="N63" s="926">
        <v>575</v>
      </c>
    </row>
    <row r="64" spans="1:14" x14ac:dyDescent="0.25">
      <c r="A64" s="735" t="s">
        <v>44</v>
      </c>
      <c r="B64" s="832">
        <v>0</v>
      </c>
      <c r="C64" s="832">
        <v>141</v>
      </c>
      <c r="D64" s="832">
        <v>388</v>
      </c>
      <c r="E64" s="832">
        <v>585</v>
      </c>
      <c r="F64" s="856">
        <v>219</v>
      </c>
      <c r="G64" s="857">
        <v>1333</v>
      </c>
      <c r="H64" s="858">
        <v>0</v>
      </c>
      <c r="I64" s="832">
        <v>0</v>
      </c>
      <c r="J64" s="832">
        <v>0</v>
      </c>
      <c r="K64" s="832">
        <v>0</v>
      </c>
      <c r="L64" s="857">
        <v>0</v>
      </c>
      <c r="M64" s="859">
        <v>1333</v>
      </c>
      <c r="N64" s="926">
        <v>1192</v>
      </c>
    </row>
    <row r="65" spans="1:14" x14ac:dyDescent="0.25">
      <c r="A65" s="735" t="s">
        <v>45</v>
      </c>
      <c r="B65" s="832">
        <v>0</v>
      </c>
      <c r="C65" s="832">
        <v>3</v>
      </c>
      <c r="D65" s="832">
        <v>6</v>
      </c>
      <c r="E65" s="832">
        <v>4</v>
      </c>
      <c r="F65" s="856">
        <v>5</v>
      </c>
      <c r="G65" s="857">
        <v>18</v>
      </c>
      <c r="H65" s="858">
        <v>0</v>
      </c>
      <c r="I65" s="832">
        <v>0</v>
      </c>
      <c r="J65" s="832">
        <v>0</v>
      </c>
      <c r="K65" s="832">
        <v>0</v>
      </c>
      <c r="L65" s="857">
        <v>0</v>
      </c>
      <c r="M65" s="859">
        <v>18</v>
      </c>
      <c r="N65" s="926">
        <v>15</v>
      </c>
    </row>
    <row r="66" spans="1:14" x14ac:dyDescent="0.25">
      <c r="A66" s="735" t="s">
        <v>46</v>
      </c>
      <c r="B66" s="832">
        <v>0</v>
      </c>
      <c r="C66" s="832">
        <v>900</v>
      </c>
      <c r="D66" s="832">
        <v>64</v>
      </c>
      <c r="E66" s="832">
        <v>1985</v>
      </c>
      <c r="F66" s="856">
        <v>0</v>
      </c>
      <c r="G66" s="857">
        <v>2949</v>
      </c>
      <c r="H66" s="858">
        <v>0</v>
      </c>
      <c r="I66" s="832">
        <v>0</v>
      </c>
      <c r="J66" s="832">
        <v>0</v>
      </c>
      <c r="K66" s="832">
        <v>30</v>
      </c>
      <c r="L66" s="857">
        <v>30</v>
      </c>
      <c r="M66" s="859">
        <v>2979</v>
      </c>
      <c r="N66" s="926">
        <v>2048</v>
      </c>
    </row>
    <row r="67" spans="1:14" x14ac:dyDescent="0.25">
      <c r="A67" s="740" t="s">
        <v>47</v>
      </c>
      <c r="B67" s="843">
        <v>67</v>
      </c>
      <c r="C67" s="843">
        <v>0</v>
      </c>
      <c r="D67" s="843">
        <v>25</v>
      </c>
      <c r="E67" s="843">
        <v>169</v>
      </c>
      <c r="F67" s="875">
        <v>0</v>
      </c>
      <c r="G67" s="876">
        <v>261</v>
      </c>
      <c r="H67" s="877">
        <v>0</v>
      </c>
      <c r="I67" s="843">
        <v>0</v>
      </c>
      <c r="J67" s="843">
        <v>81</v>
      </c>
      <c r="K67" s="843">
        <v>0</v>
      </c>
      <c r="L67" s="876">
        <v>81</v>
      </c>
      <c r="M67" s="879">
        <v>342</v>
      </c>
      <c r="N67" s="927">
        <v>342</v>
      </c>
    </row>
    <row r="68" spans="1:14" ht="15.75" thickBot="1" x14ac:dyDescent="0.3">
      <c r="A68" s="735" t="s">
        <v>393</v>
      </c>
      <c r="B68" s="832">
        <v>1898</v>
      </c>
      <c r="C68" s="832">
        <v>3387.75</v>
      </c>
      <c r="D68" s="832">
        <v>2102</v>
      </c>
      <c r="E68" s="832">
        <v>943</v>
      </c>
      <c r="F68" s="856">
        <v>674</v>
      </c>
      <c r="G68" s="857">
        <v>9005.49</v>
      </c>
      <c r="H68" s="858">
        <v>4602.26</v>
      </c>
      <c r="I68" s="832">
        <v>2007.9</v>
      </c>
      <c r="J68" s="832">
        <v>2720</v>
      </c>
      <c r="K68" s="832">
        <v>0</v>
      </c>
      <c r="L68" s="857">
        <v>9330.16</v>
      </c>
      <c r="M68" s="859">
        <v>18335.650000000001</v>
      </c>
      <c r="N68" s="926">
        <v>8190.5</v>
      </c>
    </row>
    <row r="69" spans="1:14" ht="15.75" thickBot="1" x14ac:dyDescent="0.3">
      <c r="A69" s="736" t="s">
        <v>25</v>
      </c>
      <c r="B69" s="861">
        <v>4646</v>
      </c>
      <c r="C69" s="861">
        <v>10363.66</v>
      </c>
      <c r="D69" s="861">
        <v>7355</v>
      </c>
      <c r="E69" s="861">
        <v>23555.18</v>
      </c>
      <c r="F69" s="861">
        <v>1614</v>
      </c>
      <c r="G69" s="862">
        <v>47534.75</v>
      </c>
      <c r="H69" s="861">
        <v>6695.92</v>
      </c>
      <c r="I69" s="861">
        <v>5044.8100000000004</v>
      </c>
      <c r="J69" s="861">
        <v>15058</v>
      </c>
      <c r="K69" s="861">
        <v>271</v>
      </c>
      <c r="L69" s="862">
        <v>27069.73</v>
      </c>
      <c r="M69" s="863">
        <v>74604.479999999996</v>
      </c>
      <c r="N69" s="880">
        <v>50613.88</v>
      </c>
    </row>
    <row r="70" spans="1:14" ht="15.75" thickBot="1" x14ac:dyDescent="0.3">
      <c r="A70" s="737" t="s">
        <v>26</v>
      </c>
      <c r="B70" s="865">
        <v>10629</v>
      </c>
      <c r="C70" s="865">
        <v>18992.66</v>
      </c>
      <c r="D70" s="865">
        <v>14059</v>
      </c>
      <c r="E70" s="865">
        <v>35224.18</v>
      </c>
      <c r="F70" s="866">
        <v>5371</v>
      </c>
      <c r="G70" s="847">
        <v>84276.01</v>
      </c>
      <c r="H70" s="867">
        <v>7818.42</v>
      </c>
      <c r="I70" s="865">
        <v>6755.87</v>
      </c>
      <c r="J70" s="865">
        <v>16555</v>
      </c>
      <c r="K70" s="865">
        <v>1051</v>
      </c>
      <c r="L70" s="847">
        <v>32180.29</v>
      </c>
      <c r="M70" s="848">
        <v>116456.3</v>
      </c>
      <c r="N70" s="881">
        <v>83432.44</v>
      </c>
    </row>
    <row r="71" spans="1:14" x14ac:dyDescent="0.25">
      <c r="A71" s="738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738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5.75" thickBot="1" x14ac:dyDescent="0.3">
      <c r="A73" s="3334" t="s">
        <v>48</v>
      </c>
      <c r="B73" s="3335"/>
      <c r="C73" s="3335"/>
      <c r="D73" s="3335"/>
      <c r="E73" s="3335"/>
      <c r="F73" s="3335"/>
      <c r="G73" s="3335"/>
      <c r="H73" s="3335"/>
      <c r="I73" s="3335"/>
      <c r="J73" s="3335"/>
      <c r="K73" s="3335"/>
      <c r="L73" s="3335"/>
      <c r="M73" s="3335"/>
      <c r="N73" s="3336"/>
    </row>
    <row r="74" spans="1:14" ht="15.75" thickBot="1" x14ac:dyDescent="0.3">
      <c r="A74" s="3346" t="s">
        <v>0</v>
      </c>
      <c r="B74" s="3349" t="s">
        <v>1</v>
      </c>
      <c r="C74" s="3330"/>
      <c r="D74" s="3330"/>
      <c r="E74" s="3330"/>
      <c r="F74" s="3330"/>
      <c r="G74" s="3350"/>
      <c r="H74" s="3351" t="s">
        <v>2</v>
      </c>
      <c r="I74" s="3307"/>
      <c r="J74" s="3307"/>
      <c r="K74" s="3307"/>
      <c r="L74" s="3352"/>
      <c r="M74" s="3353" t="s">
        <v>3</v>
      </c>
      <c r="N74" s="3379" t="s">
        <v>31</v>
      </c>
    </row>
    <row r="75" spans="1:14" x14ac:dyDescent="0.25">
      <c r="A75" s="3347"/>
      <c r="B75" s="2830" t="s">
        <v>8</v>
      </c>
      <c r="C75" s="3322"/>
      <c r="D75" s="2816" t="s">
        <v>9</v>
      </c>
      <c r="E75" s="3343"/>
      <c r="F75" s="2820" t="s">
        <v>351</v>
      </c>
      <c r="G75" s="3327" t="s">
        <v>10</v>
      </c>
      <c r="H75" s="3345" t="s">
        <v>11</v>
      </c>
      <c r="I75" s="3322"/>
      <c r="J75" s="3323" t="s">
        <v>12</v>
      </c>
      <c r="K75" s="3323" t="s">
        <v>352</v>
      </c>
      <c r="L75" s="3327" t="s">
        <v>13</v>
      </c>
      <c r="M75" s="3354"/>
      <c r="N75" s="3380"/>
    </row>
    <row r="76" spans="1:14" ht="57.75" thickBot="1" x14ac:dyDescent="0.3">
      <c r="A76" s="3348"/>
      <c r="B76" s="258" t="s">
        <v>14</v>
      </c>
      <c r="C76" s="823" t="s">
        <v>15</v>
      </c>
      <c r="D76" s="823" t="s">
        <v>16</v>
      </c>
      <c r="E76" s="823" t="s">
        <v>55</v>
      </c>
      <c r="F76" s="3356"/>
      <c r="G76" s="3328"/>
      <c r="H76" s="259" t="s">
        <v>14</v>
      </c>
      <c r="I76" s="823" t="s">
        <v>15</v>
      </c>
      <c r="J76" s="3324"/>
      <c r="K76" s="3324"/>
      <c r="L76" s="3328"/>
      <c r="M76" s="3355"/>
      <c r="N76" s="3381"/>
    </row>
    <row r="77" spans="1:14" ht="15.75" thickBot="1" x14ac:dyDescent="0.3">
      <c r="A77" s="260" t="s">
        <v>414</v>
      </c>
      <c r="B77" s="882">
        <v>5982</v>
      </c>
      <c r="C77" s="882">
        <v>8629</v>
      </c>
      <c r="D77" s="882">
        <v>6704</v>
      </c>
      <c r="E77" s="882">
        <v>11669</v>
      </c>
      <c r="F77" s="882">
        <v>3757</v>
      </c>
      <c r="G77" s="883">
        <v>36741.25</v>
      </c>
      <c r="H77" s="882">
        <v>1122.5</v>
      </c>
      <c r="I77" s="882">
        <v>1711.06</v>
      </c>
      <c r="J77" s="882">
        <v>1497</v>
      </c>
      <c r="K77" s="882">
        <v>780</v>
      </c>
      <c r="L77" s="883">
        <v>5110.5600000000004</v>
      </c>
      <c r="M77" s="884">
        <v>41851.81</v>
      </c>
      <c r="N77" s="885">
        <v>32818.559999999998</v>
      </c>
    </row>
    <row r="78" spans="1:14" x14ac:dyDescent="0.25">
      <c r="A78" s="264" t="s">
        <v>415</v>
      </c>
      <c r="B78" s="886">
        <v>3531</v>
      </c>
      <c r="C78" s="825">
        <v>6123</v>
      </c>
      <c r="D78" s="825">
        <v>3536</v>
      </c>
      <c r="E78" s="825">
        <v>5796</v>
      </c>
      <c r="F78" s="887">
        <v>2634</v>
      </c>
      <c r="G78" s="888">
        <v>21620.1</v>
      </c>
      <c r="H78" s="889">
        <v>1122.5</v>
      </c>
      <c r="I78" s="890">
        <v>1517.06</v>
      </c>
      <c r="J78" s="886">
        <v>1283</v>
      </c>
      <c r="K78" s="886">
        <v>780</v>
      </c>
      <c r="L78" s="888">
        <v>4702.5600000000004</v>
      </c>
      <c r="M78" s="891">
        <v>26322.66</v>
      </c>
      <c r="N78" s="830">
        <v>20902.66</v>
      </c>
    </row>
    <row r="79" spans="1:14" x14ac:dyDescent="0.25">
      <c r="A79" s="270" t="s">
        <v>50</v>
      </c>
      <c r="B79" s="892">
        <v>0</v>
      </c>
      <c r="C79" s="832">
        <v>0</v>
      </c>
      <c r="D79" s="832">
        <v>1</v>
      </c>
      <c r="E79" s="832">
        <v>0</v>
      </c>
      <c r="F79" s="893">
        <v>0</v>
      </c>
      <c r="G79" s="888">
        <v>1</v>
      </c>
      <c r="H79" s="894">
        <v>0</v>
      </c>
      <c r="I79" s="895">
        <v>0</v>
      </c>
      <c r="J79" s="892">
        <v>0</v>
      </c>
      <c r="K79" s="892">
        <v>0</v>
      </c>
      <c r="L79" s="888">
        <v>0</v>
      </c>
      <c r="M79" s="891">
        <v>1</v>
      </c>
      <c r="N79" s="833">
        <v>0</v>
      </c>
    </row>
    <row r="80" spans="1:14" x14ac:dyDescent="0.25">
      <c r="A80" s="270" t="s">
        <v>51</v>
      </c>
      <c r="B80" s="892">
        <v>2005</v>
      </c>
      <c r="C80" s="832">
        <v>2358</v>
      </c>
      <c r="D80" s="832">
        <v>2943</v>
      </c>
      <c r="E80" s="832">
        <v>5352</v>
      </c>
      <c r="F80" s="893">
        <v>849</v>
      </c>
      <c r="G80" s="888">
        <v>13507.35</v>
      </c>
      <c r="H80" s="894">
        <v>0</v>
      </c>
      <c r="I80" s="895">
        <v>194</v>
      </c>
      <c r="J80" s="892">
        <v>214</v>
      </c>
      <c r="K80" s="892">
        <v>0</v>
      </c>
      <c r="L80" s="888">
        <v>408</v>
      </c>
      <c r="M80" s="891">
        <v>13915.35</v>
      </c>
      <c r="N80" s="833">
        <v>10852.1</v>
      </c>
    </row>
    <row r="81" spans="1:14" x14ac:dyDescent="0.25">
      <c r="A81" s="270" t="s">
        <v>52</v>
      </c>
      <c r="B81" s="832">
        <v>215</v>
      </c>
      <c r="C81" s="832">
        <v>47</v>
      </c>
      <c r="D81" s="832">
        <v>81</v>
      </c>
      <c r="E81" s="832">
        <v>186</v>
      </c>
      <c r="F81" s="856">
        <v>162</v>
      </c>
      <c r="G81" s="888">
        <v>691.8</v>
      </c>
      <c r="H81" s="896">
        <v>0</v>
      </c>
      <c r="I81" s="895">
        <v>0</v>
      </c>
      <c r="J81" s="895">
        <v>0</v>
      </c>
      <c r="K81" s="895">
        <v>0</v>
      </c>
      <c r="L81" s="888">
        <v>0</v>
      </c>
      <c r="M81" s="891">
        <v>691.8</v>
      </c>
      <c r="N81" s="833">
        <v>540.79999999999995</v>
      </c>
    </row>
    <row r="82" spans="1:14" x14ac:dyDescent="0.25">
      <c r="A82" s="735" t="s">
        <v>53</v>
      </c>
      <c r="B82" s="832">
        <v>229</v>
      </c>
      <c r="C82" s="832">
        <v>55</v>
      </c>
      <c r="D82" s="832">
        <v>143</v>
      </c>
      <c r="E82" s="832">
        <v>289</v>
      </c>
      <c r="F82" s="856">
        <v>112</v>
      </c>
      <c r="G82" s="888">
        <v>828</v>
      </c>
      <c r="H82" s="896">
        <v>0</v>
      </c>
      <c r="I82" s="895">
        <v>0</v>
      </c>
      <c r="J82" s="895">
        <v>0</v>
      </c>
      <c r="K82" s="895">
        <v>0</v>
      </c>
      <c r="L82" s="888">
        <v>0</v>
      </c>
      <c r="M82" s="891">
        <v>828</v>
      </c>
      <c r="N82" s="833">
        <v>430</v>
      </c>
    </row>
    <row r="83" spans="1:14" ht="15.75" thickBot="1" x14ac:dyDescent="0.3">
      <c r="A83" s="741" t="s">
        <v>23</v>
      </c>
      <c r="B83" s="897">
        <v>1</v>
      </c>
      <c r="C83" s="897">
        <v>46</v>
      </c>
      <c r="D83" s="897">
        <v>0</v>
      </c>
      <c r="E83" s="897">
        <v>46</v>
      </c>
      <c r="F83" s="898">
        <v>0</v>
      </c>
      <c r="G83" s="888">
        <v>93</v>
      </c>
      <c r="H83" s="899">
        <v>0</v>
      </c>
      <c r="I83" s="900">
        <v>0</v>
      </c>
      <c r="J83" s="900">
        <v>0</v>
      </c>
      <c r="K83" s="900">
        <v>0</v>
      </c>
      <c r="L83" s="888">
        <v>0</v>
      </c>
      <c r="M83" s="891">
        <v>93</v>
      </c>
      <c r="N83" s="901">
        <v>93</v>
      </c>
    </row>
    <row r="84" spans="1:14" ht="15.75" thickBot="1" x14ac:dyDescent="0.3">
      <c r="A84" s="260" t="s">
        <v>416</v>
      </c>
      <c r="B84" s="882">
        <v>4646</v>
      </c>
      <c r="C84" s="882">
        <v>10363.66</v>
      </c>
      <c r="D84" s="882">
        <v>7355</v>
      </c>
      <c r="E84" s="882">
        <v>23555.18</v>
      </c>
      <c r="F84" s="902">
        <v>1614</v>
      </c>
      <c r="G84" s="883">
        <v>47534.75</v>
      </c>
      <c r="H84" s="903">
        <v>6695.92</v>
      </c>
      <c r="I84" s="882">
        <v>5044.8100000000004</v>
      </c>
      <c r="J84" s="882">
        <v>15058</v>
      </c>
      <c r="K84" s="882">
        <v>271</v>
      </c>
      <c r="L84" s="883">
        <v>27069.73</v>
      </c>
      <c r="M84" s="884">
        <v>74604.479999999996</v>
      </c>
      <c r="N84" s="885">
        <v>50613.88</v>
      </c>
    </row>
    <row r="85" spans="1:14" x14ac:dyDescent="0.25">
      <c r="A85" s="270" t="s">
        <v>415</v>
      </c>
      <c r="B85" s="832">
        <v>4464</v>
      </c>
      <c r="C85" s="832">
        <v>7438.66</v>
      </c>
      <c r="D85" s="832">
        <v>7121</v>
      </c>
      <c r="E85" s="832">
        <v>18792.18</v>
      </c>
      <c r="F85" s="856">
        <v>598</v>
      </c>
      <c r="G85" s="904">
        <v>38414.75</v>
      </c>
      <c r="H85" s="896">
        <v>6695.92</v>
      </c>
      <c r="I85" s="895">
        <v>4135.8100000000004</v>
      </c>
      <c r="J85" s="895">
        <v>10937</v>
      </c>
      <c r="K85" s="895">
        <v>239</v>
      </c>
      <c r="L85" s="888">
        <v>22007.73</v>
      </c>
      <c r="M85" s="891">
        <v>60422.48</v>
      </c>
      <c r="N85" s="833">
        <v>39151.879999999997</v>
      </c>
    </row>
    <row r="86" spans="1:14" x14ac:dyDescent="0.25">
      <c r="A86" s="270" t="s">
        <v>50</v>
      </c>
      <c r="B86" s="832">
        <v>0</v>
      </c>
      <c r="C86" s="832">
        <v>0</v>
      </c>
      <c r="D86" s="832">
        <v>0</v>
      </c>
      <c r="E86" s="832">
        <v>0</v>
      </c>
      <c r="F86" s="856">
        <v>0</v>
      </c>
      <c r="G86" s="904">
        <v>0</v>
      </c>
      <c r="H86" s="896">
        <v>0</v>
      </c>
      <c r="I86" s="895">
        <v>0</v>
      </c>
      <c r="J86" s="895">
        <v>971</v>
      </c>
      <c r="K86" s="895">
        <v>0</v>
      </c>
      <c r="L86" s="888">
        <v>971</v>
      </c>
      <c r="M86" s="891">
        <v>971</v>
      </c>
      <c r="N86" s="833">
        <v>971</v>
      </c>
    </row>
    <row r="87" spans="1:14" x14ac:dyDescent="0.25">
      <c r="A87" s="270" t="s">
        <v>51</v>
      </c>
      <c r="B87" s="905">
        <v>167</v>
      </c>
      <c r="C87" s="905">
        <v>2925</v>
      </c>
      <c r="D87" s="905">
        <v>131</v>
      </c>
      <c r="E87" s="905">
        <v>4762</v>
      </c>
      <c r="F87" s="906">
        <v>969</v>
      </c>
      <c r="G87" s="904">
        <v>8954</v>
      </c>
      <c r="H87" s="907">
        <v>0</v>
      </c>
      <c r="I87" s="905">
        <v>909</v>
      </c>
      <c r="J87" s="905">
        <v>3150</v>
      </c>
      <c r="K87" s="905">
        <v>0</v>
      </c>
      <c r="L87" s="888">
        <v>4059</v>
      </c>
      <c r="M87" s="891">
        <v>13013</v>
      </c>
      <c r="N87" s="833">
        <v>10397</v>
      </c>
    </row>
    <row r="88" spans="1:14" x14ac:dyDescent="0.25">
      <c r="A88" s="270" t="s">
        <v>52</v>
      </c>
      <c r="B88" s="905">
        <v>15</v>
      </c>
      <c r="C88" s="905">
        <v>0</v>
      </c>
      <c r="D88" s="905">
        <v>19</v>
      </c>
      <c r="E88" s="905">
        <v>0</v>
      </c>
      <c r="F88" s="906">
        <v>47</v>
      </c>
      <c r="G88" s="904">
        <v>81</v>
      </c>
      <c r="H88" s="907">
        <v>0</v>
      </c>
      <c r="I88" s="905">
        <v>0</v>
      </c>
      <c r="J88" s="905">
        <v>0</v>
      </c>
      <c r="K88" s="905">
        <v>0</v>
      </c>
      <c r="L88" s="888">
        <v>0</v>
      </c>
      <c r="M88" s="891">
        <v>81</v>
      </c>
      <c r="N88" s="833">
        <v>62</v>
      </c>
    </row>
    <row r="89" spans="1:14" x14ac:dyDescent="0.25">
      <c r="A89" s="270" t="s">
        <v>53</v>
      </c>
      <c r="B89" s="905">
        <v>0</v>
      </c>
      <c r="C89" s="905">
        <v>0</v>
      </c>
      <c r="D89" s="905">
        <v>84</v>
      </c>
      <c r="E89" s="905">
        <v>0</v>
      </c>
      <c r="F89" s="905">
        <v>0</v>
      </c>
      <c r="G89" s="904">
        <v>84</v>
      </c>
      <c r="H89" s="905">
        <v>0</v>
      </c>
      <c r="I89" s="905">
        <v>0</v>
      </c>
      <c r="J89" s="905">
        <v>0</v>
      </c>
      <c r="K89" s="905">
        <v>32</v>
      </c>
      <c r="L89" s="888">
        <v>32</v>
      </c>
      <c r="M89" s="891">
        <v>116</v>
      </c>
      <c r="N89" s="833">
        <v>32</v>
      </c>
    </row>
    <row r="90" spans="1:14" ht="15.75" thickBot="1" x14ac:dyDescent="0.3">
      <c r="A90" s="741" t="s">
        <v>23</v>
      </c>
      <c r="B90" s="897">
        <v>0</v>
      </c>
      <c r="C90" s="897">
        <v>0</v>
      </c>
      <c r="D90" s="897">
        <v>0</v>
      </c>
      <c r="E90" s="897">
        <v>1</v>
      </c>
      <c r="F90" s="898">
        <v>0</v>
      </c>
      <c r="G90" s="904">
        <v>1</v>
      </c>
      <c r="H90" s="899">
        <v>0</v>
      </c>
      <c r="I90" s="900">
        <v>0</v>
      </c>
      <c r="J90" s="900">
        <v>0</v>
      </c>
      <c r="K90" s="900">
        <v>0</v>
      </c>
      <c r="L90" s="888">
        <v>0</v>
      </c>
      <c r="M90" s="891">
        <v>1</v>
      </c>
      <c r="N90" s="901">
        <v>0</v>
      </c>
    </row>
    <row r="91" spans="1:14" ht="15.75" thickBot="1" x14ac:dyDescent="0.3">
      <c r="A91" s="260" t="s">
        <v>26</v>
      </c>
      <c r="B91" s="882">
        <v>10629</v>
      </c>
      <c r="C91" s="865">
        <v>18992.66</v>
      </c>
      <c r="D91" s="865">
        <v>14059</v>
      </c>
      <c r="E91" s="865">
        <v>35224.18</v>
      </c>
      <c r="F91" s="866">
        <v>5371</v>
      </c>
      <c r="G91" s="883">
        <v>84276.01</v>
      </c>
      <c r="H91" s="903">
        <v>7818.42</v>
      </c>
      <c r="I91" s="865">
        <v>6755.87</v>
      </c>
      <c r="J91" s="911">
        <v>16555</v>
      </c>
      <c r="K91" s="911">
        <v>1051</v>
      </c>
      <c r="L91" s="883">
        <v>32180.29</v>
      </c>
      <c r="M91" s="884">
        <v>116456.3</v>
      </c>
      <c r="N91" s="912">
        <v>83432.44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5"/>
  <sheetViews>
    <sheetView topLeftCell="A43" workbookViewId="0">
      <selection activeCell="P13" sqref="P13"/>
    </sheetView>
  </sheetViews>
  <sheetFormatPr defaultColWidth="9.140625" defaultRowHeight="15" x14ac:dyDescent="0.25"/>
  <cols>
    <col min="1" max="1" width="44.5703125" style="4" bestFit="1" customWidth="1"/>
    <col min="2" max="3" width="15.7109375" style="4" bestFit="1" customWidth="1"/>
    <col min="4" max="6" width="14.42578125" style="4" bestFit="1" customWidth="1"/>
    <col min="7" max="7" width="15.7109375" style="4" bestFit="1" customWidth="1"/>
    <col min="8" max="11" width="14.42578125" style="4" bestFit="1" customWidth="1"/>
    <col min="12" max="14" width="15.7109375" style="4" bestFit="1" customWidth="1"/>
    <col min="15" max="15" width="9.140625" style="4"/>
    <col min="16" max="16" width="10.5703125" style="4" bestFit="1" customWidth="1"/>
    <col min="17" max="16384" width="9.140625" style="4"/>
  </cols>
  <sheetData>
    <row r="1" spans="1:14" ht="18.75" x14ac:dyDescent="0.25">
      <c r="A1" s="3293" t="s">
        <v>532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/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415" t="s">
        <v>2</v>
      </c>
      <c r="I4" s="3416"/>
      <c r="J4" s="3416"/>
      <c r="K4" s="3416"/>
      <c r="L4" s="3308"/>
      <c r="M4" s="3337" t="s">
        <v>3</v>
      </c>
      <c r="N4" s="3357" t="s">
        <v>31</v>
      </c>
    </row>
    <row r="5" spans="1:14" ht="15" customHeight="1" x14ac:dyDescent="0.25">
      <c r="A5" s="3301"/>
      <c r="B5" s="2803" t="s">
        <v>8</v>
      </c>
      <c r="C5" s="3315"/>
      <c r="D5" s="3316" t="s">
        <v>9</v>
      </c>
      <c r="E5" s="3317"/>
      <c r="F5" s="3360" t="s">
        <v>32</v>
      </c>
      <c r="G5" s="3327" t="s">
        <v>10</v>
      </c>
      <c r="H5" s="2803" t="s">
        <v>11</v>
      </c>
      <c r="I5" s="3417"/>
      <c r="J5" s="3414" t="s">
        <v>12</v>
      </c>
      <c r="K5" s="3360" t="s">
        <v>33</v>
      </c>
      <c r="L5" s="3327" t="s">
        <v>13</v>
      </c>
      <c r="M5" s="3338"/>
      <c r="N5" s="3358"/>
    </row>
    <row r="6" spans="1:14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26"/>
      <c r="G6" s="3328"/>
      <c r="H6" s="5" t="s">
        <v>14</v>
      </c>
      <c r="I6" s="6" t="s">
        <v>15</v>
      </c>
      <c r="J6" s="3324"/>
      <c r="K6" s="3326"/>
      <c r="L6" s="3328"/>
      <c r="M6" s="3339"/>
      <c r="N6" s="3359"/>
    </row>
    <row r="7" spans="1:14" x14ac:dyDescent="0.25">
      <c r="A7" s="83" t="s">
        <v>17</v>
      </c>
      <c r="B7" s="1849">
        <v>4074</v>
      </c>
      <c r="C7" s="1850">
        <v>2234</v>
      </c>
      <c r="D7" s="1740">
        <v>2068</v>
      </c>
      <c r="E7" s="1740">
        <v>1697</v>
      </c>
      <c r="F7" s="1763">
        <v>2898</v>
      </c>
      <c r="G7" s="1741">
        <v>12971</v>
      </c>
      <c r="H7" s="1723">
        <v>0</v>
      </c>
      <c r="I7" s="1740">
        <v>0</v>
      </c>
      <c r="J7" s="1740">
        <v>0</v>
      </c>
      <c r="K7" s="1742">
        <v>0</v>
      </c>
      <c r="L7" s="1741">
        <v>0</v>
      </c>
      <c r="M7" s="1770">
        <v>12971</v>
      </c>
      <c r="N7" s="1837">
        <v>8325</v>
      </c>
    </row>
    <row r="8" spans="1:14" x14ac:dyDescent="0.25">
      <c r="A8" s="3" t="s">
        <v>410</v>
      </c>
      <c r="B8" s="1724">
        <v>1585</v>
      </c>
      <c r="C8" s="1744">
        <v>554</v>
      </c>
      <c r="D8" s="1744">
        <v>967</v>
      </c>
      <c r="E8" s="1744">
        <v>379</v>
      </c>
      <c r="F8" s="1763">
        <v>950</v>
      </c>
      <c r="G8" s="1741">
        <v>4435</v>
      </c>
      <c r="H8" s="1724">
        <v>0</v>
      </c>
      <c r="I8" s="1744">
        <v>0</v>
      </c>
      <c r="J8" s="1744">
        <v>0</v>
      </c>
      <c r="K8" s="1742">
        <v>0</v>
      </c>
      <c r="L8" s="1741">
        <v>0</v>
      </c>
      <c r="M8" s="1770">
        <v>4435</v>
      </c>
      <c r="N8" s="1838">
        <v>2931</v>
      </c>
    </row>
    <row r="9" spans="1:14" x14ac:dyDescent="0.25">
      <c r="A9" s="216" t="s">
        <v>526</v>
      </c>
      <c r="B9" s="1725">
        <v>375</v>
      </c>
      <c r="C9" s="1745">
        <v>38</v>
      </c>
      <c r="D9" s="1745">
        <v>320</v>
      </c>
      <c r="E9" s="1745">
        <v>56</v>
      </c>
      <c r="F9" s="1746">
        <v>387</v>
      </c>
      <c r="G9" s="1747">
        <v>1176</v>
      </c>
      <c r="H9" s="1725">
        <v>0</v>
      </c>
      <c r="I9" s="1745">
        <v>0</v>
      </c>
      <c r="J9" s="1745">
        <v>0</v>
      </c>
      <c r="K9" s="1748">
        <v>0</v>
      </c>
      <c r="L9" s="1747">
        <v>0</v>
      </c>
      <c r="M9" s="1743">
        <v>1176</v>
      </c>
      <c r="N9" s="1834">
        <v>889</v>
      </c>
    </row>
    <row r="10" spans="1:14" x14ac:dyDescent="0.25">
      <c r="A10" s="82" t="s">
        <v>20</v>
      </c>
      <c r="B10" s="1725">
        <v>240</v>
      </c>
      <c r="C10" s="1745">
        <v>53</v>
      </c>
      <c r="D10" s="1745">
        <v>321</v>
      </c>
      <c r="E10" s="1745">
        <v>26</v>
      </c>
      <c r="F10" s="1746">
        <v>142</v>
      </c>
      <c r="G10" s="1747">
        <v>782</v>
      </c>
      <c r="H10" s="1725">
        <v>0</v>
      </c>
      <c r="I10" s="1745">
        <v>0</v>
      </c>
      <c r="J10" s="1745">
        <v>0</v>
      </c>
      <c r="K10" s="1748">
        <v>0</v>
      </c>
      <c r="L10" s="1747">
        <v>0</v>
      </c>
      <c r="M10" s="1743">
        <v>782</v>
      </c>
      <c r="N10" s="1834">
        <v>477</v>
      </c>
    </row>
    <row r="11" spans="1:14" x14ac:dyDescent="0.25">
      <c r="A11" s="82" t="s">
        <v>21</v>
      </c>
      <c r="B11" s="1725">
        <v>788</v>
      </c>
      <c r="C11" s="1745">
        <v>394</v>
      </c>
      <c r="D11" s="1745">
        <v>234</v>
      </c>
      <c r="E11" s="1745">
        <v>214</v>
      </c>
      <c r="F11" s="1746">
        <v>307</v>
      </c>
      <c r="G11" s="1747">
        <v>1937</v>
      </c>
      <c r="H11" s="1725">
        <v>0</v>
      </c>
      <c r="I11" s="1745">
        <v>0</v>
      </c>
      <c r="J11" s="1745">
        <v>0</v>
      </c>
      <c r="K11" s="1748">
        <v>0</v>
      </c>
      <c r="L11" s="1747">
        <v>0</v>
      </c>
      <c r="M11" s="1743">
        <v>1937</v>
      </c>
      <c r="N11" s="1834">
        <v>1319</v>
      </c>
    </row>
    <row r="12" spans="1:14" x14ac:dyDescent="0.25">
      <c r="A12" s="3" t="s">
        <v>22</v>
      </c>
      <c r="B12" s="1724">
        <v>930</v>
      </c>
      <c r="C12" s="1744">
        <v>401</v>
      </c>
      <c r="D12" s="1744">
        <v>274</v>
      </c>
      <c r="E12" s="1744">
        <v>168</v>
      </c>
      <c r="F12" s="1763">
        <v>383</v>
      </c>
      <c r="G12" s="1741">
        <v>2156</v>
      </c>
      <c r="H12" s="1724">
        <v>0</v>
      </c>
      <c r="I12" s="1744">
        <v>0</v>
      </c>
      <c r="J12" s="1744">
        <v>0</v>
      </c>
      <c r="K12" s="1742">
        <v>0</v>
      </c>
      <c r="L12" s="1741">
        <v>0</v>
      </c>
      <c r="M12" s="1770">
        <v>2156</v>
      </c>
      <c r="N12" s="1838">
        <v>1098</v>
      </c>
    </row>
    <row r="13" spans="1:14" ht="15.75" thickBot="1" x14ac:dyDescent="0.3">
      <c r="A13" s="221" t="s">
        <v>23</v>
      </c>
      <c r="B13" s="1726">
        <v>938</v>
      </c>
      <c r="C13" s="1749">
        <v>166</v>
      </c>
      <c r="D13" s="1749">
        <v>358</v>
      </c>
      <c r="E13" s="1749">
        <v>302</v>
      </c>
      <c r="F13" s="1763">
        <v>790</v>
      </c>
      <c r="G13" s="1741">
        <v>2554</v>
      </c>
      <c r="H13" s="1726">
        <v>0</v>
      </c>
      <c r="I13" s="1749">
        <v>0</v>
      </c>
      <c r="J13" s="1749">
        <v>1892</v>
      </c>
      <c r="K13" s="1742">
        <v>0</v>
      </c>
      <c r="L13" s="1741">
        <v>1892</v>
      </c>
      <c r="M13" s="1770">
        <v>4446</v>
      </c>
      <c r="N13" s="1876">
        <v>2228</v>
      </c>
    </row>
    <row r="14" spans="1:14" ht="15.75" thickBot="1" x14ac:dyDescent="0.3">
      <c r="A14" s="223" t="s">
        <v>24</v>
      </c>
      <c r="B14" s="1727">
        <v>7527</v>
      </c>
      <c r="C14" s="1727">
        <v>3355</v>
      </c>
      <c r="D14" s="1727">
        <v>3667</v>
      </c>
      <c r="E14" s="1727">
        <v>2546</v>
      </c>
      <c r="F14" s="1764">
        <v>5021</v>
      </c>
      <c r="G14" s="1750">
        <v>22116</v>
      </c>
      <c r="H14" s="1727">
        <v>0</v>
      </c>
      <c r="I14" s="1727">
        <v>0</v>
      </c>
      <c r="J14" s="1727">
        <v>1892</v>
      </c>
      <c r="K14" s="1727">
        <v>0</v>
      </c>
      <c r="L14" s="1750">
        <v>1892</v>
      </c>
      <c r="M14" s="1851">
        <v>24008</v>
      </c>
      <c r="N14" s="1730">
        <v>14582</v>
      </c>
    </row>
    <row r="15" spans="1:14" x14ac:dyDescent="0.25">
      <c r="A15" s="229" t="s">
        <v>35</v>
      </c>
      <c r="B15" s="1751">
        <v>0</v>
      </c>
      <c r="C15" s="1751">
        <v>0</v>
      </c>
      <c r="D15" s="1751">
        <v>50</v>
      </c>
      <c r="E15" s="1751">
        <v>0</v>
      </c>
      <c r="F15" s="1752">
        <v>0</v>
      </c>
      <c r="G15" s="1753">
        <v>50</v>
      </c>
      <c r="H15" s="1754">
        <v>0</v>
      </c>
      <c r="I15" s="1751">
        <v>0</v>
      </c>
      <c r="J15" s="1751">
        <v>0</v>
      </c>
      <c r="K15" s="1751">
        <v>0</v>
      </c>
      <c r="L15" s="1753">
        <v>0</v>
      </c>
      <c r="M15" s="1755">
        <v>50</v>
      </c>
      <c r="N15" s="1877">
        <v>48</v>
      </c>
    </row>
    <row r="16" spans="1:14" x14ac:dyDescent="0.25">
      <c r="A16" s="233" t="s">
        <v>36</v>
      </c>
      <c r="B16" s="1744">
        <v>0</v>
      </c>
      <c r="C16" s="1744">
        <v>0</v>
      </c>
      <c r="D16" s="1744">
        <v>0</v>
      </c>
      <c r="E16" s="1744">
        <v>0</v>
      </c>
      <c r="F16" s="1756">
        <v>0</v>
      </c>
      <c r="G16" s="1757">
        <v>0</v>
      </c>
      <c r="H16" s="1758">
        <v>0</v>
      </c>
      <c r="I16" s="1744">
        <v>0</v>
      </c>
      <c r="J16" s="1744">
        <v>0</v>
      </c>
      <c r="K16" s="1744">
        <v>0</v>
      </c>
      <c r="L16" s="1757">
        <v>0</v>
      </c>
      <c r="M16" s="1759">
        <v>0</v>
      </c>
      <c r="N16" s="1819">
        <v>0</v>
      </c>
    </row>
    <row r="17" spans="1:14" x14ac:dyDescent="0.25">
      <c r="A17" s="233" t="s">
        <v>37</v>
      </c>
      <c r="B17" s="1744">
        <v>0</v>
      </c>
      <c r="C17" s="1744">
        <v>0</v>
      </c>
      <c r="D17" s="1744">
        <v>0</v>
      </c>
      <c r="E17" s="1744">
        <v>0</v>
      </c>
      <c r="F17" s="1756">
        <v>0</v>
      </c>
      <c r="G17" s="1757">
        <v>0</v>
      </c>
      <c r="H17" s="1758">
        <v>0</v>
      </c>
      <c r="I17" s="1744">
        <v>0</v>
      </c>
      <c r="J17" s="1744">
        <v>0</v>
      </c>
      <c r="K17" s="1744">
        <v>0</v>
      </c>
      <c r="L17" s="1757">
        <v>0</v>
      </c>
      <c r="M17" s="1759">
        <v>0</v>
      </c>
      <c r="N17" s="1819">
        <v>0</v>
      </c>
    </row>
    <row r="18" spans="1:14" x14ac:dyDescent="0.25">
      <c r="A18" s="233" t="s">
        <v>38</v>
      </c>
      <c r="B18" s="1744">
        <v>2</v>
      </c>
      <c r="C18" s="1744">
        <v>0</v>
      </c>
      <c r="D18" s="1744">
        <v>0</v>
      </c>
      <c r="E18" s="1744">
        <v>0</v>
      </c>
      <c r="F18" s="1756">
        <v>0</v>
      </c>
      <c r="G18" s="1757">
        <v>2</v>
      </c>
      <c r="H18" s="1758">
        <v>0</v>
      </c>
      <c r="I18" s="1744">
        <v>0</v>
      </c>
      <c r="J18" s="1744">
        <v>0</v>
      </c>
      <c r="K18" s="1744">
        <v>0</v>
      </c>
      <c r="L18" s="1757">
        <v>0</v>
      </c>
      <c r="M18" s="1759">
        <v>2</v>
      </c>
      <c r="N18" s="1819">
        <v>2</v>
      </c>
    </row>
    <row r="19" spans="1:14" x14ac:dyDescent="0.25">
      <c r="A19" s="233" t="s">
        <v>39</v>
      </c>
      <c r="B19" s="1744">
        <v>0</v>
      </c>
      <c r="C19" s="1744">
        <v>0</v>
      </c>
      <c r="D19" s="1744">
        <v>1</v>
      </c>
      <c r="E19" s="1744">
        <v>0</v>
      </c>
      <c r="F19" s="1756">
        <v>3</v>
      </c>
      <c r="G19" s="1757">
        <v>4</v>
      </c>
      <c r="H19" s="1758">
        <v>0</v>
      </c>
      <c r="I19" s="1744">
        <v>0</v>
      </c>
      <c r="J19" s="1744">
        <v>0</v>
      </c>
      <c r="K19" s="1744">
        <v>0</v>
      </c>
      <c r="L19" s="1757">
        <v>0</v>
      </c>
      <c r="M19" s="1759">
        <v>4</v>
      </c>
      <c r="N19" s="1819">
        <v>0</v>
      </c>
    </row>
    <row r="20" spans="1:14" x14ac:dyDescent="0.25">
      <c r="A20" s="233" t="s">
        <v>40</v>
      </c>
      <c r="B20" s="1744">
        <v>0</v>
      </c>
      <c r="C20" s="1744">
        <v>4</v>
      </c>
      <c r="D20" s="1744">
        <v>0</v>
      </c>
      <c r="E20" s="1744">
        <v>0</v>
      </c>
      <c r="F20" s="1756">
        <v>0</v>
      </c>
      <c r="G20" s="1757">
        <v>4</v>
      </c>
      <c r="H20" s="1758">
        <v>0</v>
      </c>
      <c r="I20" s="1744">
        <v>0</v>
      </c>
      <c r="J20" s="1744">
        <v>0</v>
      </c>
      <c r="K20" s="1744">
        <v>0</v>
      </c>
      <c r="L20" s="1757">
        <v>0</v>
      </c>
      <c r="M20" s="1759">
        <v>4</v>
      </c>
      <c r="N20" s="1819">
        <v>0</v>
      </c>
    </row>
    <row r="21" spans="1:14" x14ac:dyDescent="0.25">
      <c r="A21" s="233" t="s">
        <v>41</v>
      </c>
      <c r="B21" s="1744">
        <v>0</v>
      </c>
      <c r="C21" s="1744">
        <v>0</v>
      </c>
      <c r="D21" s="1744">
        <v>0</v>
      </c>
      <c r="E21" s="1744">
        <v>0</v>
      </c>
      <c r="F21" s="1756">
        <v>15</v>
      </c>
      <c r="G21" s="1757">
        <v>15</v>
      </c>
      <c r="H21" s="1758">
        <v>0</v>
      </c>
      <c r="I21" s="1744">
        <v>0</v>
      </c>
      <c r="J21" s="1744">
        <v>0</v>
      </c>
      <c r="K21" s="1744">
        <v>0</v>
      </c>
      <c r="L21" s="1757">
        <v>0</v>
      </c>
      <c r="M21" s="1759">
        <v>15</v>
      </c>
      <c r="N21" s="1819">
        <v>15</v>
      </c>
    </row>
    <row r="22" spans="1:14" x14ac:dyDescent="0.25">
      <c r="A22" s="233" t="s">
        <v>42</v>
      </c>
      <c r="B22" s="1744">
        <v>0</v>
      </c>
      <c r="C22" s="1744">
        <v>0</v>
      </c>
      <c r="D22" s="1744">
        <v>0</v>
      </c>
      <c r="E22" s="1744">
        <v>0</v>
      </c>
      <c r="F22" s="1756">
        <v>0</v>
      </c>
      <c r="G22" s="1757">
        <v>0</v>
      </c>
      <c r="H22" s="1758">
        <v>0</v>
      </c>
      <c r="I22" s="1744">
        <v>0</v>
      </c>
      <c r="J22" s="1744">
        <v>0</v>
      </c>
      <c r="K22" s="1744">
        <v>0</v>
      </c>
      <c r="L22" s="1757">
        <v>0</v>
      </c>
      <c r="M22" s="1759">
        <v>0</v>
      </c>
      <c r="N22" s="1819">
        <v>0</v>
      </c>
    </row>
    <row r="23" spans="1:14" x14ac:dyDescent="0.25">
      <c r="A23" s="233" t="s">
        <v>43</v>
      </c>
      <c r="B23" s="1744">
        <v>9</v>
      </c>
      <c r="C23" s="1744">
        <v>0</v>
      </c>
      <c r="D23" s="1744">
        <v>75</v>
      </c>
      <c r="E23" s="1744">
        <v>11</v>
      </c>
      <c r="F23" s="1756">
        <v>24</v>
      </c>
      <c r="G23" s="1757">
        <v>119</v>
      </c>
      <c r="H23" s="1758">
        <v>0</v>
      </c>
      <c r="I23" s="1744">
        <v>0</v>
      </c>
      <c r="J23" s="1744">
        <v>0</v>
      </c>
      <c r="K23" s="1744">
        <v>0</v>
      </c>
      <c r="L23" s="1757">
        <v>0</v>
      </c>
      <c r="M23" s="1759">
        <v>119</v>
      </c>
      <c r="N23" s="1819">
        <v>20</v>
      </c>
    </row>
    <row r="24" spans="1:14" x14ac:dyDescent="0.25">
      <c r="A24" s="233" t="s">
        <v>44</v>
      </c>
      <c r="B24" s="1744">
        <v>0</v>
      </c>
      <c r="C24" s="1744">
        <v>0</v>
      </c>
      <c r="D24" s="1744">
        <v>3</v>
      </c>
      <c r="E24" s="1744">
        <v>0</v>
      </c>
      <c r="F24" s="1756">
        <v>25</v>
      </c>
      <c r="G24" s="1757">
        <v>28</v>
      </c>
      <c r="H24" s="1758">
        <v>0</v>
      </c>
      <c r="I24" s="1744">
        <v>0</v>
      </c>
      <c r="J24" s="1744">
        <v>0</v>
      </c>
      <c r="K24" s="1744">
        <v>0</v>
      </c>
      <c r="L24" s="1757">
        <v>0</v>
      </c>
      <c r="M24" s="1759">
        <v>28</v>
      </c>
      <c r="N24" s="1819">
        <v>28</v>
      </c>
    </row>
    <row r="25" spans="1:14" x14ac:dyDescent="0.25">
      <c r="A25" s="233" t="s">
        <v>45</v>
      </c>
      <c r="B25" s="1744">
        <v>4</v>
      </c>
      <c r="C25" s="1744">
        <v>0</v>
      </c>
      <c r="D25" s="1744">
        <v>10</v>
      </c>
      <c r="E25" s="1744">
        <v>0</v>
      </c>
      <c r="F25" s="1756">
        <v>0</v>
      </c>
      <c r="G25" s="1757">
        <v>14</v>
      </c>
      <c r="H25" s="1758">
        <v>0</v>
      </c>
      <c r="I25" s="1744">
        <v>0</v>
      </c>
      <c r="J25" s="1744">
        <v>0</v>
      </c>
      <c r="K25" s="1744">
        <v>0</v>
      </c>
      <c r="L25" s="1757">
        <v>0</v>
      </c>
      <c r="M25" s="1759">
        <v>14</v>
      </c>
      <c r="N25" s="1819">
        <v>14</v>
      </c>
    </row>
    <row r="26" spans="1:14" x14ac:dyDescent="0.25">
      <c r="A26" s="233" t="s">
        <v>46</v>
      </c>
      <c r="B26" s="1744">
        <v>0</v>
      </c>
      <c r="C26" s="1744">
        <v>0</v>
      </c>
      <c r="D26" s="1744">
        <v>0</v>
      </c>
      <c r="E26" s="1744">
        <v>0</v>
      </c>
      <c r="F26" s="1756">
        <v>0</v>
      </c>
      <c r="G26" s="1757">
        <v>0</v>
      </c>
      <c r="H26" s="1758">
        <v>0</v>
      </c>
      <c r="I26" s="1744">
        <v>0</v>
      </c>
      <c r="J26" s="1744">
        <v>0</v>
      </c>
      <c r="K26" s="1744">
        <v>0</v>
      </c>
      <c r="L26" s="1757">
        <v>0</v>
      </c>
      <c r="M26" s="1759">
        <v>0</v>
      </c>
      <c r="N26" s="1819">
        <v>0</v>
      </c>
    </row>
    <row r="27" spans="1:14" x14ac:dyDescent="0.25">
      <c r="A27" s="233" t="s">
        <v>47</v>
      </c>
      <c r="B27" s="1744">
        <v>0</v>
      </c>
      <c r="C27" s="1744">
        <v>0</v>
      </c>
      <c r="D27" s="1744">
        <v>0</v>
      </c>
      <c r="E27" s="1744">
        <v>0</v>
      </c>
      <c r="F27" s="1756">
        <v>0</v>
      </c>
      <c r="G27" s="1757">
        <v>0</v>
      </c>
      <c r="H27" s="1758">
        <v>0</v>
      </c>
      <c r="I27" s="1744">
        <v>0</v>
      </c>
      <c r="J27" s="1744">
        <v>0</v>
      </c>
      <c r="K27" s="1744">
        <v>0</v>
      </c>
      <c r="L27" s="1757">
        <v>0</v>
      </c>
      <c r="M27" s="1759">
        <v>0</v>
      </c>
      <c r="N27" s="1819">
        <v>0</v>
      </c>
    </row>
    <row r="28" spans="1:14" ht="15.75" thickBot="1" x14ac:dyDescent="0.3">
      <c r="A28" s="233" t="s">
        <v>321</v>
      </c>
      <c r="B28" s="1744">
        <v>59</v>
      </c>
      <c r="C28" s="1744">
        <v>52</v>
      </c>
      <c r="D28" s="1744">
        <v>111</v>
      </c>
      <c r="E28" s="1744">
        <v>9</v>
      </c>
      <c r="F28" s="1756">
        <v>54</v>
      </c>
      <c r="G28" s="1757">
        <v>285</v>
      </c>
      <c r="H28" s="1758">
        <v>0</v>
      </c>
      <c r="I28" s="1744">
        <v>0</v>
      </c>
      <c r="J28" s="1744">
        <v>0</v>
      </c>
      <c r="K28" s="1744">
        <v>0</v>
      </c>
      <c r="L28" s="1757">
        <v>0</v>
      </c>
      <c r="M28" s="1759">
        <v>285</v>
      </c>
      <c r="N28" s="1819">
        <v>171</v>
      </c>
    </row>
    <row r="29" spans="1:14" ht="15.75" thickBot="1" x14ac:dyDescent="0.3">
      <c r="A29" s="237" t="s">
        <v>25</v>
      </c>
      <c r="B29" s="1852">
        <v>74</v>
      </c>
      <c r="C29" s="1852">
        <v>56</v>
      </c>
      <c r="D29" s="1852">
        <v>250</v>
      </c>
      <c r="E29" s="1852">
        <v>20</v>
      </c>
      <c r="F29" s="1852">
        <v>121</v>
      </c>
      <c r="G29" s="1761">
        <v>521</v>
      </c>
      <c r="H29" s="1852">
        <v>0</v>
      </c>
      <c r="I29" s="1852">
        <v>0</v>
      </c>
      <c r="J29" s="1852">
        <v>0</v>
      </c>
      <c r="K29" s="1852">
        <v>0</v>
      </c>
      <c r="L29" s="1761">
        <v>0</v>
      </c>
      <c r="M29" s="1851">
        <v>521</v>
      </c>
      <c r="N29" s="1788">
        <v>298</v>
      </c>
    </row>
    <row r="30" spans="1:14" ht="15.75" thickBot="1" x14ac:dyDescent="0.3">
      <c r="A30" s="223" t="s">
        <v>26</v>
      </c>
      <c r="B30" s="1730">
        <v>7601</v>
      </c>
      <c r="C30" s="1730">
        <v>3411</v>
      </c>
      <c r="D30" s="1730">
        <v>3917</v>
      </c>
      <c r="E30" s="1730">
        <v>2566</v>
      </c>
      <c r="F30" s="1788">
        <v>5142</v>
      </c>
      <c r="G30" s="1761">
        <v>22637</v>
      </c>
      <c r="H30" s="1730">
        <v>0</v>
      </c>
      <c r="I30" s="1730">
        <v>0</v>
      </c>
      <c r="J30" s="1730">
        <v>1892</v>
      </c>
      <c r="K30" s="1730">
        <v>0</v>
      </c>
      <c r="L30" s="1750">
        <v>1892</v>
      </c>
      <c r="M30" s="1851">
        <v>24529</v>
      </c>
      <c r="N30" s="1730">
        <v>14880</v>
      </c>
    </row>
    <row r="31" spans="1:14" ht="15.75" thickBot="1" x14ac:dyDescent="0.3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47"/>
    </row>
    <row r="32" spans="1:14" ht="15.75" thickBot="1" x14ac:dyDescent="0.3">
      <c r="A32" s="3297" t="s">
        <v>30</v>
      </c>
      <c r="B32" s="3298"/>
      <c r="C32" s="3298"/>
      <c r="D32" s="3298"/>
      <c r="E32" s="3298"/>
      <c r="F32" s="3298"/>
      <c r="G32" s="3298"/>
      <c r="H32" s="3298"/>
      <c r="I32" s="3298"/>
      <c r="J32" s="3298"/>
      <c r="K32" s="3298"/>
      <c r="L32" s="3298"/>
      <c r="M32" s="3298"/>
      <c r="N32" s="3299"/>
    </row>
    <row r="33" spans="1:14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37" t="s">
        <v>3</v>
      </c>
      <c r="N33" s="3357" t="s">
        <v>31</v>
      </c>
    </row>
    <row r="34" spans="1:14" ht="15" customHeight="1" x14ac:dyDescent="0.25">
      <c r="A34" s="3301"/>
      <c r="B34" s="2804" t="s">
        <v>8</v>
      </c>
      <c r="C34" s="3322"/>
      <c r="D34" s="2816" t="s">
        <v>9</v>
      </c>
      <c r="E34" s="3343"/>
      <c r="F34" s="3323" t="s">
        <v>32</v>
      </c>
      <c r="G34" s="3327" t="s">
        <v>10</v>
      </c>
      <c r="H34" s="2804" t="s">
        <v>11</v>
      </c>
      <c r="I34" s="3322"/>
      <c r="J34" s="3323" t="s">
        <v>12</v>
      </c>
      <c r="K34" s="3325" t="s">
        <v>33</v>
      </c>
      <c r="L34" s="3327" t="s">
        <v>13</v>
      </c>
      <c r="M34" s="3338"/>
      <c r="N34" s="3358"/>
    </row>
    <row r="35" spans="1:14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24"/>
      <c r="G35" s="3328"/>
      <c r="H35" s="5" t="s">
        <v>14</v>
      </c>
      <c r="I35" s="6" t="s">
        <v>15</v>
      </c>
      <c r="J35" s="3324"/>
      <c r="K35" s="3326"/>
      <c r="L35" s="3328"/>
      <c r="M35" s="3339"/>
      <c r="N35" s="3359"/>
    </row>
    <row r="36" spans="1:14" x14ac:dyDescent="0.25">
      <c r="A36" s="83" t="s">
        <v>27</v>
      </c>
      <c r="B36" s="1849">
        <v>2226</v>
      </c>
      <c r="C36" s="1850">
        <v>786</v>
      </c>
      <c r="D36" s="1740">
        <v>1357</v>
      </c>
      <c r="E36" s="1740">
        <v>1187</v>
      </c>
      <c r="F36" s="1740">
        <v>1770</v>
      </c>
      <c r="G36" s="1741">
        <v>7326</v>
      </c>
      <c r="H36" s="1723">
        <v>0</v>
      </c>
      <c r="I36" s="1740">
        <v>0</v>
      </c>
      <c r="J36" s="1740">
        <v>0</v>
      </c>
      <c r="K36" s="1763">
        <v>0</v>
      </c>
      <c r="L36" s="1741">
        <v>0</v>
      </c>
      <c r="M36" s="1770">
        <v>7326</v>
      </c>
      <c r="N36" s="1837">
        <v>4241</v>
      </c>
    </row>
    <row r="37" spans="1:14" ht="15.75" thickBot="1" x14ac:dyDescent="0.3">
      <c r="A37" s="3" t="s">
        <v>28</v>
      </c>
      <c r="B37" s="1724">
        <v>5301</v>
      </c>
      <c r="C37" s="1744">
        <v>2569</v>
      </c>
      <c r="D37" s="1744">
        <v>2310</v>
      </c>
      <c r="E37" s="1744">
        <v>1359</v>
      </c>
      <c r="F37" s="1763">
        <v>3251</v>
      </c>
      <c r="G37" s="1853">
        <v>14790</v>
      </c>
      <c r="H37" s="1724">
        <v>0</v>
      </c>
      <c r="I37" s="1744">
        <v>0</v>
      </c>
      <c r="J37" s="1744">
        <v>1892</v>
      </c>
      <c r="K37" s="1763">
        <v>0</v>
      </c>
      <c r="L37" s="1741">
        <v>1892</v>
      </c>
      <c r="M37" s="1831">
        <v>16682</v>
      </c>
      <c r="N37" s="1838">
        <v>10341</v>
      </c>
    </row>
    <row r="38" spans="1:14" ht="15.75" thickBot="1" x14ac:dyDescent="0.3">
      <c r="A38" s="223" t="s">
        <v>24</v>
      </c>
      <c r="B38" s="1727">
        <v>7527</v>
      </c>
      <c r="C38" s="1727">
        <v>3355</v>
      </c>
      <c r="D38" s="1727">
        <v>3667</v>
      </c>
      <c r="E38" s="1727">
        <v>2546</v>
      </c>
      <c r="F38" s="1727">
        <v>5021</v>
      </c>
      <c r="G38" s="1750">
        <v>22116</v>
      </c>
      <c r="H38" s="1727">
        <v>0</v>
      </c>
      <c r="I38" s="1727">
        <v>0</v>
      </c>
      <c r="J38" s="1727">
        <v>1892</v>
      </c>
      <c r="K38" s="1727">
        <v>0</v>
      </c>
      <c r="L38" s="1750">
        <v>1892</v>
      </c>
      <c r="M38" s="1762">
        <v>24008</v>
      </c>
      <c r="N38" s="1730">
        <v>14582</v>
      </c>
    </row>
    <row r="39" spans="1:14" ht="15.75" thickBot="1" x14ac:dyDescent="0.3">
      <c r="A39" s="223" t="s">
        <v>25</v>
      </c>
      <c r="B39" s="1732">
        <v>74</v>
      </c>
      <c r="C39" s="1732">
        <v>56</v>
      </c>
      <c r="D39" s="1732">
        <v>250</v>
      </c>
      <c r="E39" s="1732">
        <v>20</v>
      </c>
      <c r="F39" s="1732">
        <v>121</v>
      </c>
      <c r="G39" s="1750">
        <v>521</v>
      </c>
      <c r="H39" s="1732">
        <v>0</v>
      </c>
      <c r="I39" s="1732">
        <v>0</v>
      </c>
      <c r="J39" s="1732">
        <v>0</v>
      </c>
      <c r="K39" s="1732">
        <v>0</v>
      </c>
      <c r="L39" s="1765">
        <v>0</v>
      </c>
      <c r="M39" s="1762">
        <v>521</v>
      </c>
      <c r="N39" s="1730">
        <v>298</v>
      </c>
    </row>
    <row r="40" spans="1:14" ht="15.75" thickBot="1" x14ac:dyDescent="0.3">
      <c r="A40" s="247" t="s">
        <v>26</v>
      </c>
      <c r="B40" s="1732">
        <v>7601</v>
      </c>
      <c r="C40" s="1732">
        <v>3411</v>
      </c>
      <c r="D40" s="1732">
        <v>3917</v>
      </c>
      <c r="E40" s="1732">
        <v>2566</v>
      </c>
      <c r="F40" s="1732">
        <v>5142</v>
      </c>
      <c r="G40" s="1741">
        <v>22637</v>
      </c>
      <c r="H40" s="1732">
        <v>0</v>
      </c>
      <c r="I40" s="1732">
        <v>0</v>
      </c>
      <c r="J40" s="1732">
        <v>1892</v>
      </c>
      <c r="K40" s="1732">
        <v>0</v>
      </c>
      <c r="L40" s="1767">
        <v>1892</v>
      </c>
      <c r="M40" s="1762">
        <v>24529</v>
      </c>
      <c r="N40" s="1730">
        <v>14880</v>
      </c>
    </row>
    <row r="41" spans="1:14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47"/>
    </row>
    <row r="42" spans="1:14" ht="15.75" thickBot="1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4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4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57" t="s">
        <v>31</v>
      </c>
    </row>
    <row r="45" spans="1:14" x14ac:dyDescent="0.25">
      <c r="A45" s="3301"/>
      <c r="B45" s="2804" t="s">
        <v>8</v>
      </c>
      <c r="C45" s="3322"/>
      <c r="D45" s="2816" t="s">
        <v>9</v>
      </c>
      <c r="E45" s="3343"/>
      <c r="F45" s="2820" t="s">
        <v>32</v>
      </c>
      <c r="G45" s="3327" t="s">
        <v>10</v>
      </c>
      <c r="H45" s="3345" t="s">
        <v>11</v>
      </c>
      <c r="I45" s="3322"/>
      <c r="J45" s="3323" t="s">
        <v>12</v>
      </c>
      <c r="K45" s="3325" t="s">
        <v>33</v>
      </c>
      <c r="L45" s="3327" t="s">
        <v>13</v>
      </c>
      <c r="M45" s="3338"/>
      <c r="N45" s="3358"/>
    </row>
    <row r="46" spans="1:14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59"/>
    </row>
    <row r="47" spans="1:14" x14ac:dyDescent="0.25">
      <c r="A47" s="83" t="s">
        <v>17</v>
      </c>
      <c r="B47" s="1849">
        <v>3990</v>
      </c>
      <c r="C47" s="1850">
        <v>1707</v>
      </c>
      <c r="D47" s="1740">
        <v>2597</v>
      </c>
      <c r="E47" s="1740">
        <v>5333</v>
      </c>
      <c r="F47" s="1763">
        <v>989</v>
      </c>
      <c r="G47" s="1741">
        <v>14616</v>
      </c>
      <c r="H47" s="1769">
        <v>49</v>
      </c>
      <c r="I47" s="1740">
        <v>65</v>
      </c>
      <c r="J47" s="1740">
        <v>1147</v>
      </c>
      <c r="K47" s="1742">
        <v>780</v>
      </c>
      <c r="L47" s="1741">
        <v>2041</v>
      </c>
      <c r="M47" s="1770">
        <v>16656</v>
      </c>
      <c r="N47" s="1837">
        <v>13165</v>
      </c>
    </row>
    <row r="48" spans="1:14" x14ac:dyDescent="0.25">
      <c r="A48" s="3" t="s">
        <v>410</v>
      </c>
      <c r="B48" s="1724">
        <v>2512</v>
      </c>
      <c r="C48" s="1744">
        <v>3495</v>
      </c>
      <c r="D48" s="1744">
        <v>3173</v>
      </c>
      <c r="E48" s="1744">
        <v>4954</v>
      </c>
      <c r="F48" s="1756">
        <v>1563</v>
      </c>
      <c r="G48" s="1757">
        <v>15697</v>
      </c>
      <c r="H48" s="1758">
        <v>1058</v>
      </c>
      <c r="I48" s="1744">
        <v>1646</v>
      </c>
      <c r="J48" s="1744">
        <v>354</v>
      </c>
      <c r="K48" s="1771">
        <v>0</v>
      </c>
      <c r="L48" s="1757">
        <v>3058</v>
      </c>
      <c r="M48" s="1759">
        <v>18756</v>
      </c>
      <c r="N48" s="1838">
        <v>14651</v>
      </c>
    </row>
    <row r="49" spans="1:14" x14ac:dyDescent="0.25">
      <c r="A49" s="1848" t="s">
        <v>525</v>
      </c>
      <c r="B49" s="1725">
        <v>381</v>
      </c>
      <c r="C49" s="1745">
        <v>2132</v>
      </c>
      <c r="D49" s="1745">
        <v>1311</v>
      </c>
      <c r="E49" s="1745">
        <v>1295</v>
      </c>
      <c r="F49" s="1772">
        <v>717</v>
      </c>
      <c r="G49" s="1773">
        <v>5836</v>
      </c>
      <c r="H49" s="1774">
        <v>1034</v>
      </c>
      <c r="I49" s="1745">
        <v>302</v>
      </c>
      <c r="J49" s="1745">
        <v>1</v>
      </c>
      <c r="K49" s="1775">
        <v>0</v>
      </c>
      <c r="L49" s="1773">
        <v>1337</v>
      </c>
      <c r="M49" s="1776">
        <v>7173</v>
      </c>
      <c r="N49" s="1834">
        <v>5804</v>
      </c>
    </row>
    <row r="50" spans="1:14" x14ac:dyDescent="0.25">
      <c r="A50" s="1848" t="s">
        <v>527</v>
      </c>
      <c r="B50" s="1725">
        <v>721</v>
      </c>
      <c r="C50" s="1745">
        <v>408</v>
      </c>
      <c r="D50" s="1745">
        <v>1076</v>
      </c>
      <c r="E50" s="1745">
        <v>1694</v>
      </c>
      <c r="F50" s="1772">
        <v>306</v>
      </c>
      <c r="G50" s="1773">
        <v>4205</v>
      </c>
      <c r="H50" s="1774">
        <v>14</v>
      </c>
      <c r="I50" s="1745">
        <v>0</v>
      </c>
      <c r="J50" s="1745">
        <v>87</v>
      </c>
      <c r="K50" s="1775">
        <v>0</v>
      </c>
      <c r="L50" s="1773">
        <v>101</v>
      </c>
      <c r="M50" s="1776">
        <v>4306</v>
      </c>
      <c r="N50" s="1834">
        <v>3406</v>
      </c>
    </row>
    <row r="51" spans="1:14" x14ac:dyDescent="0.25">
      <c r="A51" s="1848" t="s">
        <v>528</v>
      </c>
      <c r="B51" s="1725">
        <v>1242</v>
      </c>
      <c r="C51" s="1745">
        <v>732</v>
      </c>
      <c r="D51" s="1745">
        <v>738</v>
      </c>
      <c r="E51" s="1745">
        <v>1852</v>
      </c>
      <c r="F51" s="1772">
        <v>113</v>
      </c>
      <c r="G51" s="1773">
        <v>4677</v>
      </c>
      <c r="H51" s="1774">
        <v>10</v>
      </c>
      <c r="I51" s="1745">
        <v>1344</v>
      </c>
      <c r="J51" s="1745">
        <v>266</v>
      </c>
      <c r="K51" s="1775">
        <v>0</v>
      </c>
      <c r="L51" s="1773">
        <v>1620</v>
      </c>
      <c r="M51" s="1776">
        <v>6297</v>
      </c>
      <c r="N51" s="1834">
        <v>4675</v>
      </c>
    </row>
    <row r="52" spans="1:14" x14ac:dyDescent="0.25">
      <c r="A52" s="3" t="s">
        <v>22</v>
      </c>
      <c r="B52" s="1724">
        <v>410</v>
      </c>
      <c r="C52" s="1744">
        <v>498</v>
      </c>
      <c r="D52" s="1744">
        <v>289</v>
      </c>
      <c r="E52" s="1744">
        <v>161</v>
      </c>
      <c r="F52" s="1756">
        <v>107</v>
      </c>
      <c r="G52" s="1757">
        <v>1465</v>
      </c>
      <c r="H52" s="1758">
        <v>0</v>
      </c>
      <c r="I52" s="1744">
        <v>0</v>
      </c>
      <c r="J52" s="1744">
        <v>0</v>
      </c>
      <c r="K52" s="1771">
        <v>0</v>
      </c>
      <c r="L52" s="1757">
        <v>0</v>
      </c>
      <c r="M52" s="1759">
        <v>1465</v>
      </c>
      <c r="N52" s="1838">
        <v>1013</v>
      </c>
    </row>
    <row r="53" spans="1:14" ht="15.75" thickBot="1" x14ac:dyDescent="0.3">
      <c r="A53" s="221" t="s">
        <v>23</v>
      </c>
      <c r="B53" s="1726">
        <v>1560</v>
      </c>
      <c r="C53" s="1749">
        <v>3031</v>
      </c>
      <c r="D53" s="1749">
        <v>645</v>
      </c>
      <c r="E53" s="1749">
        <v>2225</v>
      </c>
      <c r="F53" s="1777">
        <v>1098</v>
      </c>
      <c r="G53" s="1778">
        <v>8560</v>
      </c>
      <c r="H53" s="1779">
        <v>25</v>
      </c>
      <c r="I53" s="1749">
        <v>0</v>
      </c>
      <c r="J53" s="1749">
        <v>0</v>
      </c>
      <c r="K53" s="1780">
        <v>0</v>
      </c>
      <c r="L53" s="1778">
        <v>25</v>
      </c>
      <c r="M53" s="1781">
        <v>8585</v>
      </c>
      <c r="N53" s="1876">
        <v>7130</v>
      </c>
    </row>
    <row r="54" spans="1:14" ht="15.75" thickBot="1" x14ac:dyDescent="0.3">
      <c r="A54" s="223" t="s">
        <v>24</v>
      </c>
      <c r="B54" s="1727">
        <v>8472</v>
      </c>
      <c r="C54" s="1727">
        <v>8731</v>
      </c>
      <c r="D54" s="1727">
        <v>6704</v>
      </c>
      <c r="E54" s="1727">
        <v>12673</v>
      </c>
      <c r="F54" s="1764">
        <v>3757</v>
      </c>
      <c r="G54" s="1750">
        <v>40337</v>
      </c>
      <c r="H54" s="1782">
        <v>1132</v>
      </c>
      <c r="I54" s="1727">
        <v>1711</v>
      </c>
      <c r="J54" s="1727">
        <v>1501</v>
      </c>
      <c r="K54" s="1727">
        <v>780</v>
      </c>
      <c r="L54" s="1750">
        <v>5125</v>
      </c>
      <c r="M54" s="1762">
        <v>45462</v>
      </c>
      <c r="N54" s="1730">
        <v>35959</v>
      </c>
    </row>
    <row r="55" spans="1:14" x14ac:dyDescent="0.25">
      <c r="A55" s="229" t="s">
        <v>35</v>
      </c>
      <c r="B55" s="1751">
        <v>197</v>
      </c>
      <c r="C55" s="1751">
        <v>1596</v>
      </c>
      <c r="D55" s="1751">
        <v>184</v>
      </c>
      <c r="E55" s="1751">
        <v>1910</v>
      </c>
      <c r="F55" s="1752">
        <v>95</v>
      </c>
      <c r="G55" s="1753">
        <v>3982</v>
      </c>
      <c r="H55" s="1754">
        <v>669</v>
      </c>
      <c r="I55" s="1751">
        <v>389</v>
      </c>
      <c r="J55" s="1751">
        <v>1624</v>
      </c>
      <c r="K55" s="1751">
        <v>0</v>
      </c>
      <c r="L55" s="1753">
        <v>2682</v>
      </c>
      <c r="M55" s="1755">
        <v>6664</v>
      </c>
      <c r="N55" s="1877">
        <v>6128</v>
      </c>
    </row>
    <row r="56" spans="1:14" x14ac:dyDescent="0.25">
      <c r="A56" s="233" t="s">
        <v>36</v>
      </c>
      <c r="B56" s="1744">
        <v>322</v>
      </c>
      <c r="C56" s="1744">
        <v>1217</v>
      </c>
      <c r="D56" s="1744">
        <v>100</v>
      </c>
      <c r="E56" s="1744">
        <v>2387</v>
      </c>
      <c r="F56" s="1756">
        <v>542</v>
      </c>
      <c r="G56" s="1757">
        <v>4568</v>
      </c>
      <c r="H56" s="1758">
        <v>471</v>
      </c>
      <c r="I56" s="1744">
        <v>1039</v>
      </c>
      <c r="J56" s="1744">
        <v>517</v>
      </c>
      <c r="K56" s="1744">
        <v>0</v>
      </c>
      <c r="L56" s="1757">
        <v>2027</v>
      </c>
      <c r="M56" s="1759">
        <v>6594</v>
      </c>
      <c r="N56" s="1819">
        <v>5467</v>
      </c>
    </row>
    <row r="57" spans="1:14" x14ac:dyDescent="0.25">
      <c r="A57" s="233" t="s">
        <v>37</v>
      </c>
      <c r="B57" s="1744">
        <v>0</v>
      </c>
      <c r="C57" s="1744">
        <v>5</v>
      </c>
      <c r="D57" s="1744">
        <v>144</v>
      </c>
      <c r="E57" s="1744">
        <v>361</v>
      </c>
      <c r="F57" s="1756">
        <v>0</v>
      </c>
      <c r="G57" s="1757">
        <v>510</v>
      </c>
      <c r="H57" s="1758">
        <v>297</v>
      </c>
      <c r="I57" s="1744">
        <v>0</v>
      </c>
      <c r="J57" s="1744">
        <v>0</v>
      </c>
      <c r="K57" s="1744">
        <v>0</v>
      </c>
      <c r="L57" s="1757">
        <v>297</v>
      </c>
      <c r="M57" s="1759">
        <v>807</v>
      </c>
      <c r="N57" s="1819">
        <v>508</v>
      </c>
    </row>
    <row r="58" spans="1:14" x14ac:dyDescent="0.25">
      <c r="A58" s="233" t="s">
        <v>38</v>
      </c>
      <c r="B58" s="1744">
        <v>16</v>
      </c>
      <c r="C58" s="1744">
        <v>0</v>
      </c>
      <c r="D58" s="1744">
        <v>0</v>
      </c>
      <c r="E58" s="1744">
        <v>147</v>
      </c>
      <c r="F58" s="1756">
        <v>0</v>
      </c>
      <c r="G58" s="1757">
        <v>163</v>
      </c>
      <c r="H58" s="1758">
        <v>0</v>
      </c>
      <c r="I58" s="1744">
        <v>0</v>
      </c>
      <c r="J58" s="1744">
        <v>227</v>
      </c>
      <c r="K58" s="1744">
        <v>0</v>
      </c>
      <c r="L58" s="1757">
        <v>227</v>
      </c>
      <c r="M58" s="1759">
        <v>390</v>
      </c>
      <c r="N58" s="1819">
        <v>390</v>
      </c>
    </row>
    <row r="59" spans="1:14" x14ac:dyDescent="0.25">
      <c r="A59" s="233" t="s">
        <v>39</v>
      </c>
      <c r="B59" s="1744">
        <v>182</v>
      </c>
      <c r="C59" s="1744">
        <v>2509</v>
      </c>
      <c r="D59" s="1744">
        <v>170</v>
      </c>
      <c r="E59" s="1744">
        <v>1972</v>
      </c>
      <c r="F59" s="1756">
        <v>30</v>
      </c>
      <c r="G59" s="1757">
        <v>4863</v>
      </c>
      <c r="H59" s="1758">
        <v>657</v>
      </c>
      <c r="I59" s="1744">
        <v>1608</v>
      </c>
      <c r="J59" s="1744">
        <v>9676</v>
      </c>
      <c r="K59" s="1744">
        <v>241</v>
      </c>
      <c r="L59" s="1757">
        <v>12182</v>
      </c>
      <c r="M59" s="1759">
        <v>17045</v>
      </c>
      <c r="N59" s="1819">
        <v>12846</v>
      </c>
    </row>
    <row r="60" spans="1:14" x14ac:dyDescent="0.25">
      <c r="A60" s="233" t="s">
        <v>40</v>
      </c>
      <c r="B60" s="1744">
        <v>7</v>
      </c>
      <c r="C60" s="1744">
        <v>0</v>
      </c>
      <c r="D60" s="1744">
        <v>12</v>
      </c>
      <c r="E60" s="1744">
        <v>17</v>
      </c>
      <c r="F60" s="1756">
        <v>0</v>
      </c>
      <c r="G60" s="1757">
        <v>36</v>
      </c>
      <c r="H60" s="1758">
        <v>0</v>
      </c>
      <c r="I60" s="1744">
        <v>0</v>
      </c>
      <c r="J60" s="1744">
        <v>146</v>
      </c>
      <c r="K60" s="1744">
        <v>0</v>
      </c>
      <c r="L60" s="1757">
        <v>146</v>
      </c>
      <c r="M60" s="1759">
        <v>182</v>
      </c>
      <c r="N60" s="1819">
        <v>182</v>
      </c>
    </row>
    <row r="61" spans="1:14" x14ac:dyDescent="0.25">
      <c r="A61" s="233" t="s">
        <v>41</v>
      </c>
      <c r="B61" s="1744">
        <v>1365</v>
      </c>
      <c r="C61" s="1744">
        <v>0</v>
      </c>
      <c r="D61" s="1744">
        <v>31</v>
      </c>
      <c r="E61" s="1744">
        <v>205</v>
      </c>
      <c r="F61" s="1756">
        <v>0</v>
      </c>
      <c r="G61" s="1757">
        <v>1601</v>
      </c>
      <c r="H61" s="1758">
        <v>0</v>
      </c>
      <c r="I61" s="1744">
        <v>0</v>
      </c>
      <c r="J61" s="1744">
        <v>51</v>
      </c>
      <c r="K61" s="1744">
        <v>0</v>
      </c>
      <c r="L61" s="1757">
        <v>51</v>
      </c>
      <c r="M61" s="1759">
        <v>1652</v>
      </c>
      <c r="N61" s="1819">
        <v>708</v>
      </c>
    </row>
    <row r="62" spans="1:14" x14ac:dyDescent="0.25">
      <c r="A62" s="233" t="s">
        <v>42</v>
      </c>
      <c r="B62" s="1744">
        <v>350</v>
      </c>
      <c r="C62" s="1744">
        <v>449</v>
      </c>
      <c r="D62" s="1744">
        <v>3900</v>
      </c>
      <c r="E62" s="1744">
        <v>12803</v>
      </c>
      <c r="F62" s="1756">
        <v>1</v>
      </c>
      <c r="G62" s="1757">
        <v>17503</v>
      </c>
      <c r="H62" s="1758">
        <v>0</v>
      </c>
      <c r="I62" s="1744">
        <v>1</v>
      </c>
      <c r="J62" s="1744">
        <v>16</v>
      </c>
      <c r="K62" s="1744">
        <v>0</v>
      </c>
      <c r="L62" s="1757">
        <v>17</v>
      </c>
      <c r="M62" s="1759">
        <v>17520</v>
      </c>
      <c r="N62" s="1819">
        <v>12086</v>
      </c>
    </row>
    <row r="63" spans="1:14" x14ac:dyDescent="0.25">
      <c r="A63" s="233" t="s">
        <v>43</v>
      </c>
      <c r="B63" s="1744">
        <v>501</v>
      </c>
      <c r="C63" s="1744">
        <v>156</v>
      </c>
      <c r="D63" s="1744">
        <v>229</v>
      </c>
      <c r="E63" s="1744">
        <v>67</v>
      </c>
      <c r="F63" s="1756">
        <v>48</v>
      </c>
      <c r="G63" s="1757">
        <v>1001</v>
      </c>
      <c r="H63" s="1758">
        <v>0</v>
      </c>
      <c r="I63" s="1744">
        <v>0</v>
      </c>
      <c r="J63" s="1744">
        <v>0</v>
      </c>
      <c r="K63" s="1744">
        <v>0</v>
      </c>
      <c r="L63" s="1757">
        <v>0</v>
      </c>
      <c r="M63" s="1759">
        <v>1001</v>
      </c>
      <c r="N63" s="1819">
        <v>614</v>
      </c>
    </row>
    <row r="64" spans="1:14" x14ac:dyDescent="0.25">
      <c r="A64" s="233" t="s">
        <v>44</v>
      </c>
      <c r="B64" s="1744">
        <v>8</v>
      </c>
      <c r="C64" s="1744">
        <v>141</v>
      </c>
      <c r="D64" s="1744">
        <v>388</v>
      </c>
      <c r="E64" s="1744">
        <v>585</v>
      </c>
      <c r="F64" s="1756">
        <v>219</v>
      </c>
      <c r="G64" s="1757">
        <v>1341</v>
      </c>
      <c r="H64" s="1758">
        <v>0</v>
      </c>
      <c r="I64" s="1744">
        <v>0</v>
      </c>
      <c r="J64" s="1744">
        <v>0</v>
      </c>
      <c r="K64" s="1744">
        <v>0</v>
      </c>
      <c r="L64" s="1757">
        <v>0</v>
      </c>
      <c r="M64" s="1759">
        <v>1341</v>
      </c>
      <c r="N64" s="1819">
        <v>1200</v>
      </c>
    </row>
    <row r="65" spans="1:14" x14ac:dyDescent="0.25">
      <c r="A65" s="233" t="s">
        <v>45</v>
      </c>
      <c r="B65" s="1744">
        <v>0</v>
      </c>
      <c r="C65" s="1744">
        <v>3</v>
      </c>
      <c r="D65" s="1744">
        <v>6</v>
      </c>
      <c r="E65" s="1744">
        <v>10</v>
      </c>
      <c r="F65" s="1756">
        <v>5</v>
      </c>
      <c r="G65" s="1757">
        <v>24</v>
      </c>
      <c r="H65" s="1758">
        <v>0</v>
      </c>
      <c r="I65" s="1744">
        <v>0</v>
      </c>
      <c r="J65" s="1744">
        <v>0</v>
      </c>
      <c r="K65" s="1744">
        <v>0</v>
      </c>
      <c r="L65" s="1757">
        <v>0</v>
      </c>
      <c r="M65" s="1759">
        <v>24</v>
      </c>
      <c r="N65" s="1819">
        <v>21</v>
      </c>
    </row>
    <row r="66" spans="1:14" x14ac:dyDescent="0.25">
      <c r="A66" s="233" t="s">
        <v>46</v>
      </c>
      <c r="B66" s="1744">
        <v>7</v>
      </c>
      <c r="C66" s="1744">
        <v>1000</v>
      </c>
      <c r="D66" s="1744">
        <v>64</v>
      </c>
      <c r="E66" s="1744">
        <v>1985</v>
      </c>
      <c r="F66" s="1756">
        <v>0</v>
      </c>
      <c r="G66" s="1757">
        <v>3056</v>
      </c>
      <c r="H66" s="1758">
        <v>0</v>
      </c>
      <c r="I66" s="1744">
        <v>0</v>
      </c>
      <c r="J66" s="1744">
        <v>0</v>
      </c>
      <c r="K66" s="1744">
        <v>30</v>
      </c>
      <c r="L66" s="1757">
        <v>30</v>
      </c>
      <c r="M66" s="1759">
        <v>3086</v>
      </c>
      <c r="N66" s="1819">
        <v>2155</v>
      </c>
    </row>
    <row r="67" spans="1:14" x14ac:dyDescent="0.25">
      <c r="A67" s="256" t="s">
        <v>47</v>
      </c>
      <c r="B67" s="1749">
        <v>67</v>
      </c>
      <c r="C67" s="1749">
        <v>0</v>
      </c>
      <c r="D67" s="1749">
        <v>25</v>
      </c>
      <c r="E67" s="1749">
        <v>169</v>
      </c>
      <c r="F67" s="1777">
        <v>0</v>
      </c>
      <c r="G67" s="1778">
        <v>261</v>
      </c>
      <c r="H67" s="1779">
        <v>0</v>
      </c>
      <c r="I67" s="1749">
        <v>0</v>
      </c>
      <c r="J67" s="1749">
        <v>81</v>
      </c>
      <c r="K67" s="1749">
        <v>0</v>
      </c>
      <c r="L67" s="1778">
        <v>81</v>
      </c>
      <c r="M67" s="1781">
        <v>342</v>
      </c>
      <c r="N67" s="1878">
        <v>342</v>
      </c>
    </row>
    <row r="68" spans="1:14" ht="15.75" thickBot="1" x14ac:dyDescent="0.3">
      <c r="A68" s="233" t="s">
        <v>321</v>
      </c>
      <c r="B68" s="1744">
        <v>2528</v>
      </c>
      <c r="C68" s="1744">
        <v>3458</v>
      </c>
      <c r="D68" s="1744">
        <v>2102</v>
      </c>
      <c r="E68" s="1744">
        <v>943</v>
      </c>
      <c r="F68" s="1756">
        <v>674</v>
      </c>
      <c r="G68" s="1757">
        <v>9704</v>
      </c>
      <c r="H68" s="1758">
        <v>4603</v>
      </c>
      <c r="I68" s="1744">
        <v>2008</v>
      </c>
      <c r="J68" s="1744">
        <v>2721</v>
      </c>
      <c r="K68" s="1744">
        <v>0</v>
      </c>
      <c r="L68" s="1757">
        <v>9332</v>
      </c>
      <c r="M68" s="1759">
        <v>19037</v>
      </c>
      <c r="N68" s="1819">
        <v>8892</v>
      </c>
    </row>
    <row r="69" spans="1:14" ht="15.75" thickBot="1" x14ac:dyDescent="0.3">
      <c r="A69" s="237" t="s">
        <v>25</v>
      </c>
      <c r="B69" s="1852">
        <v>5550</v>
      </c>
      <c r="C69" s="1852">
        <v>10534</v>
      </c>
      <c r="D69" s="1852">
        <v>7355</v>
      </c>
      <c r="E69" s="1852">
        <v>23561</v>
      </c>
      <c r="F69" s="1852">
        <v>1614</v>
      </c>
      <c r="G69" s="1761">
        <v>48614</v>
      </c>
      <c r="H69" s="1852">
        <v>6697</v>
      </c>
      <c r="I69" s="1852">
        <v>5045</v>
      </c>
      <c r="J69" s="1852">
        <v>15059</v>
      </c>
      <c r="K69" s="1852">
        <v>271</v>
      </c>
      <c r="L69" s="1761">
        <v>27072</v>
      </c>
      <c r="M69" s="1851">
        <v>75685</v>
      </c>
      <c r="N69" s="1788">
        <v>51539</v>
      </c>
    </row>
    <row r="70" spans="1:14" ht="16.5" customHeight="1" thickBot="1" x14ac:dyDescent="0.3">
      <c r="A70" s="223" t="s">
        <v>26</v>
      </c>
      <c r="B70" s="1730">
        <v>14022</v>
      </c>
      <c r="C70" s="1730">
        <v>19265</v>
      </c>
      <c r="D70" s="1730">
        <v>14059</v>
      </c>
      <c r="E70" s="1880">
        <v>36234</v>
      </c>
      <c r="F70" s="1879">
        <v>5371</v>
      </c>
      <c r="G70" s="1750">
        <v>88951</v>
      </c>
      <c r="H70" s="1730">
        <v>7829</v>
      </c>
      <c r="I70" s="1730">
        <v>6756</v>
      </c>
      <c r="J70" s="1880">
        <v>16560</v>
      </c>
      <c r="K70" s="1782">
        <v>1051</v>
      </c>
      <c r="L70" s="1750">
        <v>32196</v>
      </c>
      <c r="M70" s="1762">
        <v>121147</v>
      </c>
      <c r="N70" s="1854">
        <v>87497</v>
      </c>
    </row>
    <row r="71" spans="1:14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5.75" thickBot="1" x14ac:dyDescent="0.3">
      <c r="A73" s="3334" t="s">
        <v>48</v>
      </c>
      <c r="B73" s="3335"/>
      <c r="C73" s="3335"/>
      <c r="D73" s="3335"/>
      <c r="E73" s="3335"/>
      <c r="F73" s="3335"/>
      <c r="G73" s="3335"/>
      <c r="H73" s="3335"/>
      <c r="I73" s="3335"/>
      <c r="J73" s="3335"/>
      <c r="K73" s="3335"/>
      <c r="L73" s="3335"/>
      <c r="M73" s="3335"/>
      <c r="N73" s="3336"/>
    </row>
    <row r="74" spans="1:14" ht="15.75" thickBot="1" x14ac:dyDescent="0.3">
      <c r="A74" s="3346" t="s">
        <v>0</v>
      </c>
      <c r="B74" s="3349" t="s">
        <v>1</v>
      </c>
      <c r="C74" s="3330"/>
      <c r="D74" s="3330"/>
      <c r="E74" s="3330"/>
      <c r="F74" s="3330"/>
      <c r="G74" s="3350"/>
      <c r="H74" s="3351" t="s">
        <v>2</v>
      </c>
      <c r="I74" s="3307"/>
      <c r="J74" s="3307"/>
      <c r="K74" s="3307"/>
      <c r="L74" s="3352"/>
      <c r="M74" s="3353" t="s">
        <v>3</v>
      </c>
      <c r="N74" s="3357" t="s">
        <v>31</v>
      </c>
    </row>
    <row r="75" spans="1:14" x14ac:dyDescent="0.25">
      <c r="A75" s="3347"/>
      <c r="B75" s="2830" t="s">
        <v>8</v>
      </c>
      <c r="C75" s="3322"/>
      <c r="D75" s="2816" t="s">
        <v>9</v>
      </c>
      <c r="E75" s="3343"/>
      <c r="F75" s="2820" t="s">
        <v>32</v>
      </c>
      <c r="G75" s="3327" t="s">
        <v>10</v>
      </c>
      <c r="H75" s="3345" t="s">
        <v>11</v>
      </c>
      <c r="I75" s="3322"/>
      <c r="J75" s="3323" t="s">
        <v>12</v>
      </c>
      <c r="K75" s="3323" t="s">
        <v>33</v>
      </c>
      <c r="L75" s="3327" t="s">
        <v>13</v>
      </c>
      <c r="M75" s="3354"/>
      <c r="N75" s="3358"/>
    </row>
    <row r="76" spans="1:14" ht="57.75" thickBot="1" x14ac:dyDescent="0.3">
      <c r="A76" s="3348"/>
      <c r="B76" s="258" t="s">
        <v>14</v>
      </c>
      <c r="C76" s="1682" t="s">
        <v>15</v>
      </c>
      <c r="D76" s="1682" t="s">
        <v>16</v>
      </c>
      <c r="E76" s="1682" t="s">
        <v>55</v>
      </c>
      <c r="F76" s="3356"/>
      <c r="G76" s="3328"/>
      <c r="H76" s="259" t="s">
        <v>14</v>
      </c>
      <c r="I76" s="1682" t="s">
        <v>15</v>
      </c>
      <c r="J76" s="3324"/>
      <c r="K76" s="3324"/>
      <c r="L76" s="3328"/>
      <c r="M76" s="3355"/>
      <c r="N76" s="3359"/>
    </row>
    <row r="77" spans="1:14" ht="15.75" thickBot="1" x14ac:dyDescent="0.3">
      <c r="A77" s="260" t="s">
        <v>414</v>
      </c>
      <c r="B77" s="1855">
        <v>8472</v>
      </c>
      <c r="C77" s="1855">
        <v>8731</v>
      </c>
      <c r="D77" s="1855">
        <v>6704</v>
      </c>
      <c r="E77" s="1855">
        <v>12673</v>
      </c>
      <c r="F77" s="1855">
        <v>3757</v>
      </c>
      <c r="G77" s="1856">
        <v>40337</v>
      </c>
      <c r="H77" s="1855">
        <v>1132</v>
      </c>
      <c r="I77" s="1855">
        <v>1711</v>
      </c>
      <c r="J77" s="1855">
        <v>1501</v>
      </c>
      <c r="K77" s="1855">
        <v>780</v>
      </c>
      <c r="L77" s="1856">
        <v>5125</v>
      </c>
      <c r="M77" s="1857">
        <v>45462</v>
      </c>
      <c r="N77" s="1858">
        <v>35959</v>
      </c>
    </row>
    <row r="78" spans="1:14" x14ac:dyDescent="0.25">
      <c r="A78" s="264" t="s">
        <v>415</v>
      </c>
      <c r="B78" s="1859">
        <v>5360</v>
      </c>
      <c r="C78" s="1850">
        <v>6140</v>
      </c>
      <c r="D78" s="1850">
        <v>3536</v>
      </c>
      <c r="E78" s="1850">
        <v>6404</v>
      </c>
      <c r="F78" s="1794">
        <v>2634</v>
      </c>
      <c r="G78" s="1860">
        <v>24074</v>
      </c>
      <c r="H78" s="1861">
        <v>1132</v>
      </c>
      <c r="I78" s="1850">
        <v>1517</v>
      </c>
      <c r="J78" s="1798">
        <v>1287</v>
      </c>
      <c r="K78" s="1794">
        <v>780</v>
      </c>
      <c r="L78" s="1860">
        <v>4717</v>
      </c>
      <c r="M78" s="1862">
        <v>28791</v>
      </c>
      <c r="N78" s="1841">
        <v>22921</v>
      </c>
    </row>
    <row r="79" spans="1:14" x14ac:dyDescent="0.25">
      <c r="A79" s="270" t="s">
        <v>50</v>
      </c>
      <c r="B79" s="1863">
        <v>17</v>
      </c>
      <c r="C79" s="1864">
        <v>0</v>
      </c>
      <c r="D79" s="1864">
        <v>1</v>
      </c>
      <c r="E79" s="1864">
        <v>0</v>
      </c>
      <c r="F79" s="1800">
        <v>0</v>
      </c>
      <c r="G79" s="1865">
        <v>18</v>
      </c>
      <c r="H79" s="1866">
        <v>0</v>
      </c>
      <c r="I79" s="1864">
        <v>0</v>
      </c>
      <c r="J79" s="1804">
        <v>0</v>
      </c>
      <c r="K79" s="1800">
        <v>0</v>
      </c>
      <c r="L79" s="1865">
        <v>0</v>
      </c>
      <c r="M79" s="1867">
        <v>18</v>
      </c>
      <c r="N79" s="1842">
        <v>17</v>
      </c>
    </row>
    <row r="80" spans="1:14" x14ac:dyDescent="0.25">
      <c r="A80" s="270" t="s">
        <v>51</v>
      </c>
      <c r="B80" s="1863">
        <v>2348</v>
      </c>
      <c r="C80" s="1864">
        <v>2443</v>
      </c>
      <c r="D80" s="1864">
        <v>2943</v>
      </c>
      <c r="E80" s="1864">
        <v>5652</v>
      </c>
      <c r="F80" s="1800">
        <v>849</v>
      </c>
      <c r="G80" s="1865">
        <v>14235</v>
      </c>
      <c r="H80" s="1866">
        <v>0</v>
      </c>
      <c r="I80" s="1864">
        <v>194</v>
      </c>
      <c r="J80" s="1804">
        <v>214</v>
      </c>
      <c r="K80" s="1800">
        <v>0</v>
      </c>
      <c r="L80" s="1865">
        <v>408</v>
      </c>
      <c r="M80" s="1867">
        <v>14643</v>
      </c>
      <c r="N80" s="1842">
        <v>11580</v>
      </c>
    </row>
    <row r="81" spans="1:14" x14ac:dyDescent="0.25">
      <c r="A81" s="273" t="s">
        <v>52</v>
      </c>
      <c r="B81" s="1864">
        <v>401</v>
      </c>
      <c r="C81" s="1864">
        <v>47</v>
      </c>
      <c r="D81" s="1744">
        <v>81</v>
      </c>
      <c r="E81" s="1744">
        <v>186</v>
      </c>
      <c r="F81" s="1756">
        <v>162</v>
      </c>
      <c r="G81" s="1865">
        <v>877</v>
      </c>
      <c r="H81" s="1758">
        <v>0</v>
      </c>
      <c r="I81" s="1744">
        <v>0</v>
      </c>
      <c r="J81" s="1744">
        <v>0</v>
      </c>
      <c r="K81" s="1756">
        <v>0</v>
      </c>
      <c r="L81" s="1865">
        <v>0</v>
      </c>
      <c r="M81" s="1867">
        <v>877</v>
      </c>
      <c r="N81" s="1842">
        <v>726</v>
      </c>
    </row>
    <row r="82" spans="1:14" x14ac:dyDescent="0.25">
      <c r="A82" s="233" t="s">
        <v>53</v>
      </c>
      <c r="B82" s="1744">
        <v>308</v>
      </c>
      <c r="C82" s="1744">
        <v>55</v>
      </c>
      <c r="D82" s="1744">
        <v>143</v>
      </c>
      <c r="E82" s="1744">
        <v>385</v>
      </c>
      <c r="F82" s="1756">
        <v>112</v>
      </c>
      <c r="G82" s="1865">
        <v>1003</v>
      </c>
      <c r="H82" s="1758">
        <v>0</v>
      </c>
      <c r="I82" s="1744">
        <v>0</v>
      </c>
      <c r="J82" s="1744">
        <v>0</v>
      </c>
      <c r="K82" s="1756">
        <v>0</v>
      </c>
      <c r="L82" s="1865">
        <v>0</v>
      </c>
      <c r="M82" s="1867">
        <v>1003</v>
      </c>
      <c r="N82" s="1842">
        <v>585</v>
      </c>
    </row>
    <row r="83" spans="1:14" ht="15.75" thickBot="1" x14ac:dyDescent="0.3">
      <c r="A83" s="274" t="s">
        <v>23</v>
      </c>
      <c r="B83" s="1808">
        <v>38</v>
      </c>
      <c r="C83" s="1808">
        <v>46</v>
      </c>
      <c r="D83" s="1808">
        <v>0</v>
      </c>
      <c r="E83" s="1808">
        <v>46</v>
      </c>
      <c r="F83" s="1809">
        <v>0</v>
      </c>
      <c r="G83" s="1868">
        <v>130</v>
      </c>
      <c r="H83" s="1738">
        <v>0</v>
      </c>
      <c r="I83" s="1808">
        <v>0</v>
      </c>
      <c r="J83" s="1808">
        <v>0</v>
      </c>
      <c r="K83" s="1809">
        <v>0</v>
      </c>
      <c r="L83" s="1868">
        <v>0</v>
      </c>
      <c r="M83" s="1869">
        <v>130</v>
      </c>
      <c r="N83" s="1843">
        <v>130</v>
      </c>
    </row>
    <row r="84" spans="1:14" ht="15.75" thickBot="1" x14ac:dyDescent="0.3">
      <c r="A84" s="260" t="s">
        <v>416</v>
      </c>
      <c r="B84" s="1855">
        <v>5550</v>
      </c>
      <c r="C84" s="1855">
        <v>10534</v>
      </c>
      <c r="D84" s="1855">
        <v>7355</v>
      </c>
      <c r="E84" s="1855">
        <v>23561</v>
      </c>
      <c r="F84" s="1870">
        <v>1614</v>
      </c>
      <c r="G84" s="1856">
        <v>48614</v>
      </c>
      <c r="H84" s="1871">
        <v>6697</v>
      </c>
      <c r="I84" s="1855">
        <v>5045</v>
      </c>
      <c r="J84" s="1855">
        <v>15059</v>
      </c>
      <c r="K84" s="1855">
        <v>271</v>
      </c>
      <c r="L84" s="1856">
        <v>27072</v>
      </c>
      <c r="M84" s="1857">
        <v>75685</v>
      </c>
      <c r="N84" s="1858">
        <v>51539</v>
      </c>
    </row>
    <row r="85" spans="1:14" x14ac:dyDescent="0.25">
      <c r="A85" s="270" t="s">
        <v>415</v>
      </c>
      <c r="B85" s="1744">
        <v>5297</v>
      </c>
      <c r="C85" s="1744">
        <v>7509</v>
      </c>
      <c r="D85" s="1744">
        <v>7121</v>
      </c>
      <c r="E85" s="1744">
        <v>18798</v>
      </c>
      <c r="F85" s="1756">
        <v>598</v>
      </c>
      <c r="G85" s="1860">
        <v>39323</v>
      </c>
      <c r="H85" s="1758">
        <v>6697</v>
      </c>
      <c r="I85" s="1744">
        <v>4136</v>
      </c>
      <c r="J85" s="1744">
        <v>10938</v>
      </c>
      <c r="K85" s="1756">
        <v>239</v>
      </c>
      <c r="L85" s="1860">
        <v>22010</v>
      </c>
      <c r="M85" s="1862">
        <v>61332</v>
      </c>
      <c r="N85" s="1842">
        <v>39906</v>
      </c>
    </row>
    <row r="86" spans="1:14" x14ac:dyDescent="0.25">
      <c r="A86" s="270" t="s">
        <v>50</v>
      </c>
      <c r="B86" s="1744">
        <v>0</v>
      </c>
      <c r="C86" s="1744">
        <v>0</v>
      </c>
      <c r="D86" s="1744">
        <v>0</v>
      </c>
      <c r="E86" s="1744">
        <v>0</v>
      </c>
      <c r="F86" s="1756">
        <v>0</v>
      </c>
      <c r="G86" s="1872">
        <v>0</v>
      </c>
      <c r="H86" s="1758">
        <v>0</v>
      </c>
      <c r="I86" s="1744">
        <v>0</v>
      </c>
      <c r="J86" s="1744">
        <v>971</v>
      </c>
      <c r="K86" s="1756">
        <v>0</v>
      </c>
      <c r="L86" s="1865">
        <v>971</v>
      </c>
      <c r="M86" s="1867">
        <v>971</v>
      </c>
      <c r="N86" s="1842">
        <v>971</v>
      </c>
    </row>
    <row r="87" spans="1:14" x14ac:dyDescent="0.25">
      <c r="A87" s="270" t="s">
        <v>51</v>
      </c>
      <c r="B87" s="1804">
        <v>226</v>
      </c>
      <c r="C87" s="1804">
        <v>3025</v>
      </c>
      <c r="D87" s="1804">
        <v>131</v>
      </c>
      <c r="E87" s="1804">
        <v>4762</v>
      </c>
      <c r="F87" s="1800">
        <v>969</v>
      </c>
      <c r="G87" s="1872">
        <v>9113</v>
      </c>
      <c r="H87" s="1817">
        <v>0</v>
      </c>
      <c r="I87" s="1804">
        <v>909</v>
      </c>
      <c r="J87" s="1804">
        <v>3150</v>
      </c>
      <c r="K87" s="1800">
        <v>0</v>
      </c>
      <c r="L87" s="1865">
        <v>4059</v>
      </c>
      <c r="M87" s="1867">
        <v>13172</v>
      </c>
      <c r="N87" s="1842">
        <v>10556</v>
      </c>
    </row>
    <row r="88" spans="1:14" x14ac:dyDescent="0.25">
      <c r="A88" s="273" t="s">
        <v>52</v>
      </c>
      <c r="B88" s="1804">
        <v>27</v>
      </c>
      <c r="C88" s="1804">
        <v>0</v>
      </c>
      <c r="D88" s="1804">
        <v>19</v>
      </c>
      <c r="E88" s="1804">
        <v>0</v>
      </c>
      <c r="F88" s="1800">
        <v>47</v>
      </c>
      <c r="G88" s="1872">
        <v>93</v>
      </c>
      <c r="H88" s="1817">
        <v>0</v>
      </c>
      <c r="I88" s="1804">
        <v>0</v>
      </c>
      <c r="J88" s="1804">
        <v>0</v>
      </c>
      <c r="K88" s="1800">
        <v>0</v>
      </c>
      <c r="L88" s="1865">
        <v>0</v>
      </c>
      <c r="M88" s="1867">
        <v>93</v>
      </c>
      <c r="N88" s="1842">
        <v>74</v>
      </c>
    </row>
    <row r="89" spans="1:14" x14ac:dyDescent="0.25">
      <c r="A89" s="273" t="s">
        <v>53</v>
      </c>
      <c r="B89" s="1804">
        <v>0</v>
      </c>
      <c r="C89" s="1804">
        <v>0</v>
      </c>
      <c r="D89" s="1804">
        <v>84</v>
      </c>
      <c r="E89" s="1804">
        <v>0</v>
      </c>
      <c r="F89" s="1819">
        <v>0</v>
      </c>
      <c r="G89" s="1872">
        <v>84</v>
      </c>
      <c r="H89" s="1818">
        <v>0</v>
      </c>
      <c r="I89" s="1804">
        <v>0</v>
      </c>
      <c r="J89" s="1804">
        <v>0</v>
      </c>
      <c r="K89" s="1819">
        <v>32</v>
      </c>
      <c r="L89" s="1865">
        <v>32</v>
      </c>
      <c r="M89" s="1867">
        <v>116</v>
      </c>
      <c r="N89" s="1842">
        <v>32</v>
      </c>
    </row>
    <row r="90" spans="1:14" ht="15.75" thickBot="1" x14ac:dyDescent="0.3">
      <c r="A90" s="1847" t="s">
        <v>23</v>
      </c>
      <c r="B90" s="1820">
        <v>0</v>
      </c>
      <c r="C90" s="1820">
        <v>0</v>
      </c>
      <c r="D90" s="1820">
        <v>0</v>
      </c>
      <c r="E90" s="1820">
        <v>1</v>
      </c>
      <c r="F90" s="1821">
        <v>0</v>
      </c>
      <c r="G90" s="1873">
        <v>1</v>
      </c>
      <c r="H90" s="1739">
        <v>0</v>
      </c>
      <c r="I90" s="1820">
        <v>0</v>
      </c>
      <c r="J90" s="1820">
        <v>0</v>
      </c>
      <c r="K90" s="1821">
        <v>0</v>
      </c>
      <c r="L90" s="1868">
        <v>0</v>
      </c>
      <c r="M90" s="1869">
        <v>1</v>
      </c>
      <c r="N90" s="1843">
        <v>0</v>
      </c>
    </row>
    <row r="91" spans="1:14" ht="15.75" thickBot="1" x14ac:dyDescent="0.3">
      <c r="A91" s="260" t="s">
        <v>26</v>
      </c>
      <c r="B91" s="1855">
        <v>14022</v>
      </c>
      <c r="C91" s="1874">
        <v>19265</v>
      </c>
      <c r="D91" s="1874">
        <v>14059</v>
      </c>
      <c r="E91" s="1874">
        <v>36234</v>
      </c>
      <c r="F91" s="1875">
        <v>5371</v>
      </c>
      <c r="G91" s="1856">
        <v>88951</v>
      </c>
      <c r="H91" s="1871">
        <v>7829</v>
      </c>
      <c r="I91" s="1874">
        <v>6756</v>
      </c>
      <c r="J91" s="1790">
        <v>16560</v>
      </c>
      <c r="K91" s="1790">
        <v>1051</v>
      </c>
      <c r="L91" s="1856">
        <v>32196</v>
      </c>
      <c r="M91" s="1857">
        <v>121147</v>
      </c>
      <c r="N91" s="1844">
        <v>87497</v>
      </c>
    </row>
    <row r="93" spans="1:14" ht="18.75" x14ac:dyDescent="0.25">
      <c r="A93" s="1846"/>
      <c r="B93" s="1846"/>
      <c r="C93" s="1846"/>
      <c r="D93" s="1846"/>
      <c r="E93" s="1846"/>
      <c r="F93" s="1846"/>
      <c r="G93" s="1846"/>
    </row>
    <row r="95" spans="1:14" x14ac:dyDescent="0.25">
      <c r="B95" s="1845"/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91"/>
  <sheetViews>
    <sheetView topLeftCell="A64" zoomScale="85" zoomScaleNormal="85" workbookViewId="0">
      <selection activeCell="D72" sqref="D72"/>
    </sheetView>
  </sheetViews>
  <sheetFormatPr defaultColWidth="9.140625" defaultRowHeight="15" x14ac:dyDescent="0.25"/>
  <cols>
    <col min="1" max="1" width="56.85546875" style="2" bestFit="1" customWidth="1"/>
    <col min="2" max="2" width="24.5703125" style="2" bestFit="1" customWidth="1"/>
    <col min="3" max="3" width="14.5703125" style="2" customWidth="1"/>
    <col min="4" max="4" width="14.28515625" style="2" bestFit="1" customWidth="1"/>
    <col min="5" max="5" width="14.7109375" style="2" customWidth="1"/>
    <col min="6" max="6" width="19.42578125" style="2" customWidth="1"/>
    <col min="7" max="7" width="17.7109375" style="2" customWidth="1"/>
    <col min="8" max="8" width="14.28515625" style="2" bestFit="1" customWidth="1"/>
    <col min="9" max="9" width="14.5703125" style="2" customWidth="1"/>
    <col min="10" max="10" width="16.7109375" style="2" customWidth="1"/>
    <col min="11" max="11" width="19.140625" style="2" customWidth="1"/>
    <col min="12" max="12" width="16.85546875" style="2" customWidth="1"/>
    <col min="13" max="13" width="17.28515625" style="2" customWidth="1"/>
    <col min="14" max="14" width="16.42578125" style="2" customWidth="1"/>
    <col min="15" max="15" width="11.28515625" style="2" bestFit="1" customWidth="1"/>
    <col min="16" max="16" width="13.28515625" style="2" bestFit="1" customWidth="1"/>
    <col min="17" max="17" width="12.28515625" style="2" customWidth="1"/>
    <col min="18" max="16384" width="9.140625" style="2"/>
  </cols>
  <sheetData>
    <row r="1" spans="1:17" ht="18.75" x14ac:dyDescent="0.25">
      <c r="A1" s="3293" t="s">
        <v>466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7" ht="15.75" thickBot="1" x14ac:dyDescent="0.3">
      <c r="A2" s="72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7" ht="19.5" thickBot="1" x14ac:dyDescent="0.35">
      <c r="A3" s="3418" t="s">
        <v>30</v>
      </c>
      <c r="B3" s="3419"/>
      <c r="C3" s="3419"/>
      <c r="D3" s="3419"/>
      <c r="E3" s="3419"/>
      <c r="F3" s="3419"/>
      <c r="G3" s="3419"/>
      <c r="H3" s="3419"/>
      <c r="I3" s="3419"/>
      <c r="J3" s="3419"/>
      <c r="K3" s="3419"/>
      <c r="L3" s="3419"/>
      <c r="M3" s="3419"/>
      <c r="N3" s="3420"/>
    </row>
    <row r="4" spans="1:17" ht="19.5" thickBot="1" x14ac:dyDescent="0.35">
      <c r="A4" s="3421" t="s">
        <v>0</v>
      </c>
      <c r="B4" s="3424" t="s">
        <v>459</v>
      </c>
      <c r="C4" s="3425"/>
      <c r="D4" s="3425"/>
      <c r="E4" s="3425"/>
      <c r="F4" s="3425"/>
      <c r="G4" s="3426"/>
      <c r="H4" s="3427" t="s">
        <v>458</v>
      </c>
      <c r="I4" s="3428"/>
      <c r="J4" s="3428"/>
      <c r="K4" s="3428"/>
      <c r="L4" s="3429"/>
      <c r="M4" s="3430" t="s">
        <v>465</v>
      </c>
      <c r="N4" s="3433" t="s">
        <v>457</v>
      </c>
    </row>
    <row r="5" spans="1:17" ht="18.75" x14ac:dyDescent="0.25">
      <c r="A5" s="3422"/>
      <c r="B5" s="3436" t="s">
        <v>8</v>
      </c>
      <c r="C5" s="3437"/>
      <c r="D5" s="3438" t="s">
        <v>9</v>
      </c>
      <c r="E5" s="3439"/>
      <c r="F5" s="3440" t="s">
        <v>464</v>
      </c>
      <c r="G5" s="3453" t="s">
        <v>463</v>
      </c>
      <c r="H5" s="3451" t="s">
        <v>11</v>
      </c>
      <c r="I5" s="3452"/>
      <c r="J5" s="3442" t="s">
        <v>462</v>
      </c>
      <c r="K5" s="3444" t="s">
        <v>461</v>
      </c>
      <c r="L5" s="3446" t="s">
        <v>460</v>
      </c>
      <c r="M5" s="3431"/>
      <c r="N5" s="3434"/>
    </row>
    <row r="6" spans="1:17" ht="75.75" thickBot="1" x14ac:dyDescent="0.3">
      <c r="A6" s="3423"/>
      <c r="B6" s="1108" t="s">
        <v>14</v>
      </c>
      <c r="C6" s="1106" t="s">
        <v>15</v>
      </c>
      <c r="D6" s="1106" t="s">
        <v>417</v>
      </c>
      <c r="E6" s="1106" t="s">
        <v>451</v>
      </c>
      <c r="F6" s="3441"/>
      <c r="G6" s="3447"/>
      <c r="H6" s="1108" t="s">
        <v>14</v>
      </c>
      <c r="I6" s="1106" t="s">
        <v>15</v>
      </c>
      <c r="J6" s="3443"/>
      <c r="K6" s="3445"/>
      <c r="L6" s="3447"/>
      <c r="M6" s="3432"/>
      <c r="N6" s="3435"/>
    </row>
    <row r="7" spans="1:17" ht="18.75" x14ac:dyDescent="0.25">
      <c r="A7" s="1105" t="s">
        <v>17</v>
      </c>
      <c r="B7" s="1104">
        <v>145594.24299999999</v>
      </c>
      <c r="C7" s="1048">
        <v>19908.419999999998</v>
      </c>
      <c r="D7" s="1048">
        <v>15497.13</v>
      </c>
      <c r="E7" s="1048">
        <v>5761</v>
      </c>
      <c r="F7" s="1103">
        <v>23829</v>
      </c>
      <c r="G7" s="1100">
        <v>210589.79</v>
      </c>
      <c r="H7" s="1104">
        <v>1909</v>
      </c>
      <c r="I7" s="1048">
        <v>61</v>
      </c>
      <c r="J7" s="1048">
        <v>15</v>
      </c>
      <c r="K7" s="1101">
        <v>0</v>
      </c>
      <c r="L7" s="1100">
        <v>1985</v>
      </c>
      <c r="M7" s="1099">
        <v>212574.79</v>
      </c>
      <c r="N7" s="1125">
        <v>55491.7</v>
      </c>
      <c r="P7" s="1"/>
      <c r="Q7" s="1"/>
    </row>
    <row r="8" spans="1:17" ht="18.75" x14ac:dyDescent="0.25">
      <c r="A8" s="1089" t="s">
        <v>410</v>
      </c>
      <c r="B8" s="1088">
        <v>23338.11</v>
      </c>
      <c r="C8" s="1019">
        <v>5877</v>
      </c>
      <c r="D8" s="1019">
        <v>5319</v>
      </c>
      <c r="E8" s="1019">
        <v>1805</v>
      </c>
      <c r="F8" s="1103">
        <v>6994</v>
      </c>
      <c r="G8" s="1100">
        <v>43333.11</v>
      </c>
      <c r="H8" s="1088">
        <v>423</v>
      </c>
      <c r="I8" s="1019">
        <v>63</v>
      </c>
      <c r="J8" s="1019">
        <v>31</v>
      </c>
      <c r="K8" s="1101">
        <v>0</v>
      </c>
      <c r="L8" s="1100">
        <v>517</v>
      </c>
      <c r="M8" s="1099">
        <v>43850.11</v>
      </c>
      <c r="N8" s="1117">
        <v>12804</v>
      </c>
      <c r="P8" s="1"/>
    </row>
    <row r="9" spans="1:17" ht="18.75" x14ac:dyDescent="0.25">
      <c r="A9" s="1098" t="s">
        <v>411</v>
      </c>
      <c r="B9" s="1097">
        <v>3429.0210000000002</v>
      </c>
      <c r="C9" s="1094">
        <v>897</v>
      </c>
      <c r="D9" s="1094">
        <v>1744</v>
      </c>
      <c r="E9" s="1094">
        <v>335</v>
      </c>
      <c r="F9" s="1124">
        <v>1296</v>
      </c>
      <c r="G9" s="1122">
        <v>7701.02</v>
      </c>
      <c r="H9" s="1097">
        <v>10</v>
      </c>
      <c r="I9" s="1094">
        <v>0</v>
      </c>
      <c r="J9" s="1094">
        <v>0</v>
      </c>
      <c r="K9" s="1123">
        <v>0</v>
      </c>
      <c r="L9" s="1122">
        <v>10</v>
      </c>
      <c r="M9" s="1121">
        <v>7711.02</v>
      </c>
      <c r="N9" s="1120">
        <v>3228</v>
      </c>
    </row>
    <row r="10" spans="1:17" ht="18.75" x14ac:dyDescent="0.25">
      <c r="A10" s="1098" t="s">
        <v>412</v>
      </c>
      <c r="B10" s="1097">
        <v>5253.0050000000001</v>
      </c>
      <c r="C10" s="1094">
        <v>1143</v>
      </c>
      <c r="D10" s="1094">
        <v>850</v>
      </c>
      <c r="E10" s="1094">
        <v>576</v>
      </c>
      <c r="F10" s="1124">
        <v>1301</v>
      </c>
      <c r="G10" s="1122">
        <v>9123.01</v>
      </c>
      <c r="H10" s="1097">
        <v>290</v>
      </c>
      <c r="I10" s="1094">
        <v>0</v>
      </c>
      <c r="J10" s="1094">
        <v>31</v>
      </c>
      <c r="K10" s="1123">
        <v>0</v>
      </c>
      <c r="L10" s="1122">
        <v>321</v>
      </c>
      <c r="M10" s="1121">
        <v>9444.01</v>
      </c>
      <c r="N10" s="1120">
        <v>2841</v>
      </c>
    </row>
    <row r="11" spans="1:17" ht="18.75" x14ac:dyDescent="0.25">
      <c r="A11" s="1098" t="s">
        <v>413</v>
      </c>
      <c r="B11" s="1097">
        <v>8528.5149999999994</v>
      </c>
      <c r="C11" s="1094">
        <v>3209</v>
      </c>
      <c r="D11" s="1094">
        <v>1815</v>
      </c>
      <c r="E11" s="1094">
        <v>670</v>
      </c>
      <c r="F11" s="1124">
        <v>2306</v>
      </c>
      <c r="G11" s="1122">
        <v>16528.52</v>
      </c>
      <c r="H11" s="1097">
        <v>120</v>
      </c>
      <c r="I11" s="1094">
        <v>0</v>
      </c>
      <c r="J11" s="1094">
        <v>0</v>
      </c>
      <c r="K11" s="1123">
        <v>0</v>
      </c>
      <c r="L11" s="1122">
        <v>120</v>
      </c>
      <c r="M11" s="1121">
        <v>16648.52</v>
      </c>
      <c r="N11" s="1120">
        <v>4127</v>
      </c>
    </row>
    <row r="12" spans="1:17" ht="18.75" x14ac:dyDescent="0.25">
      <c r="A12" s="1089" t="s">
        <v>22</v>
      </c>
      <c r="B12" s="1088">
        <v>13195.507</v>
      </c>
      <c r="C12" s="1019">
        <v>2404</v>
      </c>
      <c r="D12" s="1019">
        <v>2604</v>
      </c>
      <c r="E12" s="1019">
        <v>522</v>
      </c>
      <c r="F12" s="1103">
        <v>4562</v>
      </c>
      <c r="G12" s="1100">
        <v>23287.51</v>
      </c>
      <c r="H12" s="1088">
        <v>5</v>
      </c>
      <c r="I12" s="1019">
        <v>0</v>
      </c>
      <c r="J12" s="1019">
        <v>5</v>
      </c>
      <c r="K12" s="1101">
        <v>0</v>
      </c>
      <c r="L12" s="1100">
        <v>10</v>
      </c>
      <c r="M12" s="1099">
        <v>23297.51</v>
      </c>
      <c r="N12" s="1117">
        <v>5565</v>
      </c>
    </row>
    <row r="13" spans="1:17" ht="19.5" thickBot="1" x14ac:dyDescent="0.3">
      <c r="A13" s="1087" t="s">
        <v>23</v>
      </c>
      <c r="B13" s="1086">
        <v>12257.735000000001</v>
      </c>
      <c r="C13" s="1071">
        <v>2633</v>
      </c>
      <c r="D13" s="1071">
        <v>3188</v>
      </c>
      <c r="E13" s="1071">
        <v>873</v>
      </c>
      <c r="F13" s="1103">
        <v>6422</v>
      </c>
      <c r="G13" s="1100">
        <v>25373.74</v>
      </c>
      <c r="H13" s="1086">
        <v>1304</v>
      </c>
      <c r="I13" s="1071">
        <v>3</v>
      </c>
      <c r="J13" s="1071">
        <v>2935</v>
      </c>
      <c r="K13" s="1101">
        <v>68</v>
      </c>
      <c r="L13" s="1100">
        <v>4310</v>
      </c>
      <c r="M13" s="1099">
        <v>29683.74</v>
      </c>
      <c r="N13" s="1119">
        <v>11873</v>
      </c>
      <c r="O13" s="1"/>
      <c r="P13" s="1"/>
      <c r="Q13" s="1"/>
    </row>
    <row r="14" spans="1:17" ht="19.5" thickBot="1" x14ac:dyDescent="0.3">
      <c r="A14" s="1060" t="s">
        <v>24</v>
      </c>
      <c r="B14" s="1082">
        <v>194385.595</v>
      </c>
      <c r="C14" s="1082">
        <v>30822.42</v>
      </c>
      <c r="D14" s="1082">
        <v>26608.13</v>
      </c>
      <c r="E14" s="1082">
        <v>8961</v>
      </c>
      <c r="F14" s="1083">
        <v>41807</v>
      </c>
      <c r="G14" s="1056">
        <v>302584.14</v>
      </c>
      <c r="H14" s="1082">
        <v>3641</v>
      </c>
      <c r="I14" s="1082">
        <v>127</v>
      </c>
      <c r="J14" s="1082">
        <v>2986</v>
      </c>
      <c r="K14" s="1082">
        <v>68</v>
      </c>
      <c r="L14" s="1056">
        <v>6822</v>
      </c>
      <c r="M14" s="1055">
        <v>309406.14</v>
      </c>
      <c r="N14" s="1058">
        <v>85733.7</v>
      </c>
      <c r="P14" s="1"/>
    </row>
    <row r="15" spans="1:17" ht="18.75" x14ac:dyDescent="0.25">
      <c r="A15" s="1081" t="s">
        <v>35</v>
      </c>
      <c r="B15" s="1079">
        <v>80</v>
      </c>
      <c r="C15" s="1078">
        <v>126</v>
      </c>
      <c r="D15" s="1078">
        <v>163</v>
      </c>
      <c r="E15" s="1078">
        <v>54</v>
      </c>
      <c r="F15" s="1080">
        <v>90</v>
      </c>
      <c r="G15" s="1077">
        <v>513</v>
      </c>
      <c r="H15" s="1079">
        <v>0</v>
      </c>
      <c r="I15" s="1078">
        <v>0</v>
      </c>
      <c r="J15" s="1078">
        <v>18</v>
      </c>
      <c r="K15" s="1078">
        <v>0</v>
      </c>
      <c r="L15" s="1077">
        <v>18</v>
      </c>
      <c r="M15" s="1076">
        <v>531</v>
      </c>
      <c r="N15" s="1118">
        <v>315</v>
      </c>
    </row>
    <row r="16" spans="1:17" ht="18.75" x14ac:dyDescent="0.25">
      <c r="A16" s="1116" t="s">
        <v>36</v>
      </c>
      <c r="B16" s="1020">
        <v>72</v>
      </c>
      <c r="C16" s="1019">
        <v>2</v>
      </c>
      <c r="D16" s="1019">
        <v>56</v>
      </c>
      <c r="E16" s="1019">
        <v>0</v>
      </c>
      <c r="F16" s="1067">
        <v>0</v>
      </c>
      <c r="G16" s="1066">
        <v>130</v>
      </c>
      <c r="H16" s="1020">
        <v>0</v>
      </c>
      <c r="I16" s="1019">
        <v>0</v>
      </c>
      <c r="J16" s="1019">
        <v>0</v>
      </c>
      <c r="K16" s="1019">
        <v>0</v>
      </c>
      <c r="L16" s="1066">
        <v>0</v>
      </c>
      <c r="M16" s="1065">
        <v>130</v>
      </c>
      <c r="N16" s="1117">
        <v>31</v>
      </c>
    </row>
    <row r="17" spans="1:17" ht="18.75" x14ac:dyDescent="0.25">
      <c r="A17" s="1116" t="s">
        <v>37</v>
      </c>
      <c r="B17" s="1020">
        <v>0</v>
      </c>
      <c r="C17" s="1019">
        <v>0</v>
      </c>
      <c r="D17" s="1019">
        <v>6</v>
      </c>
      <c r="E17" s="1019">
        <v>4</v>
      </c>
      <c r="F17" s="1067">
        <v>17</v>
      </c>
      <c r="G17" s="1066">
        <v>27</v>
      </c>
      <c r="H17" s="1020">
        <v>0</v>
      </c>
      <c r="I17" s="1019">
        <v>0</v>
      </c>
      <c r="J17" s="1019">
        <v>0</v>
      </c>
      <c r="K17" s="1019">
        <v>0</v>
      </c>
      <c r="L17" s="1066">
        <v>0</v>
      </c>
      <c r="M17" s="1065">
        <v>27</v>
      </c>
      <c r="N17" s="1005">
        <v>21</v>
      </c>
    </row>
    <row r="18" spans="1:17" ht="18.75" x14ac:dyDescent="0.25">
      <c r="A18" s="1035" t="s">
        <v>38</v>
      </c>
      <c r="B18" s="1020">
        <v>18.052</v>
      </c>
      <c r="C18" s="1019">
        <v>0</v>
      </c>
      <c r="D18" s="1019">
        <v>3</v>
      </c>
      <c r="E18" s="1019">
        <v>0</v>
      </c>
      <c r="F18" s="1067">
        <v>14</v>
      </c>
      <c r="G18" s="1066">
        <v>35.049999999999997</v>
      </c>
      <c r="H18" s="1020">
        <v>0</v>
      </c>
      <c r="I18" s="1019">
        <v>0</v>
      </c>
      <c r="J18" s="1019">
        <v>0</v>
      </c>
      <c r="K18" s="1019">
        <v>0</v>
      </c>
      <c r="L18" s="1066">
        <v>0</v>
      </c>
      <c r="M18" s="1065">
        <v>35.049999999999997</v>
      </c>
      <c r="N18" s="1005">
        <v>9</v>
      </c>
    </row>
    <row r="19" spans="1:17" ht="18.75" x14ac:dyDescent="0.25">
      <c r="A19" s="1116" t="s">
        <v>39</v>
      </c>
      <c r="B19" s="1020">
        <v>21</v>
      </c>
      <c r="C19" s="1019">
        <v>325</v>
      </c>
      <c r="D19" s="1019">
        <v>164</v>
      </c>
      <c r="E19" s="1019">
        <v>74</v>
      </c>
      <c r="F19" s="1067">
        <v>56</v>
      </c>
      <c r="G19" s="1066">
        <v>640</v>
      </c>
      <c r="H19" s="1020">
        <v>0</v>
      </c>
      <c r="I19" s="1019">
        <v>0</v>
      </c>
      <c r="J19" s="1019">
        <v>0</v>
      </c>
      <c r="K19" s="1019">
        <v>0</v>
      </c>
      <c r="L19" s="1066">
        <v>0</v>
      </c>
      <c r="M19" s="1065">
        <v>640</v>
      </c>
      <c r="N19" s="1005">
        <v>143</v>
      </c>
    </row>
    <row r="20" spans="1:17" ht="18.75" x14ac:dyDescent="0.25">
      <c r="A20" s="1035" t="s">
        <v>40</v>
      </c>
      <c r="B20" s="1020">
        <v>6</v>
      </c>
      <c r="C20" s="1019">
        <v>4</v>
      </c>
      <c r="D20" s="1019">
        <v>2</v>
      </c>
      <c r="E20" s="1019">
        <v>0</v>
      </c>
      <c r="F20" s="1067">
        <v>8</v>
      </c>
      <c r="G20" s="1066">
        <v>20</v>
      </c>
      <c r="H20" s="1020">
        <v>0</v>
      </c>
      <c r="I20" s="1019">
        <v>0</v>
      </c>
      <c r="J20" s="1019">
        <v>0</v>
      </c>
      <c r="K20" s="1019">
        <v>0</v>
      </c>
      <c r="L20" s="1066">
        <v>0</v>
      </c>
      <c r="M20" s="1065">
        <v>20</v>
      </c>
      <c r="N20" s="1005">
        <v>8</v>
      </c>
    </row>
    <row r="21" spans="1:17" ht="18.75" x14ac:dyDescent="0.25">
      <c r="A21" s="1035" t="s">
        <v>41</v>
      </c>
      <c r="B21" s="1020">
        <v>131.28100000000001</v>
      </c>
      <c r="C21" s="1019">
        <v>33</v>
      </c>
      <c r="D21" s="1019">
        <v>0</v>
      </c>
      <c r="E21" s="1019">
        <v>318</v>
      </c>
      <c r="F21" s="1067">
        <v>18</v>
      </c>
      <c r="G21" s="1066">
        <v>500.28</v>
      </c>
      <c r="H21" s="1020">
        <v>0</v>
      </c>
      <c r="I21" s="1019">
        <v>0</v>
      </c>
      <c r="J21" s="1019">
        <v>0</v>
      </c>
      <c r="K21" s="1019">
        <v>0</v>
      </c>
      <c r="L21" s="1066">
        <v>0</v>
      </c>
      <c r="M21" s="1065">
        <v>500.28</v>
      </c>
      <c r="N21" s="1005">
        <v>32</v>
      </c>
    </row>
    <row r="22" spans="1:17" ht="18.75" x14ac:dyDescent="0.25">
      <c r="A22" s="1035" t="s">
        <v>42</v>
      </c>
      <c r="B22" s="1020">
        <v>0</v>
      </c>
      <c r="C22" s="1019">
        <v>44</v>
      </c>
      <c r="D22" s="1019">
        <v>1</v>
      </c>
      <c r="E22" s="1019">
        <v>1612</v>
      </c>
      <c r="F22" s="1067">
        <v>0</v>
      </c>
      <c r="G22" s="1066">
        <v>1657</v>
      </c>
      <c r="H22" s="1020">
        <v>0</v>
      </c>
      <c r="I22" s="1019">
        <v>24</v>
      </c>
      <c r="J22" s="1019">
        <v>0</v>
      </c>
      <c r="K22" s="1019">
        <v>0</v>
      </c>
      <c r="L22" s="1066">
        <v>24</v>
      </c>
      <c r="M22" s="1065">
        <v>1681</v>
      </c>
      <c r="N22" s="1005">
        <v>25</v>
      </c>
    </row>
    <row r="23" spans="1:17" ht="18.75" x14ac:dyDescent="0.25">
      <c r="A23" s="1035" t="s">
        <v>43</v>
      </c>
      <c r="B23" s="1020">
        <v>419</v>
      </c>
      <c r="C23" s="1019">
        <v>58</v>
      </c>
      <c r="D23" s="1019">
        <v>287</v>
      </c>
      <c r="E23" s="1019">
        <v>34</v>
      </c>
      <c r="F23" s="1067">
        <v>136</v>
      </c>
      <c r="G23" s="1066">
        <v>934</v>
      </c>
      <c r="H23" s="1020">
        <v>0</v>
      </c>
      <c r="I23" s="1019">
        <v>0</v>
      </c>
      <c r="J23" s="1019">
        <v>0</v>
      </c>
      <c r="K23" s="1019">
        <v>3</v>
      </c>
      <c r="L23" s="1066">
        <v>3</v>
      </c>
      <c r="M23" s="1065">
        <v>937</v>
      </c>
      <c r="N23" s="1005">
        <v>468</v>
      </c>
    </row>
    <row r="24" spans="1:17" ht="18.75" x14ac:dyDescent="0.25">
      <c r="A24" s="1035" t="s">
        <v>44</v>
      </c>
      <c r="B24" s="1020">
        <v>54</v>
      </c>
      <c r="C24" s="1019">
        <v>0</v>
      </c>
      <c r="D24" s="1019">
        <v>73</v>
      </c>
      <c r="E24" s="1019">
        <v>0</v>
      </c>
      <c r="F24" s="1067">
        <v>77</v>
      </c>
      <c r="G24" s="1066">
        <v>204</v>
      </c>
      <c r="H24" s="1020">
        <v>0</v>
      </c>
      <c r="I24" s="1019">
        <v>0</v>
      </c>
      <c r="J24" s="1019">
        <v>0</v>
      </c>
      <c r="K24" s="1019">
        <v>0</v>
      </c>
      <c r="L24" s="1066">
        <v>0</v>
      </c>
      <c r="M24" s="1065">
        <v>204</v>
      </c>
      <c r="N24" s="1005">
        <v>130</v>
      </c>
    </row>
    <row r="25" spans="1:17" ht="18.75" x14ac:dyDescent="0.25">
      <c r="A25" s="1035" t="s">
        <v>45</v>
      </c>
      <c r="B25" s="1020">
        <v>28</v>
      </c>
      <c r="C25" s="1019">
        <v>223</v>
      </c>
      <c r="D25" s="1019">
        <v>31</v>
      </c>
      <c r="E25" s="1019">
        <v>0</v>
      </c>
      <c r="F25" s="1067">
        <v>9</v>
      </c>
      <c r="G25" s="1066">
        <v>291</v>
      </c>
      <c r="H25" s="1020">
        <v>0</v>
      </c>
      <c r="I25" s="1019">
        <v>0</v>
      </c>
      <c r="J25" s="1019">
        <v>0</v>
      </c>
      <c r="K25" s="1019">
        <v>0</v>
      </c>
      <c r="L25" s="1066">
        <v>0</v>
      </c>
      <c r="M25" s="1065">
        <v>291</v>
      </c>
      <c r="N25" s="1005">
        <v>43</v>
      </c>
    </row>
    <row r="26" spans="1:17" ht="18.75" x14ac:dyDescent="0.25">
      <c r="A26" s="1035" t="s">
        <v>46</v>
      </c>
      <c r="B26" s="1020">
        <v>286</v>
      </c>
      <c r="C26" s="1019">
        <v>401</v>
      </c>
      <c r="D26" s="1019">
        <v>50</v>
      </c>
      <c r="E26" s="1019">
        <v>73</v>
      </c>
      <c r="F26" s="1067">
        <v>4</v>
      </c>
      <c r="G26" s="1066">
        <v>814</v>
      </c>
      <c r="H26" s="1020">
        <v>0</v>
      </c>
      <c r="I26" s="1019">
        <v>0</v>
      </c>
      <c r="J26" s="1019">
        <v>0</v>
      </c>
      <c r="K26" s="1019">
        <v>0</v>
      </c>
      <c r="L26" s="1066">
        <v>0</v>
      </c>
      <c r="M26" s="1065">
        <v>814</v>
      </c>
      <c r="N26" s="1005">
        <v>365</v>
      </c>
    </row>
    <row r="27" spans="1:17" ht="18.75" x14ac:dyDescent="0.25">
      <c r="A27" s="1035" t="s">
        <v>47</v>
      </c>
      <c r="B27" s="1020">
        <v>0</v>
      </c>
      <c r="C27" s="1019">
        <v>14</v>
      </c>
      <c r="D27" s="1019">
        <v>24</v>
      </c>
      <c r="E27" s="1019">
        <v>0</v>
      </c>
      <c r="F27" s="1067">
        <v>0</v>
      </c>
      <c r="G27" s="1066">
        <v>38</v>
      </c>
      <c r="H27" s="1020">
        <v>0</v>
      </c>
      <c r="I27" s="1019">
        <v>0</v>
      </c>
      <c r="J27" s="1019">
        <v>0</v>
      </c>
      <c r="K27" s="1019">
        <v>0</v>
      </c>
      <c r="L27" s="1066">
        <v>0</v>
      </c>
      <c r="M27" s="1065">
        <v>38</v>
      </c>
      <c r="N27" s="1005">
        <v>0</v>
      </c>
    </row>
    <row r="28" spans="1:17" ht="19.5" thickBot="1" x14ac:dyDescent="0.3">
      <c r="A28" s="1004" t="s">
        <v>393</v>
      </c>
      <c r="B28" s="1020">
        <v>954.28399999999999</v>
      </c>
      <c r="C28" s="1019">
        <v>160</v>
      </c>
      <c r="D28" s="1019">
        <v>160</v>
      </c>
      <c r="E28" s="1019">
        <v>85</v>
      </c>
      <c r="F28" s="1067">
        <v>221</v>
      </c>
      <c r="G28" s="1066">
        <v>1580.28</v>
      </c>
      <c r="H28" s="1020">
        <v>0</v>
      </c>
      <c r="I28" s="1019">
        <v>0</v>
      </c>
      <c r="J28" s="1019">
        <v>0</v>
      </c>
      <c r="K28" s="1019">
        <v>0</v>
      </c>
      <c r="L28" s="1066">
        <v>0</v>
      </c>
      <c r="M28" s="1065">
        <v>1580.28</v>
      </c>
      <c r="N28" s="1005">
        <v>420</v>
      </c>
    </row>
    <row r="29" spans="1:17" ht="19.5" thickBot="1" x14ac:dyDescent="0.3">
      <c r="A29" s="1064" t="s">
        <v>25</v>
      </c>
      <c r="B29" s="983">
        <v>2069.6170000000002</v>
      </c>
      <c r="C29" s="983">
        <v>1390</v>
      </c>
      <c r="D29" s="983">
        <v>1020</v>
      </c>
      <c r="E29" s="983">
        <v>2254</v>
      </c>
      <c r="F29" s="983">
        <v>650</v>
      </c>
      <c r="G29" s="1063">
        <v>7383.62</v>
      </c>
      <c r="H29" s="983">
        <v>0</v>
      </c>
      <c r="I29" s="983">
        <v>24</v>
      </c>
      <c r="J29" s="983">
        <v>18</v>
      </c>
      <c r="K29" s="983">
        <v>3</v>
      </c>
      <c r="L29" s="1063">
        <v>45</v>
      </c>
      <c r="M29" s="1062">
        <v>7428.62</v>
      </c>
      <c r="N29" s="982">
        <v>2010</v>
      </c>
      <c r="O29" s="2">
        <f>N29/M29*100</f>
        <v>27.057515393168586</v>
      </c>
      <c r="P29" s="1"/>
    </row>
    <row r="30" spans="1:17" ht="19.5" thickBot="1" x14ac:dyDescent="0.3">
      <c r="A30" s="1060" t="s">
        <v>26</v>
      </c>
      <c r="B30" s="1058">
        <v>196455.212</v>
      </c>
      <c r="C30" s="1058">
        <v>32212.42</v>
      </c>
      <c r="D30" s="1058">
        <v>27628.13</v>
      </c>
      <c r="E30" s="1058">
        <v>11215</v>
      </c>
      <c r="F30" s="1059">
        <v>42457</v>
      </c>
      <c r="G30" s="1056">
        <v>309967.76</v>
      </c>
      <c r="H30" s="1058">
        <v>3641</v>
      </c>
      <c r="I30" s="1058">
        <v>151</v>
      </c>
      <c r="J30" s="1058">
        <v>3004</v>
      </c>
      <c r="K30" s="1057">
        <v>71</v>
      </c>
      <c r="L30" s="1056">
        <v>6867</v>
      </c>
      <c r="M30" s="1055">
        <v>316834.76</v>
      </c>
      <c r="N30" s="1058">
        <v>87743.7</v>
      </c>
      <c r="Q30" s="1"/>
    </row>
    <row r="31" spans="1:17" ht="15.75" thickBot="1" x14ac:dyDescent="0.3">
      <c r="A31" s="738"/>
      <c r="B31" s="33"/>
      <c r="C31" s="33">
        <f>D29+E29+J29</f>
        <v>3292</v>
      </c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</row>
    <row r="32" spans="1:17" ht="19.5" thickBot="1" x14ac:dyDescent="0.35">
      <c r="A32" s="3418" t="s">
        <v>30</v>
      </c>
      <c r="B32" s="3419"/>
      <c r="C32" s="3419"/>
      <c r="D32" s="3419"/>
      <c r="E32" s="3419"/>
      <c r="F32" s="3419"/>
      <c r="G32" s="3419"/>
      <c r="H32" s="3419"/>
      <c r="I32" s="3419"/>
      <c r="J32" s="3419"/>
      <c r="K32" s="3419"/>
      <c r="L32" s="3419"/>
      <c r="M32" s="3419"/>
      <c r="N32" s="3420"/>
    </row>
    <row r="33" spans="1:16" ht="19.5" thickBot="1" x14ac:dyDescent="0.35">
      <c r="A33" s="3421" t="s">
        <v>0</v>
      </c>
      <c r="B33" s="3454" t="s">
        <v>459</v>
      </c>
      <c r="C33" s="3455"/>
      <c r="D33" s="3455"/>
      <c r="E33" s="3455"/>
      <c r="F33" s="3455"/>
      <c r="G33" s="3456"/>
      <c r="H33" s="3427" t="s">
        <v>458</v>
      </c>
      <c r="I33" s="3428"/>
      <c r="J33" s="3428"/>
      <c r="K33" s="3428"/>
      <c r="L33" s="3429"/>
      <c r="M33" s="3430" t="s">
        <v>3</v>
      </c>
      <c r="N33" s="3433" t="s">
        <v>457</v>
      </c>
    </row>
    <row r="34" spans="1:16" ht="18.75" x14ac:dyDescent="0.25">
      <c r="A34" s="3422"/>
      <c r="B34" s="3451" t="s">
        <v>8</v>
      </c>
      <c r="C34" s="3452"/>
      <c r="D34" s="3448" t="s">
        <v>9</v>
      </c>
      <c r="E34" s="3449"/>
      <c r="F34" s="3450" t="s">
        <v>456</v>
      </c>
      <c r="G34" s="3446" t="s">
        <v>455</v>
      </c>
      <c r="H34" s="3451" t="s">
        <v>11</v>
      </c>
      <c r="I34" s="3452"/>
      <c r="J34" s="3442" t="s">
        <v>12</v>
      </c>
      <c r="K34" s="3444" t="s">
        <v>453</v>
      </c>
      <c r="L34" s="3446" t="s">
        <v>452</v>
      </c>
      <c r="M34" s="3431"/>
      <c r="N34" s="3457"/>
    </row>
    <row r="35" spans="1:16" ht="75.75" thickBot="1" x14ac:dyDescent="0.3">
      <c r="A35" s="3423"/>
      <c r="B35" s="1108" t="s">
        <v>14</v>
      </c>
      <c r="C35" s="1106" t="s">
        <v>15</v>
      </c>
      <c r="D35" s="1106" t="s">
        <v>417</v>
      </c>
      <c r="E35" s="1106" t="s">
        <v>451</v>
      </c>
      <c r="F35" s="3441"/>
      <c r="G35" s="3447"/>
      <c r="H35" s="1108" t="s">
        <v>14</v>
      </c>
      <c r="I35" s="1106" t="s">
        <v>15</v>
      </c>
      <c r="J35" s="3443"/>
      <c r="K35" s="3445"/>
      <c r="L35" s="3447"/>
      <c r="M35" s="3432"/>
      <c r="N35" s="3458"/>
    </row>
    <row r="36" spans="1:16" ht="18.75" x14ac:dyDescent="0.25">
      <c r="A36" s="1105" t="s">
        <v>27</v>
      </c>
      <c r="B36" s="1104">
        <v>85574.107000000004</v>
      </c>
      <c r="C36" s="1048">
        <v>14127.92</v>
      </c>
      <c r="D36" s="1048">
        <v>10018</v>
      </c>
      <c r="E36" s="1048">
        <v>3594</v>
      </c>
      <c r="F36" s="1103">
        <v>21891</v>
      </c>
      <c r="G36" s="1100">
        <v>135205.03</v>
      </c>
      <c r="H36" s="1104">
        <v>1796</v>
      </c>
      <c r="I36" s="1048">
        <v>66</v>
      </c>
      <c r="J36" s="1048">
        <v>202</v>
      </c>
      <c r="K36" s="1103">
        <v>29</v>
      </c>
      <c r="L36" s="1100">
        <v>2093</v>
      </c>
      <c r="M36" s="1099">
        <v>137298.03</v>
      </c>
      <c r="N36" s="1041">
        <v>31878.7</v>
      </c>
      <c r="P36" s="973"/>
    </row>
    <row r="37" spans="1:16" ht="19.5" thickBot="1" x14ac:dyDescent="0.3">
      <c r="A37" s="1089" t="s">
        <v>28</v>
      </c>
      <c r="B37" s="1088">
        <v>108811.488</v>
      </c>
      <c r="C37" s="1019">
        <v>16694.5</v>
      </c>
      <c r="D37" s="1019">
        <v>16590.13</v>
      </c>
      <c r="E37" s="1019">
        <v>5367</v>
      </c>
      <c r="F37" s="1103">
        <v>19916</v>
      </c>
      <c r="G37" s="1100">
        <v>167379.12</v>
      </c>
      <c r="H37" s="1088">
        <v>1845</v>
      </c>
      <c r="I37" s="1019">
        <v>61</v>
      </c>
      <c r="J37" s="1019">
        <v>2784</v>
      </c>
      <c r="K37" s="1103">
        <v>39</v>
      </c>
      <c r="L37" s="1100">
        <v>4729</v>
      </c>
      <c r="M37" s="1099">
        <v>172108.12</v>
      </c>
      <c r="N37" s="1005">
        <v>53855</v>
      </c>
      <c r="P37" s="973"/>
    </row>
    <row r="38" spans="1:16" ht="19.5" thickBot="1" x14ac:dyDescent="0.3">
      <c r="A38" s="1060" t="s">
        <v>24</v>
      </c>
      <c r="B38" s="1082">
        <v>194385.595</v>
      </c>
      <c r="C38" s="1082">
        <v>30822.42</v>
      </c>
      <c r="D38" s="1082">
        <v>26608.13</v>
      </c>
      <c r="E38" s="1082">
        <v>8961</v>
      </c>
      <c r="F38" s="1083">
        <v>41807</v>
      </c>
      <c r="G38" s="1056">
        <v>302584.14</v>
      </c>
      <c r="H38" s="1082">
        <v>3641</v>
      </c>
      <c r="I38" s="1082">
        <v>127</v>
      </c>
      <c r="J38" s="1082">
        <v>2986</v>
      </c>
      <c r="K38" s="1082">
        <v>68</v>
      </c>
      <c r="L38" s="1056">
        <v>6822</v>
      </c>
      <c r="M38" s="1055">
        <v>309406.14</v>
      </c>
      <c r="N38" s="1058">
        <v>85733.7</v>
      </c>
      <c r="O38" s="1"/>
      <c r="P38" s="1"/>
    </row>
    <row r="39" spans="1:16" ht="19.5" thickBot="1" x14ac:dyDescent="0.3">
      <c r="A39" s="1060" t="s">
        <v>25</v>
      </c>
      <c r="B39" s="1111">
        <v>2069.6170000000002</v>
      </c>
      <c r="C39" s="1111">
        <v>1390</v>
      </c>
      <c r="D39" s="1111">
        <v>1020</v>
      </c>
      <c r="E39" s="1111">
        <v>2254</v>
      </c>
      <c r="F39" s="1111">
        <v>650</v>
      </c>
      <c r="G39" s="1115">
        <v>7383.62</v>
      </c>
      <c r="H39" s="1111">
        <v>0</v>
      </c>
      <c r="I39" s="1111">
        <v>24</v>
      </c>
      <c r="J39" s="1111">
        <v>18</v>
      </c>
      <c r="K39" s="1111">
        <v>3</v>
      </c>
      <c r="L39" s="1115">
        <v>45</v>
      </c>
      <c r="M39" s="1114">
        <v>7428.62</v>
      </c>
      <c r="N39" s="1058">
        <v>2010</v>
      </c>
      <c r="P39" s="1"/>
    </row>
    <row r="40" spans="1:16" ht="19.5" thickBot="1" x14ac:dyDescent="0.3">
      <c r="A40" s="1113" t="s">
        <v>26</v>
      </c>
      <c r="B40" s="1111">
        <v>196455.212</v>
      </c>
      <c r="C40" s="1111">
        <v>32212.42</v>
      </c>
      <c r="D40" s="1111">
        <v>27628.13</v>
      </c>
      <c r="E40" s="1111">
        <v>11215</v>
      </c>
      <c r="F40" s="1112">
        <v>42457</v>
      </c>
      <c r="G40" s="1110">
        <v>309967.76</v>
      </c>
      <c r="H40" s="1111">
        <v>3641</v>
      </c>
      <c r="I40" s="1111">
        <v>151</v>
      </c>
      <c r="J40" s="1111">
        <v>3004</v>
      </c>
      <c r="K40" s="1111">
        <v>71</v>
      </c>
      <c r="L40" s="1110">
        <v>6867</v>
      </c>
      <c r="M40" s="1109">
        <v>316834.76</v>
      </c>
      <c r="N40" s="1058">
        <v>87743.7</v>
      </c>
    </row>
    <row r="41" spans="1:16" x14ac:dyDescent="0.25">
      <c r="A41" s="738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6" ht="15.75" thickBot="1" x14ac:dyDescent="0.3">
      <c r="A42" s="738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6" ht="19.5" thickBot="1" x14ac:dyDescent="0.35">
      <c r="A43" s="3418" t="s">
        <v>48</v>
      </c>
      <c r="B43" s="3419"/>
      <c r="C43" s="3419"/>
      <c r="D43" s="3419"/>
      <c r="E43" s="3419"/>
      <c r="F43" s="3419"/>
      <c r="G43" s="3419"/>
      <c r="H43" s="3419"/>
      <c r="I43" s="3419"/>
      <c r="J43" s="3419"/>
      <c r="K43" s="3419"/>
      <c r="L43" s="3419"/>
      <c r="M43" s="3419"/>
      <c r="N43" s="3420"/>
    </row>
    <row r="44" spans="1:16" ht="19.5" thickBot="1" x14ac:dyDescent="0.35">
      <c r="A44" s="3421" t="s">
        <v>0</v>
      </c>
      <c r="B44" s="3454" t="s">
        <v>459</v>
      </c>
      <c r="C44" s="3455"/>
      <c r="D44" s="3455"/>
      <c r="E44" s="3455"/>
      <c r="F44" s="3455"/>
      <c r="G44" s="3456"/>
      <c r="H44" s="3427" t="s">
        <v>458</v>
      </c>
      <c r="I44" s="3428"/>
      <c r="J44" s="3428"/>
      <c r="K44" s="3428"/>
      <c r="L44" s="3429"/>
      <c r="M44" s="3430" t="s">
        <v>3</v>
      </c>
      <c r="N44" s="3433" t="s">
        <v>457</v>
      </c>
    </row>
    <row r="45" spans="1:16" ht="18.75" x14ac:dyDescent="0.25">
      <c r="A45" s="3422"/>
      <c r="B45" s="3451" t="s">
        <v>8</v>
      </c>
      <c r="C45" s="3452"/>
      <c r="D45" s="3448" t="s">
        <v>9</v>
      </c>
      <c r="E45" s="3449"/>
      <c r="F45" s="3450" t="s">
        <v>456</v>
      </c>
      <c r="G45" s="3446" t="s">
        <v>455</v>
      </c>
      <c r="H45" s="3459" t="s">
        <v>11</v>
      </c>
      <c r="I45" s="3452"/>
      <c r="J45" s="3442" t="s">
        <v>12</v>
      </c>
      <c r="K45" s="3444" t="s">
        <v>453</v>
      </c>
      <c r="L45" s="3446" t="s">
        <v>452</v>
      </c>
      <c r="M45" s="3431"/>
      <c r="N45" s="3457"/>
    </row>
    <row r="46" spans="1:16" ht="75.75" thickBot="1" x14ac:dyDescent="0.3">
      <c r="A46" s="3423"/>
      <c r="B46" s="1108" t="s">
        <v>14</v>
      </c>
      <c r="C46" s="1106" t="s">
        <v>15</v>
      </c>
      <c r="D46" s="1106" t="s">
        <v>417</v>
      </c>
      <c r="E46" s="1106" t="s">
        <v>451</v>
      </c>
      <c r="F46" s="3441"/>
      <c r="G46" s="3447"/>
      <c r="H46" s="1107" t="s">
        <v>14</v>
      </c>
      <c r="I46" s="1106" t="s">
        <v>15</v>
      </c>
      <c r="J46" s="3443"/>
      <c r="K46" s="3445"/>
      <c r="L46" s="3447"/>
      <c r="M46" s="3432"/>
      <c r="N46" s="3458"/>
    </row>
    <row r="47" spans="1:16" ht="18.75" x14ac:dyDescent="0.25">
      <c r="A47" s="1105" t="s">
        <v>17</v>
      </c>
      <c r="B47" s="1104">
        <v>39826.392999999996</v>
      </c>
      <c r="C47" s="1048">
        <v>22975</v>
      </c>
      <c r="D47" s="1048">
        <v>18035</v>
      </c>
      <c r="E47" s="1048">
        <v>18177</v>
      </c>
      <c r="F47" s="1103">
        <v>13015</v>
      </c>
      <c r="G47" s="1100">
        <v>112028.39</v>
      </c>
      <c r="H47" s="1102">
        <v>5825.9</v>
      </c>
      <c r="I47" s="1048">
        <v>1766</v>
      </c>
      <c r="J47" s="1048">
        <v>3302</v>
      </c>
      <c r="K47" s="1101">
        <v>1710</v>
      </c>
      <c r="L47" s="1100">
        <v>12603.9</v>
      </c>
      <c r="M47" s="1099">
        <v>124632.29</v>
      </c>
      <c r="N47" s="1041">
        <v>71024.2</v>
      </c>
    </row>
    <row r="48" spans="1:16" ht="18.75" x14ac:dyDescent="0.25">
      <c r="A48" s="1089" t="s">
        <v>410</v>
      </c>
      <c r="B48" s="1088">
        <v>33686.53</v>
      </c>
      <c r="C48" s="1019">
        <v>28286.1</v>
      </c>
      <c r="D48" s="1019">
        <v>12834</v>
      </c>
      <c r="E48" s="1019">
        <v>15138</v>
      </c>
      <c r="F48" s="1067">
        <v>10451</v>
      </c>
      <c r="G48" s="1066">
        <v>100395.63</v>
      </c>
      <c r="H48" s="1020">
        <v>8836.9</v>
      </c>
      <c r="I48" s="1019">
        <v>9140.39</v>
      </c>
      <c r="J48" s="1019">
        <v>9464.9599999999991</v>
      </c>
      <c r="K48" s="1018">
        <v>1038</v>
      </c>
      <c r="L48" s="1066">
        <v>28480.25</v>
      </c>
      <c r="M48" s="1065">
        <v>128875.88</v>
      </c>
      <c r="N48" s="1005">
        <v>84787.63</v>
      </c>
    </row>
    <row r="49" spans="1:17" ht="18.75" x14ac:dyDescent="0.25">
      <c r="A49" s="1098" t="s">
        <v>411</v>
      </c>
      <c r="B49" s="1097">
        <v>10604</v>
      </c>
      <c r="C49" s="1094">
        <v>7878.1</v>
      </c>
      <c r="D49" s="1094">
        <v>2896</v>
      </c>
      <c r="E49" s="1094">
        <v>5305</v>
      </c>
      <c r="F49" s="1096">
        <v>1983</v>
      </c>
      <c r="G49" s="1092">
        <v>28666.1</v>
      </c>
      <c r="H49" s="1095">
        <v>5311.9</v>
      </c>
      <c r="I49" s="1094">
        <v>4480.21</v>
      </c>
      <c r="J49" s="1094">
        <v>3604</v>
      </c>
      <c r="K49" s="1093">
        <v>640</v>
      </c>
      <c r="L49" s="1092">
        <v>14036.11</v>
      </c>
      <c r="M49" s="1091">
        <v>42702.21</v>
      </c>
      <c r="N49" s="1090">
        <v>31628.9</v>
      </c>
    </row>
    <row r="50" spans="1:17" ht="18.75" x14ac:dyDescent="0.25">
      <c r="A50" s="1098" t="s">
        <v>412</v>
      </c>
      <c r="B50" s="1097">
        <v>11352.08</v>
      </c>
      <c r="C50" s="1094">
        <v>8778</v>
      </c>
      <c r="D50" s="1094">
        <v>4630</v>
      </c>
      <c r="E50" s="1094">
        <v>4033</v>
      </c>
      <c r="F50" s="1096">
        <v>4581</v>
      </c>
      <c r="G50" s="1092">
        <v>33374.080000000002</v>
      </c>
      <c r="H50" s="1095">
        <v>1642</v>
      </c>
      <c r="I50" s="1094">
        <v>0</v>
      </c>
      <c r="J50" s="1094">
        <v>296</v>
      </c>
      <c r="K50" s="1093">
        <v>20</v>
      </c>
      <c r="L50" s="1092">
        <v>1958</v>
      </c>
      <c r="M50" s="1091">
        <v>35332.080000000002</v>
      </c>
      <c r="N50" s="1090">
        <v>22023</v>
      </c>
    </row>
    <row r="51" spans="1:17" ht="18.75" x14ac:dyDescent="0.25">
      <c r="A51" s="1098" t="s">
        <v>413</v>
      </c>
      <c r="B51" s="1097">
        <v>10708.45</v>
      </c>
      <c r="C51" s="1094">
        <v>10750</v>
      </c>
      <c r="D51" s="1094">
        <v>4935</v>
      </c>
      <c r="E51" s="1094">
        <v>5194</v>
      </c>
      <c r="F51" s="1096">
        <v>3314</v>
      </c>
      <c r="G51" s="1092">
        <v>34901.449999999997</v>
      </c>
      <c r="H51" s="1095">
        <v>1882</v>
      </c>
      <c r="I51" s="1094">
        <v>4659.18</v>
      </c>
      <c r="J51" s="1094">
        <v>5501.96</v>
      </c>
      <c r="K51" s="1093">
        <v>164</v>
      </c>
      <c r="L51" s="1092">
        <v>12207.14</v>
      </c>
      <c r="M51" s="1091">
        <v>47108.59</v>
      </c>
      <c r="N51" s="1090">
        <v>28824.63</v>
      </c>
    </row>
    <row r="52" spans="1:17" ht="18.75" x14ac:dyDescent="0.25">
      <c r="A52" s="1089" t="s">
        <v>22</v>
      </c>
      <c r="B52" s="1088">
        <v>3072.0929999999998</v>
      </c>
      <c r="C52" s="1019">
        <v>2451.2199999999998</v>
      </c>
      <c r="D52" s="1019">
        <v>1212</v>
      </c>
      <c r="E52" s="1019">
        <v>424.18</v>
      </c>
      <c r="F52" s="1067">
        <v>1487</v>
      </c>
      <c r="G52" s="1066">
        <v>8646.5</v>
      </c>
      <c r="H52" s="1020">
        <v>52</v>
      </c>
      <c r="I52" s="1019">
        <v>0</v>
      </c>
      <c r="J52" s="1019">
        <v>1535</v>
      </c>
      <c r="K52" s="1018">
        <v>453</v>
      </c>
      <c r="L52" s="1066">
        <v>2040</v>
      </c>
      <c r="M52" s="1065">
        <v>10686.5</v>
      </c>
      <c r="N52" s="1005">
        <v>7044.2</v>
      </c>
    </row>
    <row r="53" spans="1:17" ht="19.5" thickBot="1" x14ac:dyDescent="0.3">
      <c r="A53" s="1087" t="s">
        <v>23</v>
      </c>
      <c r="B53" s="1086">
        <v>15355.217000000001</v>
      </c>
      <c r="C53" s="1071">
        <v>12418</v>
      </c>
      <c r="D53" s="1071">
        <v>6151</v>
      </c>
      <c r="E53" s="1071">
        <v>8341</v>
      </c>
      <c r="F53" s="1073">
        <v>4482</v>
      </c>
      <c r="G53" s="1070">
        <v>46747.22</v>
      </c>
      <c r="H53" s="1072">
        <v>368.8</v>
      </c>
      <c r="I53" s="1071">
        <v>556</v>
      </c>
      <c r="J53" s="1071">
        <v>1244</v>
      </c>
      <c r="K53" s="1085">
        <v>454</v>
      </c>
      <c r="L53" s="1070">
        <v>2622.8</v>
      </c>
      <c r="M53" s="1069">
        <v>49370.02</v>
      </c>
      <c r="N53" s="1084">
        <v>31159</v>
      </c>
      <c r="P53" s="1"/>
      <c r="Q53" s="1"/>
    </row>
    <row r="54" spans="1:17" ht="19.5" thickBot="1" x14ac:dyDescent="0.3">
      <c r="A54" s="1060" t="s">
        <v>24</v>
      </c>
      <c r="B54" s="1082">
        <v>91940.232999999993</v>
      </c>
      <c r="C54" s="1082">
        <v>66130.320000000007</v>
      </c>
      <c r="D54" s="1082">
        <v>38232</v>
      </c>
      <c r="E54" s="1082">
        <v>42080.18</v>
      </c>
      <c r="F54" s="1083">
        <v>29435</v>
      </c>
      <c r="G54" s="1056">
        <v>267817.74</v>
      </c>
      <c r="H54" s="1057">
        <v>15083.6</v>
      </c>
      <c r="I54" s="1082">
        <v>11462.39</v>
      </c>
      <c r="J54" s="1082">
        <v>15545.96</v>
      </c>
      <c r="K54" s="1082">
        <v>3655</v>
      </c>
      <c r="L54" s="1056">
        <v>45746.95</v>
      </c>
      <c r="M54" s="1055">
        <v>313564.69</v>
      </c>
      <c r="N54" s="1058">
        <v>194015.03</v>
      </c>
      <c r="O54" s="1">
        <f>M54+M14</f>
        <v>622970.83000000007</v>
      </c>
      <c r="P54" s="1142"/>
    </row>
    <row r="55" spans="1:17" ht="18.75" x14ac:dyDescent="0.25">
      <c r="A55" s="1081" t="s">
        <v>35</v>
      </c>
      <c r="B55" s="1079">
        <v>13435.717000000001</v>
      </c>
      <c r="C55" s="1078">
        <v>6006</v>
      </c>
      <c r="D55" s="1078">
        <v>5740</v>
      </c>
      <c r="E55" s="1078">
        <v>3634</v>
      </c>
      <c r="F55" s="1080">
        <v>3555</v>
      </c>
      <c r="G55" s="1077">
        <v>32370.720000000001</v>
      </c>
      <c r="H55" s="1079">
        <v>23719.599999999999</v>
      </c>
      <c r="I55" s="1078">
        <v>1844</v>
      </c>
      <c r="J55" s="1078">
        <v>2443</v>
      </c>
      <c r="K55" s="1078">
        <v>932</v>
      </c>
      <c r="L55" s="1077">
        <v>28938.6</v>
      </c>
      <c r="M55" s="1076">
        <v>61309.32</v>
      </c>
      <c r="N55" s="1075">
        <v>37051</v>
      </c>
    </row>
    <row r="56" spans="1:17" ht="18.75" x14ac:dyDescent="0.25">
      <c r="A56" s="1035" t="s">
        <v>36</v>
      </c>
      <c r="B56" s="1020">
        <v>6190.69</v>
      </c>
      <c r="C56" s="1019">
        <v>3474.75</v>
      </c>
      <c r="D56" s="1019">
        <v>2429</v>
      </c>
      <c r="E56" s="1019">
        <v>3794</v>
      </c>
      <c r="F56" s="1067">
        <v>843</v>
      </c>
      <c r="G56" s="1066">
        <v>16731.439999999999</v>
      </c>
      <c r="H56" s="1020">
        <v>9226.0300000000007</v>
      </c>
      <c r="I56" s="1019">
        <v>8795.1</v>
      </c>
      <c r="J56" s="1019">
        <v>5579</v>
      </c>
      <c r="K56" s="1019">
        <v>576</v>
      </c>
      <c r="L56" s="1066">
        <v>24176.13</v>
      </c>
      <c r="M56" s="1065">
        <v>40907.57</v>
      </c>
      <c r="N56" s="1011">
        <v>24380.880000000001</v>
      </c>
    </row>
    <row r="57" spans="1:17" ht="18.75" x14ac:dyDescent="0.25">
      <c r="A57" s="1035" t="s">
        <v>37</v>
      </c>
      <c r="B57" s="1020">
        <v>383</v>
      </c>
      <c r="C57" s="1019">
        <v>36</v>
      </c>
      <c r="D57" s="1019">
        <v>809</v>
      </c>
      <c r="E57" s="1019">
        <v>600.82000000000005</v>
      </c>
      <c r="F57" s="1067">
        <v>202</v>
      </c>
      <c r="G57" s="1066">
        <v>2030.82</v>
      </c>
      <c r="H57" s="1020">
        <v>5515</v>
      </c>
      <c r="I57" s="1019">
        <v>1</v>
      </c>
      <c r="J57" s="1019">
        <v>0</v>
      </c>
      <c r="K57" s="1019">
        <v>0</v>
      </c>
      <c r="L57" s="1066">
        <v>5516</v>
      </c>
      <c r="M57" s="1065">
        <v>7546.82</v>
      </c>
      <c r="N57" s="1011">
        <v>1495.82</v>
      </c>
    </row>
    <row r="58" spans="1:17" ht="18.75" x14ac:dyDescent="0.25">
      <c r="A58" s="1035" t="s">
        <v>38</v>
      </c>
      <c r="B58" s="1020">
        <v>1655</v>
      </c>
      <c r="C58" s="1019">
        <v>175</v>
      </c>
      <c r="D58" s="1019">
        <v>147</v>
      </c>
      <c r="E58" s="1019">
        <v>744</v>
      </c>
      <c r="F58" s="1067">
        <v>852</v>
      </c>
      <c r="G58" s="1066">
        <v>3573</v>
      </c>
      <c r="H58" s="1020">
        <v>0</v>
      </c>
      <c r="I58" s="1019">
        <v>35</v>
      </c>
      <c r="J58" s="1019">
        <v>0</v>
      </c>
      <c r="K58" s="1019">
        <v>0</v>
      </c>
      <c r="L58" s="1066">
        <v>35</v>
      </c>
      <c r="M58" s="1065">
        <v>3608</v>
      </c>
      <c r="N58" s="1011">
        <v>1432</v>
      </c>
    </row>
    <row r="59" spans="1:17" ht="18.75" x14ac:dyDescent="0.25">
      <c r="A59" s="1035" t="s">
        <v>39</v>
      </c>
      <c r="B59" s="1020">
        <v>4301.9089999999997</v>
      </c>
      <c r="C59" s="1019">
        <v>8581</v>
      </c>
      <c r="D59" s="1019">
        <v>4533</v>
      </c>
      <c r="E59" s="1019">
        <v>6613.2</v>
      </c>
      <c r="F59" s="1067">
        <v>1004</v>
      </c>
      <c r="G59" s="1066">
        <v>25033.11</v>
      </c>
      <c r="H59" s="1020">
        <v>5820.76</v>
      </c>
      <c r="I59" s="1019">
        <v>6395</v>
      </c>
      <c r="J59" s="1019">
        <v>19490.36</v>
      </c>
      <c r="K59" s="1019">
        <v>13038.08</v>
      </c>
      <c r="L59" s="1066">
        <v>44744.2</v>
      </c>
      <c r="M59" s="1065">
        <v>69777.31</v>
      </c>
      <c r="N59" s="1011">
        <v>45364</v>
      </c>
    </row>
    <row r="60" spans="1:17" ht="18.75" x14ac:dyDescent="0.25">
      <c r="A60" s="1035" t="s">
        <v>40</v>
      </c>
      <c r="B60" s="1020">
        <v>525</v>
      </c>
      <c r="C60" s="1019">
        <v>41</v>
      </c>
      <c r="D60" s="1019">
        <v>11347</v>
      </c>
      <c r="E60" s="1019">
        <v>2626</v>
      </c>
      <c r="F60" s="1067">
        <v>22</v>
      </c>
      <c r="G60" s="1066">
        <v>14561</v>
      </c>
      <c r="H60" s="1020">
        <v>0</v>
      </c>
      <c r="I60" s="1019">
        <v>0</v>
      </c>
      <c r="J60" s="1019">
        <v>30</v>
      </c>
      <c r="K60" s="1019">
        <v>0</v>
      </c>
      <c r="L60" s="1066">
        <v>30</v>
      </c>
      <c r="M60" s="1065">
        <v>14591</v>
      </c>
      <c r="N60" s="1011">
        <v>14560</v>
      </c>
    </row>
    <row r="61" spans="1:17" ht="18.75" x14ac:dyDescent="0.25">
      <c r="A61" s="1035" t="s">
        <v>41</v>
      </c>
      <c r="B61" s="1020">
        <v>6893.22</v>
      </c>
      <c r="C61" s="1019">
        <v>1729</v>
      </c>
      <c r="D61" s="1019">
        <v>4774</v>
      </c>
      <c r="E61" s="1019">
        <v>2253</v>
      </c>
      <c r="F61" s="1067">
        <v>482</v>
      </c>
      <c r="G61" s="1066">
        <v>16131.22</v>
      </c>
      <c r="H61" s="1020">
        <v>2389</v>
      </c>
      <c r="I61" s="1019">
        <v>172</v>
      </c>
      <c r="J61" s="1019">
        <v>706</v>
      </c>
      <c r="K61" s="1019">
        <v>20</v>
      </c>
      <c r="L61" s="1066">
        <v>3287</v>
      </c>
      <c r="M61" s="1065">
        <v>19418.22</v>
      </c>
      <c r="N61" s="1011">
        <v>11709</v>
      </c>
    </row>
    <row r="62" spans="1:17" ht="18.75" x14ac:dyDescent="0.25">
      <c r="A62" s="1035" t="s">
        <v>42</v>
      </c>
      <c r="B62" s="1020">
        <v>3276.3</v>
      </c>
      <c r="C62" s="1019">
        <v>3633</v>
      </c>
      <c r="D62" s="1019">
        <v>11226</v>
      </c>
      <c r="E62" s="1019">
        <v>18477</v>
      </c>
      <c r="F62" s="1067">
        <v>2101</v>
      </c>
      <c r="G62" s="1066">
        <v>38713.300000000003</v>
      </c>
      <c r="H62" s="1020">
        <v>71.099999999999994</v>
      </c>
      <c r="I62" s="1019">
        <v>237</v>
      </c>
      <c r="J62" s="1019">
        <v>18</v>
      </c>
      <c r="K62" s="1019">
        <v>148</v>
      </c>
      <c r="L62" s="1066">
        <v>474.1</v>
      </c>
      <c r="M62" s="1065">
        <v>39187.4</v>
      </c>
      <c r="N62" s="1011">
        <v>26843.3</v>
      </c>
    </row>
    <row r="63" spans="1:17" ht="18.75" x14ac:dyDescent="0.25">
      <c r="A63" s="1035" t="s">
        <v>43</v>
      </c>
      <c r="B63" s="1020">
        <v>5628.6660000000002</v>
      </c>
      <c r="C63" s="1019">
        <v>1982</v>
      </c>
      <c r="D63" s="1019">
        <v>2947</v>
      </c>
      <c r="E63" s="1019">
        <v>484.99</v>
      </c>
      <c r="F63" s="1067">
        <v>1563</v>
      </c>
      <c r="G63" s="1066">
        <v>12605.66</v>
      </c>
      <c r="H63" s="1020">
        <v>210</v>
      </c>
      <c r="I63" s="1019">
        <v>16</v>
      </c>
      <c r="J63" s="1019">
        <v>3158</v>
      </c>
      <c r="K63" s="1019">
        <v>9</v>
      </c>
      <c r="L63" s="1066">
        <v>3393</v>
      </c>
      <c r="M63" s="1065">
        <v>15998.66</v>
      </c>
      <c r="N63" s="1011">
        <v>9703</v>
      </c>
    </row>
    <row r="64" spans="1:17" ht="18.75" x14ac:dyDescent="0.25">
      <c r="A64" s="1035" t="s">
        <v>44</v>
      </c>
      <c r="B64" s="1020">
        <v>2073</v>
      </c>
      <c r="C64" s="1019">
        <v>445</v>
      </c>
      <c r="D64" s="1019">
        <v>1197</v>
      </c>
      <c r="E64" s="1019">
        <v>2927</v>
      </c>
      <c r="F64" s="1067">
        <v>3129</v>
      </c>
      <c r="G64" s="1066">
        <v>9771</v>
      </c>
      <c r="H64" s="1020">
        <v>2217</v>
      </c>
      <c r="I64" s="1019">
        <v>615</v>
      </c>
      <c r="J64" s="1019">
        <v>48</v>
      </c>
      <c r="K64" s="1019">
        <v>1118</v>
      </c>
      <c r="L64" s="1066">
        <v>3998</v>
      </c>
      <c r="M64" s="1065">
        <v>13769</v>
      </c>
      <c r="N64" s="1011">
        <v>10966</v>
      </c>
    </row>
    <row r="65" spans="1:16" ht="18.75" x14ac:dyDescent="0.25">
      <c r="A65" s="1035" t="s">
        <v>45</v>
      </c>
      <c r="B65" s="1020">
        <v>2863</v>
      </c>
      <c r="C65" s="1019">
        <v>298</v>
      </c>
      <c r="D65" s="1019">
        <v>484</v>
      </c>
      <c r="E65" s="1019">
        <v>583</v>
      </c>
      <c r="F65" s="1067">
        <v>254</v>
      </c>
      <c r="G65" s="1066">
        <v>4482</v>
      </c>
      <c r="H65" s="1020">
        <v>19</v>
      </c>
      <c r="I65" s="1019">
        <v>0</v>
      </c>
      <c r="J65" s="1019">
        <v>2</v>
      </c>
      <c r="K65" s="1019">
        <v>0</v>
      </c>
      <c r="L65" s="1066">
        <v>21</v>
      </c>
      <c r="M65" s="1065">
        <v>4503</v>
      </c>
      <c r="N65" s="1011">
        <v>3816</v>
      </c>
    </row>
    <row r="66" spans="1:16" ht="18.75" x14ac:dyDescent="0.25">
      <c r="A66" s="1035" t="s">
        <v>46</v>
      </c>
      <c r="B66" s="1020">
        <v>1102.3</v>
      </c>
      <c r="C66" s="1019">
        <v>3499</v>
      </c>
      <c r="D66" s="1019">
        <v>1038</v>
      </c>
      <c r="E66" s="1019">
        <v>6261</v>
      </c>
      <c r="F66" s="1067">
        <v>3578</v>
      </c>
      <c r="G66" s="1066">
        <v>15478.3</v>
      </c>
      <c r="H66" s="1020">
        <v>437.4</v>
      </c>
      <c r="I66" s="1019">
        <v>0</v>
      </c>
      <c r="J66" s="1019">
        <v>23</v>
      </c>
      <c r="K66" s="1019">
        <v>2450</v>
      </c>
      <c r="L66" s="1066">
        <v>2910.4</v>
      </c>
      <c r="M66" s="1065">
        <v>18388.7</v>
      </c>
      <c r="N66" s="1011">
        <v>14523.7</v>
      </c>
    </row>
    <row r="67" spans="1:16" ht="18.75" x14ac:dyDescent="0.25">
      <c r="A67" s="1074" t="s">
        <v>47</v>
      </c>
      <c r="B67" s="1072">
        <v>102</v>
      </c>
      <c r="C67" s="1071">
        <v>0</v>
      </c>
      <c r="D67" s="1071">
        <v>106</v>
      </c>
      <c r="E67" s="1071">
        <v>327</v>
      </c>
      <c r="F67" s="1073">
        <v>27</v>
      </c>
      <c r="G67" s="1070">
        <v>562</v>
      </c>
      <c r="H67" s="1072">
        <v>1091</v>
      </c>
      <c r="I67" s="1071">
        <v>995</v>
      </c>
      <c r="J67" s="1071">
        <v>68</v>
      </c>
      <c r="K67" s="1071">
        <v>13</v>
      </c>
      <c r="L67" s="1070">
        <v>2167</v>
      </c>
      <c r="M67" s="1069">
        <v>2729</v>
      </c>
      <c r="N67" s="1068">
        <v>601</v>
      </c>
    </row>
    <row r="68" spans="1:16" ht="19.5" thickBot="1" x14ac:dyDescent="0.3">
      <c r="A68" s="1004" t="s">
        <v>393</v>
      </c>
      <c r="B68" s="1020">
        <v>28038.365000000002</v>
      </c>
      <c r="C68" s="1019">
        <v>29284.92</v>
      </c>
      <c r="D68" s="1019">
        <v>23067</v>
      </c>
      <c r="E68" s="1019">
        <v>9930</v>
      </c>
      <c r="F68" s="1067">
        <v>8122</v>
      </c>
      <c r="G68" s="1066">
        <v>98442.28</v>
      </c>
      <c r="H68" s="1020">
        <v>50722.47</v>
      </c>
      <c r="I68" s="1019">
        <v>11320.36</v>
      </c>
      <c r="J68" s="1019">
        <v>12642.91</v>
      </c>
      <c r="K68" s="1019">
        <v>9688</v>
      </c>
      <c r="L68" s="1066">
        <v>84373.74</v>
      </c>
      <c r="M68" s="1065">
        <v>182816.03</v>
      </c>
      <c r="N68" s="1011">
        <v>98198.49</v>
      </c>
    </row>
    <row r="69" spans="1:16" ht="19.5" thickBot="1" x14ac:dyDescent="0.3">
      <c r="A69" s="1064" t="s">
        <v>25</v>
      </c>
      <c r="B69" s="983">
        <v>76468.167000000001</v>
      </c>
      <c r="C69" s="983">
        <v>59184.67</v>
      </c>
      <c r="D69" s="983">
        <v>69844</v>
      </c>
      <c r="E69" s="983">
        <v>59255.02</v>
      </c>
      <c r="F69" s="983">
        <v>25734</v>
      </c>
      <c r="G69" s="1063">
        <v>290485.84999999998</v>
      </c>
      <c r="H69" s="983">
        <v>101438.36</v>
      </c>
      <c r="I69" s="983">
        <v>30425.46</v>
      </c>
      <c r="J69" s="983">
        <v>44208.27</v>
      </c>
      <c r="K69" s="983">
        <v>27992.080000000002</v>
      </c>
      <c r="L69" s="1063">
        <v>204064.17</v>
      </c>
      <c r="M69" s="1062">
        <v>494550.02</v>
      </c>
      <c r="N69" s="1061">
        <v>300644.19</v>
      </c>
      <c r="O69" s="1">
        <f>M69+M29</f>
        <v>501978.64</v>
      </c>
      <c r="P69" s="1"/>
    </row>
    <row r="70" spans="1:16" ht="19.5" thickBot="1" x14ac:dyDescent="0.3">
      <c r="A70" s="1060" t="s">
        <v>26</v>
      </c>
      <c r="B70" s="1058">
        <v>168408.4</v>
      </c>
      <c r="C70" s="1058">
        <v>125314.99</v>
      </c>
      <c r="D70" s="1058">
        <v>108076</v>
      </c>
      <c r="E70" s="1058">
        <v>101335.2</v>
      </c>
      <c r="F70" s="1059">
        <v>55169</v>
      </c>
      <c r="G70" s="1056">
        <v>558303.59</v>
      </c>
      <c r="H70" s="1058">
        <v>116521.96</v>
      </c>
      <c r="I70" s="1058">
        <v>41887.85</v>
      </c>
      <c r="J70" s="1058">
        <v>59754.23</v>
      </c>
      <c r="K70" s="1057">
        <v>31647.08</v>
      </c>
      <c r="L70" s="1056">
        <v>249811.12</v>
      </c>
      <c r="M70" s="1055">
        <v>808114.71</v>
      </c>
      <c r="N70" s="1054">
        <v>494659.22</v>
      </c>
    </row>
    <row r="71" spans="1:16" x14ac:dyDescent="0.25">
      <c r="A71" s="738"/>
      <c r="B71" s="33"/>
      <c r="C71" s="33"/>
      <c r="D71" s="33">
        <f>D69+E69+J69</f>
        <v>173307.28999999998</v>
      </c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6" ht="15.75" thickBot="1" x14ac:dyDescent="0.3">
      <c r="A72" s="738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6" ht="19.5" thickBot="1" x14ac:dyDescent="0.35">
      <c r="A73" s="3418" t="s">
        <v>48</v>
      </c>
      <c r="B73" s="3419"/>
      <c r="C73" s="3419"/>
      <c r="D73" s="3419"/>
      <c r="E73" s="3419"/>
      <c r="F73" s="3419"/>
      <c r="G73" s="3419"/>
      <c r="H73" s="3419"/>
      <c r="I73" s="3419"/>
      <c r="J73" s="3419"/>
      <c r="K73" s="3419"/>
      <c r="L73" s="3419"/>
      <c r="M73" s="3419"/>
      <c r="N73" s="3420"/>
    </row>
    <row r="74" spans="1:16" ht="19.5" thickBot="1" x14ac:dyDescent="0.35">
      <c r="A74" s="3460" t="s">
        <v>0</v>
      </c>
      <c r="B74" s="3454" t="s">
        <v>459</v>
      </c>
      <c r="C74" s="3455"/>
      <c r="D74" s="3455"/>
      <c r="E74" s="3455"/>
      <c r="F74" s="3455"/>
      <c r="G74" s="3456"/>
      <c r="H74" s="3427" t="s">
        <v>458</v>
      </c>
      <c r="I74" s="3428"/>
      <c r="J74" s="3428"/>
      <c r="K74" s="3428"/>
      <c r="L74" s="3429"/>
      <c r="M74" s="3463" t="s">
        <v>3</v>
      </c>
      <c r="N74" s="3433" t="s">
        <v>457</v>
      </c>
    </row>
    <row r="75" spans="1:16" ht="18.75" x14ac:dyDescent="0.25">
      <c r="A75" s="3461"/>
      <c r="B75" s="3466" t="s">
        <v>8</v>
      </c>
      <c r="C75" s="3452"/>
      <c r="D75" s="3448" t="s">
        <v>9</v>
      </c>
      <c r="E75" s="3449"/>
      <c r="F75" s="3450" t="s">
        <v>456</v>
      </c>
      <c r="G75" s="3446" t="s">
        <v>455</v>
      </c>
      <c r="H75" s="3459" t="s">
        <v>11</v>
      </c>
      <c r="I75" s="3452"/>
      <c r="J75" s="3442" t="s">
        <v>454</v>
      </c>
      <c r="K75" s="3442" t="s">
        <v>453</v>
      </c>
      <c r="L75" s="3446" t="s">
        <v>452</v>
      </c>
      <c r="M75" s="3464"/>
      <c r="N75" s="3457"/>
    </row>
    <row r="76" spans="1:16" ht="75.75" thickBot="1" x14ac:dyDescent="0.3">
      <c r="A76" s="3462"/>
      <c r="B76" s="1053" t="s">
        <v>14</v>
      </c>
      <c r="C76" s="1051" t="s">
        <v>15</v>
      </c>
      <c r="D76" s="1051" t="s">
        <v>417</v>
      </c>
      <c r="E76" s="1051" t="s">
        <v>451</v>
      </c>
      <c r="F76" s="3441"/>
      <c r="G76" s="3447"/>
      <c r="H76" s="1052" t="s">
        <v>14</v>
      </c>
      <c r="I76" s="1051" t="s">
        <v>15</v>
      </c>
      <c r="J76" s="3443"/>
      <c r="K76" s="3443"/>
      <c r="L76" s="3447"/>
      <c r="M76" s="3465"/>
      <c r="N76" s="3458"/>
    </row>
    <row r="77" spans="1:16" ht="19.5" thickBot="1" x14ac:dyDescent="0.3">
      <c r="A77" s="993" t="s">
        <v>414</v>
      </c>
      <c r="B77" s="991">
        <v>91940.232999999993</v>
      </c>
      <c r="C77" s="1024">
        <v>66130.320000000007</v>
      </c>
      <c r="D77" s="1024">
        <v>38232</v>
      </c>
      <c r="E77" s="1024">
        <v>42080.18</v>
      </c>
      <c r="F77" s="1024">
        <v>29435</v>
      </c>
      <c r="G77" s="988">
        <v>267817.74</v>
      </c>
      <c r="H77" s="1024">
        <v>15083.6</v>
      </c>
      <c r="I77" s="1024">
        <v>11462.39</v>
      </c>
      <c r="J77" s="1024">
        <v>15545.96</v>
      </c>
      <c r="K77" s="1024">
        <v>3655</v>
      </c>
      <c r="L77" s="988">
        <v>45746.95</v>
      </c>
      <c r="M77" s="987">
        <v>313564.69</v>
      </c>
      <c r="N77" s="1021">
        <v>194015.03</v>
      </c>
      <c r="P77" s="1"/>
    </row>
    <row r="78" spans="1:16" ht="18.75" x14ac:dyDescent="0.25">
      <c r="A78" s="1050" t="s">
        <v>415</v>
      </c>
      <c r="B78" s="1049">
        <v>59010.41</v>
      </c>
      <c r="C78" s="1048">
        <v>42093</v>
      </c>
      <c r="D78" s="1048">
        <v>21356</v>
      </c>
      <c r="E78" s="1048">
        <v>23775</v>
      </c>
      <c r="F78" s="1047">
        <v>21257</v>
      </c>
      <c r="G78" s="1010">
        <v>167491.41</v>
      </c>
      <c r="H78" s="1046">
        <v>12935.6</v>
      </c>
      <c r="I78" s="1045">
        <v>9726.39</v>
      </c>
      <c r="J78" s="1044">
        <v>14949.96</v>
      </c>
      <c r="K78" s="1043">
        <v>3451</v>
      </c>
      <c r="L78" s="1042">
        <v>41062.949999999997</v>
      </c>
      <c r="M78" s="995">
        <v>208554.36</v>
      </c>
      <c r="N78" s="1041">
        <v>134505.13</v>
      </c>
      <c r="P78" s="973"/>
    </row>
    <row r="79" spans="1:16" ht="18.75" x14ac:dyDescent="0.25">
      <c r="A79" s="1013" t="s">
        <v>50</v>
      </c>
      <c r="B79" s="1040">
        <v>0</v>
      </c>
      <c r="C79" s="1019">
        <v>0</v>
      </c>
      <c r="D79" s="1019">
        <v>4289</v>
      </c>
      <c r="E79" s="1019">
        <v>15</v>
      </c>
      <c r="F79" s="1039">
        <v>10</v>
      </c>
      <c r="G79" s="1010">
        <v>4314</v>
      </c>
      <c r="H79" s="1038">
        <v>0</v>
      </c>
      <c r="I79" s="1016">
        <v>0</v>
      </c>
      <c r="J79" s="1037">
        <v>0</v>
      </c>
      <c r="K79" s="1036">
        <v>0</v>
      </c>
      <c r="L79" s="1006">
        <v>0</v>
      </c>
      <c r="M79" s="995">
        <v>4314</v>
      </c>
      <c r="N79" s="1005">
        <v>15</v>
      </c>
    </row>
    <row r="80" spans="1:16" ht="18.75" x14ac:dyDescent="0.25">
      <c r="A80" s="1013" t="s">
        <v>51</v>
      </c>
      <c r="B80" s="1040">
        <v>27450.7</v>
      </c>
      <c r="C80" s="1019">
        <v>20147</v>
      </c>
      <c r="D80" s="1019">
        <v>9990</v>
      </c>
      <c r="E80" s="1019">
        <v>14703</v>
      </c>
      <c r="F80" s="1039">
        <v>6279</v>
      </c>
      <c r="G80" s="1010">
        <v>78569.7</v>
      </c>
      <c r="H80" s="1038">
        <v>1939</v>
      </c>
      <c r="I80" s="1016">
        <v>1583</v>
      </c>
      <c r="J80" s="1037">
        <v>557</v>
      </c>
      <c r="K80" s="1036">
        <v>19</v>
      </c>
      <c r="L80" s="1006">
        <v>4098</v>
      </c>
      <c r="M80" s="995">
        <v>82667.7</v>
      </c>
      <c r="N80" s="1005">
        <v>48084.7</v>
      </c>
      <c r="P80" s="973"/>
    </row>
    <row r="81" spans="1:14" ht="18.75" x14ac:dyDescent="0.25">
      <c r="A81" s="1013" t="s">
        <v>52</v>
      </c>
      <c r="B81" s="1020">
        <v>1715.3</v>
      </c>
      <c r="C81" s="1019">
        <v>298.10000000000002</v>
      </c>
      <c r="D81" s="1019">
        <v>1637</v>
      </c>
      <c r="E81" s="1019">
        <v>349</v>
      </c>
      <c r="F81" s="1018">
        <v>1149</v>
      </c>
      <c r="G81" s="1010">
        <v>5148.3999999999996</v>
      </c>
      <c r="H81" s="1017">
        <v>194</v>
      </c>
      <c r="I81" s="1016">
        <v>0</v>
      </c>
      <c r="J81" s="1016">
        <v>6</v>
      </c>
      <c r="K81" s="1015">
        <v>185</v>
      </c>
      <c r="L81" s="1006">
        <v>385</v>
      </c>
      <c r="M81" s="995">
        <v>5533.4</v>
      </c>
      <c r="N81" s="1005">
        <v>3499.2</v>
      </c>
    </row>
    <row r="82" spans="1:14" ht="18.75" x14ac:dyDescent="0.25">
      <c r="A82" s="1035" t="s">
        <v>53</v>
      </c>
      <c r="B82" s="1020">
        <v>3062.8</v>
      </c>
      <c r="C82" s="1019">
        <v>3548.85</v>
      </c>
      <c r="D82" s="1019">
        <v>944</v>
      </c>
      <c r="E82" s="1019">
        <v>3217</v>
      </c>
      <c r="F82" s="1018">
        <v>702</v>
      </c>
      <c r="G82" s="1010">
        <v>11474.65</v>
      </c>
      <c r="H82" s="1017">
        <v>14</v>
      </c>
      <c r="I82" s="1016">
        <v>153</v>
      </c>
      <c r="J82" s="1016">
        <v>33</v>
      </c>
      <c r="K82" s="1015">
        <v>0</v>
      </c>
      <c r="L82" s="1006">
        <v>200</v>
      </c>
      <c r="M82" s="995">
        <v>11674.65</v>
      </c>
      <c r="N82" s="1005">
        <v>7699</v>
      </c>
    </row>
    <row r="83" spans="1:14" ht="19.5" thickBot="1" x14ac:dyDescent="0.3">
      <c r="A83" s="1034" t="s">
        <v>23</v>
      </c>
      <c r="B83" s="1033">
        <v>701.02300000000002</v>
      </c>
      <c r="C83" s="1032">
        <v>43.37</v>
      </c>
      <c r="D83" s="1032">
        <v>16</v>
      </c>
      <c r="E83" s="1032">
        <v>21.18</v>
      </c>
      <c r="F83" s="1031">
        <v>38</v>
      </c>
      <c r="G83" s="1010">
        <v>819.58</v>
      </c>
      <c r="H83" s="1030">
        <v>1</v>
      </c>
      <c r="I83" s="1029">
        <v>0</v>
      </c>
      <c r="J83" s="1029">
        <v>0</v>
      </c>
      <c r="K83" s="1028">
        <v>0</v>
      </c>
      <c r="L83" s="1006">
        <v>1</v>
      </c>
      <c r="M83" s="995">
        <v>820.58</v>
      </c>
      <c r="N83" s="994">
        <v>212</v>
      </c>
    </row>
    <row r="84" spans="1:14" ht="19.5" thickBot="1" x14ac:dyDescent="0.3">
      <c r="A84" s="993" t="s">
        <v>416</v>
      </c>
      <c r="B84" s="991">
        <v>76468.165999999997</v>
      </c>
      <c r="C84" s="1024">
        <v>59184.67</v>
      </c>
      <c r="D84" s="1024">
        <v>69844</v>
      </c>
      <c r="E84" s="1024">
        <v>59255.02</v>
      </c>
      <c r="F84" s="1027">
        <v>25734</v>
      </c>
      <c r="G84" s="1026">
        <v>290485.84999999998</v>
      </c>
      <c r="H84" s="1025">
        <v>101438.36</v>
      </c>
      <c r="I84" s="1024">
        <v>30425.46</v>
      </c>
      <c r="J84" s="1024">
        <v>44208.27</v>
      </c>
      <c r="K84" s="1023">
        <v>27992.080000000002</v>
      </c>
      <c r="L84" s="988">
        <v>204064.17</v>
      </c>
      <c r="M84" s="1022">
        <v>494550.02</v>
      </c>
      <c r="N84" s="1021">
        <v>300644.19</v>
      </c>
    </row>
    <row r="85" spans="1:14" ht="18.75" x14ac:dyDescent="0.25">
      <c r="A85" s="1013" t="s">
        <v>415</v>
      </c>
      <c r="B85" s="1020">
        <v>52081.296999999999</v>
      </c>
      <c r="C85" s="1019">
        <v>49211.71</v>
      </c>
      <c r="D85" s="1019">
        <v>49925</v>
      </c>
      <c r="E85" s="1019">
        <v>44132.99</v>
      </c>
      <c r="F85" s="1018">
        <v>15873</v>
      </c>
      <c r="G85" s="1014">
        <v>211224</v>
      </c>
      <c r="H85" s="1017">
        <v>88574.36</v>
      </c>
      <c r="I85" s="1016">
        <v>22527.78</v>
      </c>
      <c r="J85" s="1016">
        <v>32262.27</v>
      </c>
      <c r="K85" s="1015">
        <v>22202</v>
      </c>
      <c r="L85" s="1006">
        <v>165566.41</v>
      </c>
      <c r="M85" s="995">
        <v>376790.41</v>
      </c>
      <c r="N85" s="1005">
        <v>233104.69</v>
      </c>
    </row>
    <row r="86" spans="1:14" ht="18.75" x14ac:dyDescent="0.25">
      <c r="A86" s="1013" t="s">
        <v>50</v>
      </c>
      <c r="B86" s="1020">
        <v>0</v>
      </c>
      <c r="C86" s="1019">
        <v>0</v>
      </c>
      <c r="D86" s="1019">
        <v>9269</v>
      </c>
      <c r="E86" s="1019">
        <v>0</v>
      </c>
      <c r="F86" s="1018">
        <v>73</v>
      </c>
      <c r="G86" s="1014">
        <v>9342</v>
      </c>
      <c r="H86" s="1017">
        <v>0</v>
      </c>
      <c r="I86" s="1016">
        <v>0</v>
      </c>
      <c r="J86" s="1016">
        <v>0</v>
      </c>
      <c r="K86" s="1015">
        <v>0</v>
      </c>
      <c r="L86" s="1006">
        <v>0</v>
      </c>
      <c r="M86" s="995">
        <v>9342</v>
      </c>
      <c r="N86" s="1005">
        <v>46</v>
      </c>
    </row>
    <row r="87" spans="1:14" ht="18.75" x14ac:dyDescent="0.25">
      <c r="A87" s="1013" t="s">
        <v>51</v>
      </c>
      <c r="B87" s="1012">
        <v>23992.522000000001</v>
      </c>
      <c r="C87" s="1008">
        <v>9819.9599999999991</v>
      </c>
      <c r="D87" s="1008">
        <v>10248</v>
      </c>
      <c r="E87" s="1008">
        <v>15068.82</v>
      </c>
      <c r="F87" s="1011">
        <v>9652</v>
      </c>
      <c r="G87" s="1014">
        <v>68781.3</v>
      </c>
      <c r="H87" s="1009">
        <v>12863</v>
      </c>
      <c r="I87" s="1008">
        <v>7897.68</v>
      </c>
      <c r="J87" s="1008">
        <v>11946</v>
      </c>
      <c r="K87" s="1007">
        <v>5450.08</v>
      </c>
      <c r="L87" s="1006">
        <v>38156.76</v>
      </c>
      <c r="M87" s="995">
        <v>106938.06</v>
      </c>
      <c r="N87" s="1005">
        <v>66381.5</v>
      </c>
    </row>
    <row r="88" spans="1:14" ht="18.75" x14ac:dyDescent="0.25">
      <c r="A88" s="1013" t="s">
        <v>52</v>
      </c>
      <c r="B88" s="1012">
        <v>372.43799999999999</v>
      </c>
      <c r="C88" s="1008">
        <v>100</v>
      </c>
      <c r="D88" s="1008">
        <v>293</v>
      </c>
      <c r="E88" s="1008">
        <v>53</v>
      </c>
      <c r="F88" s="1011">
        <v>121</v>
      </c>
      <c r="G88" s="1014">
        <v>939.44</v>
      </c>
      <c r="H88" s="1009">
        <v>0</v>
      </c>
      <c r="I88" s="1008">
        <v>0</v>
      </c>
      <c r="J88" s="1008">
        <v>0</v>
      </c>
      <c r="K88" s="1007">
        <v>17</v>
      </c>
      <c r="L88" s="1006">
        <v>17</v>
      </c>
      <c r="M88" s="995">
        <v>956.44</v>
      </c>
      <c r="N88" s="1005">
        <v>625</v>
      </c>
    </row>
    <row r="89" spans="1:14" ht="18.75" x14ac:dyDescent="0.25">
      <c r="A89" s="1013" t="s">
        <v>53</v>
      </c>
      <c r="B89" s="1012">
        <v>20</v>
      </c>
      <c r="C89" s="1008">
        <v>53</v>
      </c>
      <c r="D89" s="1008">
        <v>101</v>
      </c>
      <c r="E89" s="1008">
        <v>0</v>
      </c>
      <c r="F89" s="1011">
        <v>15</v>
      </c>
      <c r="G89" s="1010">
        <v>189</v>
      </c>
      <c r="H89" s="1009">
        <v>0</v>
      </c>
      <c r="I89" s="1008">
        <v>0</v>
      </c>
      <c r="J89" s="1008">
        <v>0</v>
      </c>
      <c r="K89" s="1007">
        <v>323</v>
      </c>
      <c r="L89" s="1006">
        <v>323</v>
      </c>
      <c r="M89" s="995">
        <v>512</v>
      </c>
      <c r="N89" s="1005">
        <v>478</v>
      </c>
    </row>
    <row r="90" spans="1:14" ht="19.5" thickBot="1" x14ac:dyDescent="0.3">
      <c r="A90" s="1004" t="s">
        <v>23</v>
      </c>
      <c r="B90" s="1003">
        <v>1.909</v>
      </c>
      <c r="C90" s="1002">
        <v>0</v>
      </c>
      <c r="D90" s="1002">
        <v>8</v>
      </c>
      <c r="E90" s="1002">
        <v>0.2</v>
      </c>
      <c r="F90" s="1001">
        <v>0</v>
      </c>
      <c r="G90" s="1000">
        <v>10.11</v>
      </c>
      <c r="H90" s="999">
        <v>1</v>
      </c>
      <c r="I90" s="998">
        <v>0</v>
      </c>
      <c r="J90" s="998">
        <v>0</v>
      </c>
      <c r="K90" s="997">
        <v>0</v>
      </c>
      <c r="L90" s="996">
        <v>1</v>
      </c>
      <c r="M90" s="995">
        <v>11.11</v>
      </c>
      <c r="N90" s="994">
        <v>9</v>
      </c>
    </row>
    <row r="91" spans="1:14" ht="19.5" thickBot="1" x14ac:dyDescent="0.3">
      <c r="A91" s="993" t="s">
        <v>26</v>
      </c>
      <c r="B91" s="991">
        <v>168408.399</v>
      </c>
      <c r="C91" s="990">
        <v>125314.99</v>
      </c>
      <c r="D91" s="990">
        <v>108076</v>
      </c>
      <c r="E91" s="990">
        <v>101335.2</v>
      </c>
      <c r="F91" s="992">
        <v>55169</v>
      </c>
      <c r="G91" s="988">
        <v>558303.59</v>
      </c>
      <c r="H91" s="991">
        <v>116521.96</v>
      </c>
      <c r="I91" s="990">
        <v>41887.85</v>
      </c>
      <c r="J91" s="989">
        <v>59754.23</v>
      </c>
      <c r="K91" s="989">
        <v>31647.08</v>
      </c>
      <c r="L91" s="988">
        <v>249811.12</v>
      </c>
      <c r="M91" s="987">
        <v>808114.71</v>
      </c>
      <c r="N91" s="986">
        <v>494659.22</v>
      </c>
    </row>
  </sheetData>
  <mergeCells count="57"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G75:G76"/>
    <mergeCell ref="H75:I75"/>
    <mergeCell ref="J75:J76"/>
    <mergeCell ref="K75:K76"/>
    <mergeCell ref="L75:L76"/>
    <mergeCell ref="A43:N43"/>
    <mergeCell ref="A44:A46"/>
    <mergeCell ref="B44:G44"/>
    <mergeCell ref="H44:L44"/>
    <mergeCell ref="M44:M46"/>
    <mergeCell ref="N44:N46"/>
    <mergeCell ref="B45:C45"/>
    <mergeCell ref="K45:K46"/>
    <mergeCell ref="L45:L46"/>
    <mergeCell ref="D45:E45"/>
    <mergeCell ref="F45:F46"/>
    <mergeCell ref="G45:G46"/>
    <mergeCell ref="H45:I45"/>
    <mergeCell ref="J45:J46"/>
    <mergeCell ref="D34:E34"/>
    <mergeCell ref="F34:F35"/>
    <mergeCell ref="G34:G35"/>
    <mergeCell ref="H34:I34"/>
    <mergeCell ref="G5:G6"/>
    <mergeCell ref="H5:I5"/>
    <mergeCell ref="A32:N32"/>
    <mergeCell ref="A33:A35"/>
    <mergeCell ref="B33:G33"/>
    <mergeCell ref="H33:L33"/>
    <mergeCell ref="M33:M35"/>
    <mergeCell ref="N33:N35"/>
    <mergeCell ref="B34:C34"/>
    <mergeCell ref="J34:J35"/>
    <mergeCell ref="K34:K35"/>
    <mergeCell ref="L34:L35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J5:J6"/>
    <mergeCell ref="K5:K6"/>
    <mergeCell ref="L5:L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91"/>
  <sheetViews>
    <sheetView topLeftCell="B34" workbookViewId="0">
      <selection activeCell="Q40" sqref="Q40:R42"/>
    </sheetView>
  </sheetViews>
  <sheetFormatPr defaultColWidth="9.140625" defaultRowHeight="15" x14ac:dyDescent="0.25"/>
  <cols>
    <col min="1" max="1" width="44.5703125" style="4" customWidth="1"/>
    <col min="2" max="2" width="18" style="4" bestFit="1" customWidth="1"/>
    <col min="3" max="3" width="15.42578125" style="4" bestFit="1" customWidth="1"/>
    <col min="4" max="4" width="18" style="4" customWidth="1"/>
    <col min="5" max="5" width="14.28515625" style="4" bestFit="1" customWidth="1"/>
    <col min="6" max="6" width="14.7109375" style="4" bestFit="1" customWidth="1"/>
    <col min="7" max="7" width="16" style="4" bestFit="1" customWidth="1"/>
    <col min="8" max="11" width="14.28515625" style="4" bestFit="1" customWidth="1"/>
    <col min="12" max="12" width="16" style="4" customWidth="1"/>
    <col min="13" max="13" width="16" style="4" bestFit="1" customWidth="1"/>
    <col min="14" max="14" width="15.42578125" style="4" bestFit="1" customWidth="1"/>
    <col min="15" max="15" width="12.42578125" style="4" bestFit="1" customWidth="1"/>
    <col min="16" max="18" width="11" style="4" bestFit="1" customWidth="1"/>
    <col min="19" max="16384" width="9.140625" style="4"/>
  </cols>
  <sheetData>
    <row r="1" spans="1:14" ht="18.75" x14ac:dyDescent="0.25">
      <c r="A1" s="3293" t="s">
        <v>533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/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customHeight="1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306" t="s">
        <v>2</v>
      </c>
      <c r="I4" s="3307"/>
      <c r="J4" s="3307"/>
      <c r="K4" s="3307"/>
      <c r="L4" s="3308"/>
      <c r="M4" s="3337" t="s">
        <v>3</v>
      </c>
      <c r="N4" s="3357" t="s">
        <v>31</v>
      </c>
    </row>
    <row r="5" spans="1:14" ht="15" customHeight="1" x14ac:dyDescent="0.25">
      <c r="A5" s="3301"/>
      <c r="B5" s="2803" t="s">
        <v>8</v>
      </c>
      <c r="C5" s="3315"/>
      <c r="D5" s="3316" t="s">
        <v>9</v>
      </c>
      <c r="E5" s="3317"/>
      <c r="F5" s="3360" t="s">
        <v>32</v>
      </c>
      <c r="G5" s="3327" t="s">
        <v>10</v>
      </c>
      <c r="H5" s="2804" t="s">
        <v>11</v>
      </c>
      <c r="I5" s="3322"/>
      <c r="J5" s="3323" t="s">
        <v>12</v>
      </c>
      <c r="K5" s="3325" t="s">
        <v>33</v>
      </c>
      <c r="L5" s="3327" t="s">
        <v>13</v>
      </c>
      <c r="M5" s="3338"/>
      <c r="N5" s="3358"/>
    </row>
    <row r="6" spans="1:14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26"/>
      <c r="G6" s="3328"/>
      <c r="H6" s="5" t="s">
        <v>14</v>
      </c>
      <c r="I6" s="6" t="s">
        <v>15</v>
      </c>
      <c r="J6" s="3324"/>
      <c r="K6" s="3326"/>
      <c r="L6" s="3328"/>
      <c r="M6" s="3339"/>
      <c r="N6" s="3359"/>
    </row>
    <row r="7" spans="1:14" x14ac:dyDescent="0.25">
      <c r="A7" s="83" t="s">
        <v>17</v>
      </c>
      <c r="B7" s="1723">
        <v>145665</v>
      </c>
      <c r="C7" s="1740">
        <v>19908</v>
      </c>
      <c r="D7" s="1740">
        <v>15497</v>
      </c>
      <c r="E7" s="1740">
        <v>5761</v>
      </c>
      <c r="F7" s="1740">
        <v>23829</v>
      </c>
      <c r="G7" s="1741">
        <v>210661</v>
      </c>
      <c r="H7" s="1723">
        <v>1909</v>
      </c>
      <c r="I7" s="1740">
        <v>61</v>
      </c>
      <c r="J7" s="1740">
        <v>15</v>
      </c>
      <c r="K7" s="1742">
        <v>0</v>
      </c>
      <c r="L7" s="1741">
        <v>1985</v>
      </c>
      <c r="M7" s="1770">
        <v>212646</v>
      </c>
      <c r="N7" s="1832">
        <v>55492</v>
      </c>
    </row>
    <row r="8" spans="1:14" x14ac:dyDescent="0.25">
      <c r="A8" s="3" t="s">
        <v>410</v>
      </c>
      <c r="B8" s="1724">
        <v>23760</v>
      </c>
      <c r="C8" s="1744">
        <v>5879</v>
      </c>
      <c r="D8" s="1744">
        <v>5319</v>
      </c>
      <c r="E8" s="1744">
        <v>1805</v>
      </c>
      <c r="F8" s="1740">
        <v>6994</v>
      </c>
      <c r="G8" s="1741">
        <v>43757</v>
      </c>
      <c r="H8" s="1724">
        <v>423</v>
      </c>
      <c r="I8" s="1744">
        <v>63</v>
      </c>
      <c r="J8" s="1744">
        <v>31</v>
      </c>
      <c r="K8" s="1742">
        <v>0</v>
      </c>
      <c r="L8" s="1741">
        <v>517</v>
      </c>
      <c r="M8" s="1770">
        <v>44274</v>
      </c>
      <c r="N8" s="1833">
        <v>12806</v>
      </c>
    </row>
    <row r="9" spans="1:14" x14ac:dyDescent="0.25">
      <c r="A9" s="216" t="s">
        <v>526</v>
      </c>
      <c r="B9" s="1725">
        <v>3429</v>
      </c>
      <c r="C9" s="1745">
        <v>897</v>
      </c>
      <c r="D9" s="1745">
        <v>1744</v>
      </c>
      <c r="E9" s="1745">
        <v>335</v>
      </c>
      <c r="F9" s="1746">
        <v>1296</v>
      </c>
      <c r="G9" s="1747">
        <v>7701</v>
      </c>
      <c r="H9" s="1725">
        <v>10</v>
      </c>
      <c r="I9" s="1745">
        <v>0</v>
      </c>
      <c r="J9" s="1745">
        <v>0</v>
      </c>
      <c r="K9" s="1748">
        <v>0</v>
      </c>
      <c r="L9" s="1747">
        <v>10</v>
      </c>
      <c r="M9" s="1743">
        <v>7711</v>
      </c>
      <c r="N9" s="1834">
        <v>3228</v>
      </c>
    </row>
    <row r="10" spans="1:14" x14ac:dyDescent="0.25">
      <c r="A10" s="82" t="s">
        <v>20</v>
      </c>
      <c r="B10" s="1725">
        <v>5253</v>
      </c>
      <c r="C10" s="1745">
        <v>1143</v>
      </c>
      <c r="D10" s="1745">
        <v>850</v>
      </c>
      <c r="E10" s="1745">
        <v>576</v>
      </c>
      <c r="F10" s="1746">
        <v>1301</v>
      </c>
      <c r="G10" s="1747">
        <v>9123</v>
      </c>
      <c r="H10" s="1725">
        <v>290</v>
      </c>
      <c r="I10" s="1745">
        <v>0</v>
      </c>
      <c r="J10" s="1745">
        <v>31</v>
      </c>
      <c r="K10" s="1748">
        <v>0</v>
      </c>
      <c r="L10" s="1747">
        <v>321</v>
      </c>
      <c r="M10" s="1743">
        <v>9444</v>
      </c>
      <c r="N10" s="1834">
        <v>2841</v>
      </c>
    </row>
    <row r="11" spans="1:14" x14ac:dyDescent="0.25">
      <c r="A11" s="82" t="s">
        <v>21</v>
      </c>
      <c r="B11" s="1725">
        <v>8529</v>
      </c>
      <c r="C11" s="1745">
        <v>3209</v>
      </c>
      <c r="D11" s="1745">
        <v>1815</v>
      </c>
      <c r="E11" s="1745">
        <v>670</v>
      </c>
      <c r="F11" s="1746">
        <v>2306</v>
      </c>
      <c r="G11" s="1747">
        <v>16529</v>
      </c>
      <c r="H11" s="1725">
        <v>120</v>
      </c>
      <c r="I11" s="1745">
        <v>0</v>
      </c>
      <c r="J11" s="1745">
        <v>0</v>
      </c>
      <c r="K11" s="1748">
        <v>0</v>
      </c>
      <c r="L11" s="1747">
        <v>120</v>
      </c>
      <c r="M11" s="1743">
        <v>16649</v>
      </c>
      <c r="N11" s="1834">
        <v>4127</v>
      </c>
    </row>
    <row r="12" spans="1:14" x14ac:dyDescent="0.25">
      <c r="A12" s="3" t="s">
        <v>22</v>
      </c>
      <c r="B12" s="1724">
        <v>13196</v>
      </c>
      <c r="C12" s="1744">
        <v>2404</v>
      </c>
      <c r="D12" s="1744">
        <v>2604</v>
      </c>
      <c r="E12" s="1744">
        <v>522</v>
      </c>
      <c r="F12" s="1744">
        <v>4562</v>
      </c>
      <c r="G12" s="1741">
        <v>23288</v>
      </c>
      <c r="H12" s="1724">
        <v>5</v>
      </c>
      <c r="I12" s="1744">
        <v>0</v>
      </c>
      <c r="J12" s="1744">
        <v>5</v>
      </c>
      <c r="K12" s="1742">
        <v>0</v>
      </c>
      <c r="L12" s="1741">
        <v>10</v>
      </c>
      <c r="M12" s="1770">
        <v>23298</v>
      </c>
      <c r="N12" s="1833">
        <v>5565</v>
      </c>
    </row>
    <row r="13" spans="1:14" ht="15.75" thickBot="1" x14ac:dyDescent="0.3">
      <c r="A13" s="221" t="s">
        <v>23</v>
      </c>
      <c r="B13" s="1726">
        <v>12279</v>
      </c>
      <c r="C13" s="1749">
        <v>2633</v>
      </c>
      <c r="D13" s="1749">
        <v>3188</v>
      </c>
      <c r="E13" s="1749">
        <v>873</v>
      </c>
      <c r="F13" s="1749">
        <v>6422</v>
      </c>
      <c r="G13" s="1741">
        <v>25395</v>
      </c>
      <c r="H13" s="1726">
        <v>1304</v>
      </c>
      <c r="I13" s="1749">
        <v>3</v>
      </c>
      <c r="J13" s="1749">
        <v>2935</v>
      </c>
      <c r="K13" s="1742">
        <v>68</v>
      </c>
      <c r="L13" s="1741">
        <v>4310</v>
      </c>
      <c r="M13" s="1831">
        <v>29705</v>
      </c>
      <c r="N13" s="1835">
        <v>11894</v>
      </c>
    </row>
    <row r="14" spans="1:14" ht="15.75" thickBot="1" x14ac:dyDescent="0.3">
      <c r="A14" s="223" t="s">
        <v>24</v>
      </c>
      <c r="B14" s="1727">
        <v>194900</v>
      </c>
      <c r="C14" s="1727">
        <v>30824</v>
      </c>
      <c r="D14" s="1727">
        <v>26608</v>
      </c>
      <c r="E14" s="1727">
        <v>8961</v>
      </c>
      <c r="F14" s="1727">
        <v>41807</v>
      </c>
      <c r="G14" s="1750">
        <v>303100</v>
      </c>
      <c r="H14" s="1727">
        <v>3641</v>
      </c>
      <c r="I14" s="1727">
        <v>127</v>
      </c>
      <c r="J14" s="1727">
        <v>2986</v>
      </c>
      <c r="K14" s="1727">
        <v>68</v>
      </c>
      <c r="L14" s="1750">
        <v>6822</v>
      </c>
      <c r="M14" s="1762">
        <v>309922</v>
      </c>
      <c r="N14" s="1730">
        <v>85757</v>
      </c>
    </row>
    <row r="15" spans="1:14" x14ac:dyDescent="0.25">
      <c r="A15" s="362" t="s">
        <v>35</v>
      </c>
      <c r="B15" s="1728">
        <v>80</v>
      </c>
      <c r="C15" s="1751">
        <v>126</v>
      </c>
      <c r="D15" s="1751">
        <v>163</v>
      </c>
      <c r="E15" s="1751">
        <v>54</v>
      </c>
      <c r="F15" s="1752">
        <v>90</v>
      </c>
      <c r="G15" s="1753">
        <v>513</v>
      </c>
      <c r="H15" s="1754">
        <v>0</v>
      </c>
      <c r="I15" s="1751">
        <v>0</v>
      </c>
      <c r="J15" s="1751">
        <v>18</v>
      </c>
      <c r="K15" s="1751">
        <v>0</v>
      </c>
      <c r="L15" s="1753">
        <v>18</v>
      </c>
      <c r="M15" s="1755">
        <v>531</v>
      </c>
      <c r="N15" s="1832">
        <v>315</v>
      </c>
    </row>
    <row r="16" spans="1:14" x14ac:dyDescent="0.25">
      <c r="A16" s="1715" t="s">
        <v>36</v>
      </c>
      <c r="B16" s="1729">
        <v>72</v>
      </c>
      <c r="C16" s="1744">
        <v>2</v>
      </c>
      <c r="D16" s="1744">
        <v>56</v>
      </c>
      <c r="E16" s="1744">
        <v>0</v>
      </c>
      <c r="F16" s="1756">
        <v>0</v>
      </c>
      <c r="G16" s="1757">
        <v>130</v>
      </c>
      <c r="H16" s="1758">
        <v>0</v>
      </c>
      <c r="I16" s="1744">
        <v>0</v>
      </c>
      <c r="J16" s="1744">
        <v>0</v>
      </c>
      <c r="K16" s="1744">
        <v>0</v>
      </c>
      <c r="L16" s="1757">
        <v>0</v>
      </c>
      <c r="M16" s="1759">
        <v>130</v>
      </c>
      <c r="N16" s="1833">
        <v>31</v>
      </c>
    </row>
    <row r="17" spans="1:14" x14ac:dyDescent="0.25">
      <c r="A17" s="1715" t="s">
        <v>37</v>
      </c>
      <c r="B17" s="1729">
        <v>0</v>
      </c>
      <c r="C17" s="1744">
        <v>0</v>
      </c>
      <c r="D17" s="1744">
        <v>6</v>
      </c>
      <c r="E17" s="1744">
        <v>4</v>
      </c>
      <c r="F17" s="1756">
        <v>17</v>
      </c>
      <c r="G17" s="1757">
        <v>27</v>
      </c>
      <c r="H17" s="1758">
        <v>0</v>
      </c>
      <c r="I17" s="1744">
        <v>0</v>
      </c>
      <c r="J17" s="1744">
        <v>0</v>
      </c>
      <c r="K17" s="1744">
        <v>0</v>
      </c>
      <c r="L17" s="1757">
        <v>0</v>
      </c>
      <c r="M17" s="1759">
        <v>27</v>
      </c>
      <c r="N17" s="1833">
        <v>21</v>
      </c>
    </row>
    <row r="18" spans="1:14" x14ac:dyDescent="0.25">
      <c r="A18" s="1715" t="s">
        <v>38</v>
      </c>
      <c r="B18" s="1729">
        <v>18</v>
      </c>
      <c r="C18" s="1744">
        <v>0</v>
      </c>
      <c r="D18" s="1744">
        <v>3</v>
      </c>
      <c r="E18" s="1744">
        <v>0</v>
      </c>
      <c r="F18" s="1756">
        <v>14</v>
      </c>
      <c r="G18" s="1757">
        <v>35</v>
      </c>
      <c r="H18" s="1758">
        <v>0</v>
      </c>
      <c r="I18" s="1744">
        <v>0</v>
      </c>
      <c r="J18" s="1744">
        <v>0</v>
      </c>
      <c r="K18" s="1744">
        <v>0</v>
      </c>
      <c r="L18" s="1757">
        <v>0</v>
      </c>
      <c r="M18" s="1759">
        <v>35</v>
      </c>
      <c r="N18" s="1833">
        <v>9</v>
      </c>
    </row>
    <row r="19" spans="1:14" x14ac:dyDescent="0.25">
      <c r="A19" s="1715" t="s">
        <v>39</v>
      </c>
      <c r="B19" s="1729">
        <v>21</v>
      </c>
      <c r="C19" s="1744">
        <v>325</v>
      </c>
      <c r="D19" s="1744">
        <v>164</v>
      </c>
      <c r="E19" s="1744">
        <v>74</v>
      </c>
      <c r="F19" s="1756">
        <v>56</v>
      </c>
      <c r="G19" s="1757">
        <v>640</v>
      </c>
      <c r="H19" s="1758">
        <v>0</v>
      </c>
      <c r="I19" s="1744">
        <v>0</v>
      </c>
      <c r="J19" s="1744">
        <v>0</v>
      </c>
      <c r="K19" s="1744">
        <v>0</v>
      </c>
      <c r="L19" s="1757">
        <v>0</v>
      </c>
      <c r="M19" s="1759">
        <v>640</v>
      </c>
      <c r="N19" s="1833">
        <v>143</v>
      </c>
    </row>
    <row r="20" spans="1:14" x14ac:dyDescent="0.25">
      <c r="A20" s="1715" t="s">
        <v>40</v>
      </c>
      <c r="B20" s="1729">
        <v>6</v>
      </c>
      <c r="C20" s="1744">
        <v>4</v>
      </c>
      <c r="D20" s="1744">
        <v>2</v>
      </c>
      <c r="E20" s="1744">
        <v>0</v>
      </c>
      <c r="F20" s="1756">
        <v>8</v>
      </c>
      <c r="G20" s="1757">
        <v>20</v>
      </c>
      <c r="H20" s="1758">
        <v>0</v>
      </c>
      <c r="I20" s="1744">
        <v>0</v>
      </c>
      <c r="J20" s="1744">
        <v>0</v>
      </c>
      <c r="K20" s="1744">
        <v>0</v>
      </c>
      <c r="L20" s="1757">
        <v>0</v>
      </c>
      <c r="M20" s="1759">
        <v>20</v>
      </c>
      <c r="N20" s="1833">
        <v>8</v>
      </c>
    </row>
    <row r="21" spans="1:14" x14ac:dyDescent="0.25">
      <c r="A21" s="1715" t="s">
        <v>41</v>
      </c>
      <c r="B21" s="1729">
        <v>131</v>
      </c>
      <c r="C21" s="1744">
        <v>33</v>
      </c>
      <c r="D21" s="1744">
        <v>0</v>
      </c>
      <c r="E21" s="1744">
        <v>318</v>
      </c>
      <c r="F21" s="1756">
        <v>18</v>
      </c>
      <c r="G21" s="1757">
        <v>500</v>
      </c>
      <c r="H21" s="1758">
        <v>0</v>
      </c>
      <c r="I21" s="1744">
        <v>0</v>
      </c>
      <c r="J21" s="1744">
        <v>0</v>
      </c>
      <c r="K21" s="1744">
        <v>0</v>
      </c>
      <c r="L21" s="1757">
        <v>0</v>
      </c>
      <c r="M21" s="1759">
        <v>500</v>
      </c>
      <c r="N21" s="1833">
        <v>32</v>
      </c>
    </row>
    <row r="22" spans="1:14" x14ac:dyDescent="0.25">
      <c r="A22" s="1715" t="s">
        <v>42</v>
      </c>
      <c r="B22" s="1729">
        <v>0</v>
      </c>
      <c r="C22" s="1744">
        <v>44</v>
      </c>
      <c r="D22" s="1744">
        <v>1</v>
      </c>
      <c r="E22" s="1744">
        <v>1612</v>
      </c>
      <c r="F22" s="1756">
        <v>0</v>
      </c>
      <c r="G22" s="1757">
        <v>1657</v>
      </c>
      <c r="H22" s="1758">
        <v>0</v>
      </c>
      <c r="I22" s="1744">
        <v>24</v>
      </c>
      <c r="J22" s="1744">
        <v>0</v>
      </c>
      <c r="K22" s="1744">
        <v>0</v>
      </c>
      <c r="L22" s="1757">
        <v>24</v>
      </c>
      <c r="M22" s="1759">
        <v>1681</v>
      </c>
      <c r="N22" s="1833">
        <v>25</v>
      </c>
    </row>
    <row r="23" spans="1:14" x14ac:dyDescent="0.25">
      <c r="A23" s="1715" t="s">
        <v>43</v>
      </c>
      <c r="B23" s="1729">
        <v>419</v>
      </c>
      <c r="C23" s="1744">
        <v>58</v>
      </c>
      <c r="D23" s="1744">
        <v>287</v>
      </c>
      <c r="E23" s="1744">
        <v>34</v>
      </c>
      <c r="F23" s="1756">
        <v>136</v>
      </c>
      <c r="G23" s="1757">
        <v>934</v>
      </c>
      <c r="H23" s="1758">
        <v>0</v>
      </c>
      <c r="I23" s="1744">
        <v>0</v>
      </c>
      <c r="J23" s="1744">
        <v>0</v>
      </c>
      <c r="K23" s="1744">
        <v>3</v>
      </c>
      <c r="L23" s="1757">
        <v>3</v>
      </c>
      <c r="M23" s="1759">
        <v>937</v>
      </c>
      <c r="N23" s="1833">
        <v>468</v>
      </c>
    </row>
    <row r="24" spans="1:14" x14ac:dyDescent="0.25">
      <c r="A24" s="1715" t="s">
        <v>44</v>
      </c>
      <c r="B24" s="1729">
        <v>54</v>
      </c>
      <c r="C24" s="1744">
        <v>0</v>
      </c>
      <c r="D24" s="1744">
        <v>73</v>
      </c>
      <c r="E24" s="1744">
        <v>0</v>
      </c>
      <c r="F24" s="1756">
        <v>77</v>
      </c>
      <c r="G24" s="1757">
        <v>204</v>
      </c>
      <c r="H24" s="1758">
        <v>0</v>
      </c>
      <c r="I24" s="1744">
        <v>0</v>
      </c>
      <c r="J24" s="1744">
        <v>0</v>
      </c>
      <c r="K24" s="1744">
        <v>0</v>
      </c>
      <c r="L24" s="1757">
        <v>0</v>
      </c>
      <c r="M24" s="1759">
        <v>204</v>
      </c>
      <c r="N24" s="1833">
        <v>130</v>
      </c>
    </row>
    <row r="25" spans="1:14" x14ac:dyDescent="0.25">
      <c r="A25" s="1715" t="s">
        <v>45</v>
      </c>
      <c r="B25" s="1729">
        <v>28</v>
      </c>
      <c r="C25" s="1744">
        <v>223</v>
      </c>
      <c r="D25" s="1744">
        <v>31</v>
      </c>
      <c r="E25" s="1744">
        <v>0</v>
      </c>
      <c r="F25" s="1756">
        <v>9</v>
      </c>
      <c r="G25" s="1757">
        <v>291</v>
      </c>
      <c r="H25" s="1758">
        <v>0</v>
      </c>
      <c r="I25" s="1744">
        <v>0</v>
      </c>
      <c r="J25" s="1744">
        <v>0</v>
      </c>
      <c r="K25" s="1744">
        <v>0</v>
      </c>
      <c r="L25" s="1757">
        <v>0</v>
      </c>
      <c r="M25" s="1759">
        <v>291</v>
      </c>
      <c r="N25" s="1833">
        <v>43</v>
      </c>
    </row>
    <row r="26" spans="1:14" x14ac:dyDescent="0.25">
      <c r="A26" s="1715" t="s">
        <v>46</v>
      </c>
      <c r="B26" s="1729">
        <v>286</v>
      </c>
      <c r="C26" s="1744">
        <v>401</v>
      </c>
      <c r="D26" s="1744">
        <v>50</v>
      </c>
      <c r="E26" s="1744">
        <v>73</v>
      </c>
      <c r="F26" s="1756">
        <v>4</v>
      </c>
      <c r="G26" s="1757">
        <v>814</v>
      </c>
      <c r="H26" s="1758">
        <v>0</v>
      </c>
      <c r="I26" s="1744">
        <v>0</v>
      </c>
      <c r="J26" s="1744">
        <v>0</v>
      </c>
      <c r="K26" s="1744">
        <v>0</v>
      </c>
      <c r="L26" s="1757">
        <v>0</v>
      </c>
      <c r="M26" s="1759">
        <v>814</v>
      </c>
      <c r="N26" s="1833">
        <v>365</v>
      </c>
    </row>
    <row r="27" spans="1:14" x14ac:dyDescent="0.25">
      <c r="A27" s="1715" t="s">
        <v>47</v>
      </c>
      <c r="B27" s="1729">
        <v>0</v>
      </c>
      <c r="C27" s="1744">
        <v>14</v>
      </c>
      <c r="D27" s="1744">
        <v>24</v>
      </c>
      <c r="E27" s="1744">
        <v>0</v>
      </c>
      <c r="F27" s="1756">
        <v>0</v>
      </c>
      <c r="G27" s="1757">
        <v>38</v>
      </c>
      <c r="H27" s="1758">
        <v>0</v>
      </c>
      <c r="I27" s="1744">
        <v>0</v>
      </c>
      <c r="J27" s="1744">
        <v>0</v>
      </c>
      <c r="K27" s="1744">
        <v>0</v>
      </c>
      <c r="L27" s="1757">
        <v>0</v>
      </c>
      <c r="M27" s="1759">
        <v>38</v>
      </c>
      <c r="N27" s="1833">
        <v>0</v>
      </c>
    </row>
    <row r="28" spans="1:14" ht="15.75" thickBot="1" x14ac:dyDescent="0.3">
      <c r="A28" s="363" t="s">
        <v>321</v>
      </c>
      <c r="B28" s="1729">
        <v>954</v>
      </c>
      <c r="C28" s="1744">
        <v>160</v>
      </c>
      <c r="D28" s="1744">
        <v>160</v>
      </c>
      <c r="E28" s="1744">
        <v>85</v>
      </c>
      <c r="F28" s="1744">
        <v>221</v>
      </c>
      <c r="G28" s="1757">
        <v>1580</v>
      </c>
      <c r="H28" s="1758">
        <v>0</v>
      </c>
      <c r="I28" s="1744">
        <v>0</v>
      </c>
      <c r="J28" s="1744">
        <v>0</v>
      </c>
      <c r="K28" s="1744">
        <v>0</v>
      </c>
      <c r="L28" s="1757">
        <v>0</v>
      </c>
      <c r="M28" s="1760">
        <v>1580</v>
      </c>
      <c r="N28" s="1836">
        <v>420</v>
      </c>
    </row>
    <row r="29" spans="1:14" ht="15.75" thickBot="1" x14ac:dyDescent="0.3">
      <c r="A29" s="237" t="s">
        <v>25</v>
      </c>
      <c r="B29" s="1727">
        <v>2070</v>
      </c>
      <c r="C29" s="1727">
        <v>1390</v>
      </c>
      <c r="D29" s="1727">
        <v>1020</v>
      </c>
      <c r="E29" s="1727">
        <v>2254</v>
      </c>
      <c r="F29" s="1727">
        <v>650</v>
      </c>
      <c r="G29" s="1761">
        <v>7384</v>
      </c>
      <c r="H29" s="1727">
        <v>0</v>
      </c>
      <c r="I29" s="1727">
        <v>24</v>
      </c>
      <c r="J29" s="1727">
        <v>18</v>
      </c>
      <c r="K29" s="1727">
        <v>3</v>
      </c>
      <c r="L29" s="1761">
        <v>45</v>
      </c>
      <c r="M29" s="1762">
        <v>7429</v>
      </c>
      <c r="N29" s="1730">
        <v>2010</v>
      </c>
    </row>
    <row r="30" spans="1:14" ht="15.75" thickBot="1" x14ac:dyDescent="0.3">
      <c r="A30" s="1713" t="s">
        <v>26</v>
      </c>
      <c r="B30" s="1730">
        <v>196969</v>
      </c>
      <c r="C30" s="1730">
        <v>32214</v>
      </c>
      <c r="D30" s="1730">
        <v>27628</v>
      </c>
      <c r="E30" s="1730">
        <v>11215</v>
      </c>
      <c r="F30" s="1730">
        <v>42457</v>
      </c>
      <c r="G30" s="1750">
        <v>310484</v>
      </c>
      <c r="H30" s="1730">
        <v>3641</v>
      </c>
      <c r="I30" s="1730">
        <v>151</v>
      </c>
      <c r="J30" s="1730">
        <v>3004</v>
      </c>
      <c r="K30" s="1730">
        <v>71</v>
      </c>
      <c r="L30" s="1750">
        <v>6867</v>
      </c>
      <c r="M30" s="1762">
        <v>317351</v>
      </c>
      <c r="N30" s="1768">
        <v>87767</v>
      </c>
    </row>
    <row r="31" spans="1:14" ht="15.75" thickBot="1" x14ac:dyDescent="0.3">
      <c r="A31" s="33"/>
      <c r="B31" s="1901"/>
      <c r="C31" s="33"/>
      <c r="D31" s="33"/>
      <c r="E31" s="33"/>
      <c r="F31" s="33">
        <f>F29+K29</f>
        <v>653</v>
      </c>
      <c r="G31" s="33"/>
      <c r="H31" s="33"/>
      <c r="I31" s="33"/>
      <c r="J31" s="33"/>
      <c r="K31" s="33"/>
      <c r="L31" s="33"/>
      <c r="M31" s="33"/>
      <c r="N31" s="33"/>
    </row>
    <row r="32" spans="1:14" ht="15.75" thickBot="1" x14ac:dyDescent="0.3">
      <c r="A32" s="3297" t="s">
        <v>30</v>
      </c>
      <c r="B32" s="3298"/>
      <c r="C32" s="3298"/>
      <c r="D32" s="3298"/>
      <c r="E32" s="3298"/>
      <c r="F32" s="3298"/>
      <c r="G32" s="3298"/>
      <c r="H32" s="3298"/>
      <c r="I32" s="3298"/>
      <c r="J32" s="3298"/>
      <c r="K32" s="3298"/>
      <c r="L32" s="3298"/>
      <c r="M32" s="3298"/>
      <c r="N32" s="3299"/>
    </row>
    <row r="33" spans="1:18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37" t="s">
        <v>3</v>
      </c>
      <c r="N33" s="3357" t="s">
        <v>31</v>
      </c>
    </row>
    <row r="34" spans="1:18" x14ac:dyDescent="0.25">
      <c r="A34" s="3301"/>
      <c r="B34" s="2804" t="s">
        <v>8</v>
      </c>
      <c r="C34" s="3322"/>
      <c r="D34" s="2816" t="s">
        <v>9</v>
      </c>
      <c r="E34" s="3343"/>
      <c r="F34" s="2820" t="s">
        <v>32</v>
      </c>
      <c r="G34" s="3327" t="s">
        <v>10</v>
      </c>
      <c r="H34" s="2804" t="s">
        <v>11</v>
      </c>
      <c r="I34" s="3322"/>
      <c r="J34" s="3323" t="s">
        <v>12</v>
      </c>
      <c r="K34" s="3325" t="s">
        <v>33</v>
      </c>
      <c r="L34" s="3327" t="s">
        <v>13</v>
      </c>
      <c r="M34" s="3338"/>
      <c r="N34" s="3358"/>
    </row>
    <row r="35" spans="1:18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56"/>
      <c r="G35" s="3328"/>
      <c r="H35" s="5" t="s">
        <v>14</v>
      </c>
      <c r="I35" s="6" t="s">
        <v>15</v>
      </c>
      <c r="J35" s="3324"/>
      <c r="K35" s="3326"/>
      <c r="L35" s="3328"/>
      <c r="M35" s="3339"/>
      <c r="N35" s="3359"/>
    </row>
    <row r="36" spans="1:18" x14ac:dyDescent="0.25">
      <c r="A36" s="83" t="s">
        <v>27</v>
      </c>
      <c r="B36" s="1723">
        <v>85574</v>
      </c>
      <c r="C36" s="1740">
        <v>14130</v>
      </c>
      <c r="D36" s="1740">
        <v>10018</v>
      </c>
      <c r="E36" s="1740">
        <v>3594</v>
      </c>
      <c r="F36" s="1763">
        <v>21891</v>
      </c>
      <c r="G36" s="1741">
        <v>135207</v>
      </c>
      <c r="H36" s="1723">
        <v>1796</v>
      </c>
      <c r="I36" s="1740">
        <v>66</v>
      </c>
      <c r="J36" s="1740">
        <v>202</v>
      </c>
      <c r="K36" s="1763">
        <v>29</v>
      </c>
      <c r="L36" s="1741">
        <v>2093</v>
      </c>
      <c r="M36" s="1770">
        <v>137300</v>
      </c>
      <c r="N36" s="1837">
        <v>31881</v>
      </c>
    </row>
    <row r="37" spans="1:18" ht="15.75" thickBot="1" x14ac:dyDescent="0.3">
      <c r="A37" s="3" t="s">
        <v>28</v>
      </c>
      <c r="B37" s="1724">
        <v>109325</v>
      </c>
      <c r="C37" s="1744">
        <v>16694</v>
      </c>
      <c r="D37" s="1744">
        <v>16590</v>
      </c>
      <c r="E37" s="1744">
        <v>5367</v>
      </c>
      <c r="F37" s="1763">
        <v>19916</v>
      </c>
      <c r="G37" s="1741">
        <v>167893</v>
      </c>
      <c r="H37" s="1724">
        <v>1845</v>
      </c>
      <c r="I37" s="1744">
        <v>61</v>
      </c>
      <c r="J37" s="1744">
        <v>2784</v>
      </c>
      <c r="K37" s="1763">
        <v>39</v>
      </c>
      <c r="L37" s="1741">
        <v>4729</v>
      </c>
      <c r="M37" s="1770">
        <v>172622</v>
      </c>
      <c r="N37" s="1838">
        <v>53876</v>
      </c>
    </row>
    <row r="38" spans="1:18" ht="15.75" thickBot="1" x14ac:dyDescent="0.3">
      <c r="A38" s="223" t="s">
        <v>24</v>
      </c>
      <c r="B38" s="1731">
        <v>194900</v>
      </c>
      <c r="C38" s="1727">
        <v>30824</v>
      </c>
      <c r="D38" s="1727">
        <v>26608</v>
      </c>
      <c r="E38" s="1727">
        <v>8961</v>
      </c>
      <c r="F38" s="1764">
        <v>41807</v>
      </c>
      <c r="G38" s="1750">
        <v>303100</v>
      </c>
      <c r="H38" s="1727">
        <v>3641</v>
      </c>
      <c r="I38" s="1727">
        <v>127</v>
      </c>
      <c r="J38" s="1727">
        <v>2986</v>
      </c>
      <c r="K38" s="1727">
        <v>68</v>
      </c>
      <c r="L38" s="1750">
        <v>6822</v>
      </c>
      <c r="M38" s="1762">
        <v>309922</v>
      </c>
      <c r="N38" s="1730">
        <v>85757</v>
      </c>
    </row>
    <row r="39" spans="1:18" ht="15.75" thickBot="1" x14ac:dyDescent="0.3">
      <c r="A39" s="223" t="s">
        <v>25</v>
      </c>
      <c r="B39" s="1732">
        <v>2070</v>
      </c>
      <c r="C39" s="1732">
        <v>1390</v>
      </c>
      <c r="D39" s="1732">
        <v>1020</v>
      </c>
      <c r="E39" s="1732">
        <v>2254</v>
      </c>
      <c r="F39" s="1732">
        <v>650</v>
      </c>
      <c r="G39" s="1765">
        <v>7384</v>
      </c>
      <c r="H39" s="1732">
        <v>0</v>
      </c>
      <c r="I39" s="1732">
        <v>24</v>
      </c>
      <c r="J39" s="1732">
        <v>18</v>
      </c>
      <c r="K39" s="1732">
        <v>3</v>
      </c>
      <c r="L39" s="1765">
        <v>45</v>
      </c>
      <c r="M39" s="1829">
        <v>7429</v>
      </c>
      <c r="N39" s="1730">
        <v>2010</v>
      </c>
    </row>
    <row r="40" spans="1:18" ht="15.75" thickBot="1" x14ac:dyDescent="0.3">
      <c r="A40" s="247" t="s">
        <v>26</v>
      </c>
      <c r="B40" s="1732">
        <v>196969</v>
      </c>
      <c r="C40" s="1732">
        <v>32214</v>
      </c>
      <c r="D40" s="1732">
        <v>27628</v>
      </c>
      <c r="E40" s="1732">
        <v>11215</v>
      </c>
      <c r="F40" s="1766">
        <v>42457</v>
      </c>
      <c r="G40" s="1767">
        <v>310484</v>
      </c>
      <c r="H40" s="1732">
        <v>3641</v>
      </c>
      <c r="I40" s="1732">
        <v>151</v>
      </c>
      <c r="J40" s="1732">
        <v>3004</v>
      </c>
      <c r="K40" s="1732">
        <v>71</v>
      </c>
      <c r="L40" s="1767">
        <v>6867</v>
      </c>
      <c r="M40" s="1830">
        <v>317351</v>
      </c>
      <c r="N40" s="1730">
        <v>87767</v>
      </c>
      <c r="Q40" s="4">
        <v>2018</v>
      </c>
    </row>
    <row r="41" spans="1:18" x14ac:dyDescent="0.25">
      <c r="A41" s="33"/>
      <c r="B41" s="1724">
        <f>B39+H39</f>
        <v>2070</v>
      </c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Q41" s="4" t="s">
        <v>622</v>
      </c>
      <c r="R41" s="4" t="s">
        <v>623</v>
      </c>
    </row>
    <row r="42" spans="1:18" ht="15.75" thickBot="1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  <c r="Q42" s="4">
        <f>G29+G69</f>
        <v>301034</v>
      </c>
      <c r="R42" s="4">
        <f>L29+L69</f>
        <v>204109</v>
      </c>
    </row>
    <row r="43" spans="1:18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8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57" t="s">
        <v>31</v>
      </c>
    </row>
    <row r="45" spans="1:18" x14ac:dyDescent="0.25">
      <c r="A45" s="3301"/>
      <c r="B45" s="2804" t="s">
        <v>8</v>
      </c>
      <c r="C45" s="3322"/>
      <c r="D45" s="2816" t="s">
        <v>9</v>
      </c>
      <c r="E45" s="3343"/>
      <c r="F45" s="2820" t="s">
        <v>32</v>
      </c>
      <c r="G45" s="3327" t="s">
        <v>10</v>
      </c>
      <c r="H45" s="3345" t="s">
        <v>11</v>
      </c>
      <c r="I45" s="3322"/>
      <c r="J45" s="3323" t="s">
        <v>12</v>
      </c>
      <c r="K45" s="3325" t="s">
        <v>33</v>
      </c>
      <c r="L45" s="3327" t="s">
        <v>13</v>
      </c>
      <c r="M45" s="3338"/>
      <c r="N45" s="3358"/>
    </row>
    <row r="46" spans="1:18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59"/>
    </row>
    <row r="47" spans="1:18" x14ac:dyDescent="0.25">
      <c r="A47" s="83" t="s">
        <v>17</v>
      </c>
      <c r="B47" s="1723">
        <v>39995</v>
      </c>
      <c r="C47" s="1740">
        <v>22975</v>
      </c>
      <c r="D47" s="1740">
        <v>18035</v>
      </c>
      <c r="E47" s="1740">
        <v>18177</v>
      </c>
      <c r="F47" s="1763">
        <v>13055</v>
      </c>
      <c r="G47" s="1741">
        <v>112237</v>
      </c>
      <c r="H47" s="1769">
        <v>5826</v>
      </c>
      <c r="I47" s="1740">
        <v>1766</v>
      </c>
      <c r="J47" s="1740">
        <v>3302</v>
      </c>
      <c r="K47" s="1742">
        <v>1710</v>
      </c>
      <c r="L47" s="1741">
        <v>12604</v>
      </c>
      <c r="M47" s="1770">
        <v>124841</v>
      </c>
      <c r="N47" s="1742">
        <v>71154</v>
      </c>
    </row>
    <row r="48" spans="1:18" x14ac:dyDescent="0.25">
      <c r="A48" s="3" t="s">
        <v>410</v>
      </c>
      <c r="B48" s="1724">
        <v>33687</v>
      </c>
      <c r="C48" s="1744">
        <v>28286</v>
      </c>
      <c r="D48" s="1744">
        <v>12834</v>
      </c>
      <c r="E48" s="1744">
        <v>15138</v>
      </c>
      <c r="F48" s="1756">
        <v>10451</v>
      </c>
      <c r="G48" s="1757">
        <v>100396</v>
      </c>
      <c r="H48" s="1758">
        <v>8837</v>
      </c>
      <c r="I48" s="1744">
        <v>9140</v>
      </c>
      <c r="J48" s="1744">
        <v>9465</v>
      </c>
      <c r="K48" s="1771">
        <v>1038</v>
      </c>
      <c r="L48" s="1757">
        <v>28480</v>
      </c>
      <c r="M48" s="1759">
        <v>128876</v>
      </c>
      <c r="N48" s="1771">
        <v>84788</v>
      </c>
    </row>
    <row r="49" spans="1:16" x14ac:dyDescent="0.25">
      <c r="A49" s="216" t="s">
        <v>526</v>
      </c>
      <c r="B49" s="1725">
        <v>10604</v>
      </c>
      <c r="C49" s="1745">
        <v>7878</v>
      </c>
      <c r="D49" s="1745">
        <v>2896</v>
      </c>
      <c r="E49" s="1745">
        <v>5305</v>
      </c>
      <c r="F49" s="1772">
        <v>1983</v>
      </c>
      <c r="G49" s="1773">
        <v>28666</v>
      </c>
      <c r="H49" s="1774">
        <v>5312</v>
      </c>
      <c r="I49" s="1745">
        <v>4480</v>
      </c>
      <c r="J49" s="1745">
        <v>3604</v>
      </c>
      <c r="K49" s="1775">
        <v>640</v>
      </c>
      <c r="L49" s="1773">
        <v>14036</v>
      </c>
      <c r="M49" s="1776">
        <v>42702</v>
      </c>
      <c r="N49" s="1775">
        <v>31629</v>
      </c>
    </row>
    <row r="50" spans="1:16" x14ac:dyDescent="0.25">
      <c r="A50" s="82" t="s">
        <v>20</v>
      </c>
      <c r="B50" s="1725">
        <v>11352</v>
      </c>
      <c r="C50" s="1745">
        <v>8778</v>
      </c>
      <c r="D50" s="1745">
        <v>4630</v>
      </c>
      <c r="E50" s="1745">
        <v>4033</v>
      </c>
      <c r="F50" s="1772">
        <v>4581</v>
      </c>
      <c r="G50" s="1773">
        <v>33374</v>
      </c>
      <c r="H50" s="1774">
        <v>1642</v>
      </c>
      <c r="I50" s="1745">
        <v>0</v>
      </c>
      <c r="J50" s="1745">
        <v>296</v>
      </c>
      <c r="K50" s="1775">
        <v>20</v>
      </c>
      <c r="L50" s="1773">
        <v>1958</v>
      </c>
      <c r="M50" s="1776">
        <v>35332</v>
      </c>
      <c r="N50" s="1775">
        <v>22023</v>
      </c>
    </row>
    <row r="51" spans="1:16" x14ac:dyDescent="0.25">
      <c r="A51" s="82" t="s">
        <v>21</v>
      </c>
      <c r="B51" s="1725">
        <v>10708</v>
      </c>
      <c r="C51" s="1745">
        <v>10750</v>
      </c>
      <c r="D51" s="1745">
        <v>4935</v>
      </c>
      <c r="E51" s="1745">
        <v>5194</v>
      </c>
      <c r="F51" s="1772">
        <v>3314</v>
      </c>
      <c r="G51" s="1773">
        <v>34901</v>
      </c>
      <c r="H51" s="1774">
        <v>1882</v>
      </c>
      <c r="I51" s="1745">
        <v>4659</v>
      </c>
      <c r="J51" s="1745">
        <v>5502</v>
      </c>
      <c r="K51" s="1775">
        <v>164</v>
      </c>
      <c r="L51" s="1773">
        <v>12207</v>
      </c>
      <c r="M51" s="1776">
        <v>47109</v>
      </c>
      <c r="N51" s="1775">
        <v>28825</v>
      </c>
    </row>
    <row r="52" spans="1:16" x14ac:dyDescent="0.25">
      <c r="A52" s="3" t="s">
        <v>22</v>
      </c>
      <c r="B52" s="1724">
        <v>3246</v>
      </c>
      <c r="C52" s="1744">
        <v>2931</v>
      </c>
      <c r="D52" s="1744">
        <v>1212</v>
      </c>
      <c r="E52" s="1744">
        <v>524</v>
      </c>
      <c r="F52" s="1756">
        <v>1487</v>
      </c>
      <c r="G52" s="1757">
        <v>9400</v>
      </c>
      <c r="H52" s="1758">
        <v>52</v>
      </c>
      <c r="I52" s="1744">
        <v>0</v>
      </c>
      <c r="J52" s="1744">
        <v>1535</v>
      </c>
      <c r="K52" s="1771">
        <v>453</v>
      </c>
      <c r="L52" s="1757">
        <v>2040</v>
      </c>
      <c r="M52" s="1759">
        <v>11440</v>
      </c>
      <c r="N52" s="1771">
        <v>7224</v>
      </c>
    </row>
    <row r="53" spans="1:16" ht="15.75" thickBot="1" x14ac:dyDescent="0.3">
      <c r="A53" s="221" t="s">
        <v>23</v>
      </c>
      <c r="B53" s="1726">
        <v>15355</v>
      </c>
      <c r="C53" s="1749">
        <v>12418</v>
      </c>
      <c r="D53" s="1749">
        <v>6151</v>
      </c>
      <c r="E53" s="1749">
        <v>8341</v>
      </c>
      <c r="F53" s="1777">
        <v>4482</v>
      </c>
      <c r="G53" s="1778">
        <v>46747</v>
      </c>
      <c r="H53" s="1779">
        <v>369</v>
      </c>
      <c r="I53" s="1749">
        <v>556</v>
      </c>
      <c r="J53" s="1749">
        <v>1244</v>
      </c>
      <c r="K53" s="1780">
        <v>454</v>
      </c>
      <c r="L53" s="1778">
        <v>2623</v>
      </c>
      <c r="M53" s="1781">
        <v>49370</v>
      </c>
      <c r="N53" s="1780">
        <v>31159</v>
      </c>
    </row>
    <row r="54" spans="1:16" ht="15.75" thickBot="1" x14ac:dyDescent="0.3">
      <c r="A54" s="223" t="s">
        <v>24</v>
      </c>
      <c r="B54" s="1727">
        <v>92283</v>
      </c>
      <c r="C54" s="1727">
        <v>66610</v>
      </c>
      <c r="D54" s="1727">
        <v>38232</v>
      </c>
      <c r="E54" s="1727">
        <v>42180</v>
      </c>
      <c r="F54" s="1764">
        <v>29475</v>
      </c>
      <c r="G54" s="1750">
        <v>268781</v>
      </c>
      <c r="H54" s="1782">
        <v>15084</v>
      </c>
      <c r="I54" s="1727">
        <v>11462</v>
      </c>
      <c r="J54" s="1727">
        <v>15546</v>
      </c>
      <c r="K54" s="1727">
        <v>3655</v>
      </c>
      <c r="L54" s="1783">
        <v>45747</v>
      </c>
      <c r="M54" s="1762">
        <v>314528</v>
      </c>
      <c r="N54" s="1730">
        <v>194325</v>
      </c>
    </row>
    <row r="55" spans="1:16" x14ac:dyDescent="0.25">
      <c r="A55" s="362" t="s">
        <v>35</v>
      </c>
      <c r="B55" s="1728">
        <v>13436</v>
      </c>
      <c r="C55" s="1751">
        <v>6006</v>
      </c>
      <c r="D55" s="1751">
        <v>5740</v>
      </c>
      <c r="E55" s="1751">
        <v>3634</v>
      </c>
      <c r="F55" s="1752">
        <v>3555</v>
      </c>
      <c r="G55" s="1753">
        <v>32371</v>
      </c>
      <c r="H55" s="1754">
        <v>23720</v>
      </c>
      <c r="I55" s="1751">
        <v>1844</v>
      </c>
      <c r="J55" s="1751">
        <v>2443</v>
      </c>
      <c r="K55" s="1751">
        <v>932</v>
      </c>
      <c r="L55" s="1753">
        <v>28939</v>
      </c>
      <c r="M55" s="1755">
        <v>61309</v>
      </c>
      <c r="N55" s="1832">
        <v>37051</v>
      </c>
    </row>
    <row r="56" spans="1:16" x14ac:dyDescent="0.25">
      <c r="A56" s="1715" t="s">
        <v>36</v>
      </c>
      <c r="B56" s="1729">
        <v>6191</v>
      </c>
      <c r="C56" s="1744">
        <v>3475</v>
      </c>
      <c r="D56" s="1744">
        <v>2429</v>
      </c>
      <c r="E56" s="1744">
        <v>3794</v>
      </c>
      <c r="F56" s="1756">
        <v>843</v>
      </c>
      <c r="G56" s="1757">
        <v>16731</v>
      </c>
      <c r="H56" s="1758">
        <v>9226</v>
      </c>
      <c r="I56" s="1744">
        <v>8795</v>
      </c>
      <c r="J56" s="1744">
        <v>5579</v>
      </c>
      <c r="K56" s="1744">
        <v>576</v>
      </c>
      <c r="L56" s="1757">
        <v>24176</v>
      </c>
      <c r="M56" s="1759">
        <v>40908</v>
      </c>
      <c r="N56" s="1839">
        <v>24381</v>
      </c>
    </row>
    <row r="57" spans="1:16" x14ac:dyDescent="0.25">
      <c r="A57" s="1715" t="s">
        <v>37</v>
      </c>
      <c r="B57" s="1729">
        <v>383</v>
      </c>
      <c r="C57" s="1744">
        <v>36</v>
      </c>
      <c r="D57" s="1744">
        <v>809</v>
      </c>
      <c r="E57" s="1744">
        <v>601</v>
      </c>
      <c r="F57" s="1756">
        <v>202</v>
      </c>
      <c r="G57" s="1757">
        <v>2031</v>
      </c>
      <c r="H57" s="1758">
        <v>5515</v>
      </c>
      <c r="I57" s="1744">
        <v>1</v>
      </c>
      <c r="J57" s="1744">
        <v>0</v>
      </c>
      <c r="K57" s="1744">
        <v>0</v>
      </c>
      <c r="L57" s="1757">
        <v>5516</v>
      </c>
      <c r="M57" s="1759">
        <v>7547</v>
      </c>
      <c r="N57" s="1839">
        <v>1496</v>
      </c>
    </row>
    <row r="58" spans="1:16" x14ac:dyDescent="0.25">
      <c r="A58" s="1715" t="s">
        <v>38</v>
      </c>
      <c r="B58" s="1729">
        <v>3128</v>
      </c>
      <c r="C58" s="1744">
        <v>175</v>
      </c>
      <c r="D58" s="1744">
        <v>147</v>
      </c>
      <c r="E58" s="1744">
        <v>744</v>
      </c>
      <c r="F58" s="1756">
        <v>1622</v>
      </c>
      <c r="G58" s="1757">
        <v>5816</v>
      </c>
      <c r="H58" s="1758">
        <v>0</v>
      </c>
      <c r="I58" s="1744">
        <v>35</v>
      </c>
      <c r="J58" s="1744">
        <v>0</v>
      </c>
      <c r="K58" s="1744">
        <v>0</v>
      </c>
      <c r="L58" s="1757">
        <v>35</v>
      </c>
      <c r="M58" s="1759">
        <v>5851</v>
      </c>
      <c r="N58" s="1839">
        <v>1702</v>
      </c>
    </row>
    <row r="59" spans="1:16" x14ac:dyDescent="0.25">
      <c r="A59" s="1715" t="s">
        <v>39</v>
      </c>
      <c r="B59" s="1729">
        <v>4358</v>
      </c>
      <c r="C59" s="1744">
        <v>9439</v>
      </c>
      <c r="D59" s="1744">
        <v>4533</v>
      </c>
      <c r="E59" s="1744">
        <v>6613</v>
      </c>
      <c r="F59" s="1756">
        <v>1011</v>
      </c>
      <c r="G59" s="1757">
        <v>25954</v>
      </c>
      <c r="H59" s="1758">
        <v>5821</v>
      </c>
      <c r="I59" s="1744">
        <v>6395</v>
      </c>
      <c r="J59" s="1744">
        <v>19490</v>
      </c>
      <c r="K59" s="1744">
        <v>13038</v>
      </c>
      <c r="L59" s="1757">
        <v>44744</v>
      </c>
      <c r="M59" s="1759">
        <v>70698</v>
      </c>
      <c r="N59" s="1839">
        <v>45467</v>
      </c>
      <c r="P59" s="4">
        <f>B54+H54</f>
        <v>107367</v>
      </c>
    </row>
    <row r="60" spans="1:16" x14ac:dyDescent="0.25">
      <c r="A60" s="1715" t="s">
        <v>40</v>
      </c>
      <c r="B60" s="1729">
        <v>525</v>
      </c>
      <c r="C60" s="1744">
        <v>41</v>
      </c>
      <c r="D60" s="1744">
        <v>11347</v>
      </c>
      <c r="E60" s="1744">
        <v>2626</v>
      </c>
      <c r="F60" s="1756">
        <v>22</v>
      </c>
      <c r="G60" s="1757">
        <v>14561</v>
      </c>
      <c r="H60" s="1758">
        <v>0</v>
      </c>
      <c r="I60" s="1744">
        <v>0</v>
      </c>
      <c r="J60" s="1744">
        <v>30</v>
      </c>
      <c r="K60" s="1744">
        <v>0</v>
      </c>
      <c r="L60" s="1757">
        <v>30</v>
      </c>
      <c r="M60" s="1759">
        <v>14591</v>
      </c>
      <c r="N60" s="1839">
        <v>14560</v>
      </c>
    </row>
    <row r="61" spans="1:16" x14ac:dyDescent="0.25">
      <c r="A61" s="1715" t="s">
        <v>41</v>
      </c>
      <c r="B61" s="1729">
        <v>6893</v>
      </c>
      <c r="C61" s="1744">
        <v>1729</v>
      </c>
      <c r="D61" s="1744">
        <v>4774</v>
      </c>
      <c r="E61" s="1744">
        <v>2253</v>
      </c>
      <c r="F61" s="1756">
        <v>482</v>
      </c>
      <c r="G61" s="1757">
        <v>16131</v>
      </c>
      <c r="H61" s="1758">
        <v>2389</v>
      </c>
      <c r="I61" s="1744">
        <v>172</v>
      </c>
      <c r="J61" s="1744">
        <v>706</v>
      </c>
      <c r="K61" s="1744">
        <v>20</v>
      </c>
      <c r="L61" s="1757">
        <v>3287</v>
      </c>
      <c r="M61" s="1759">
        <v>19418</v>
      </c>
      <c r="N61" s="1839">
        <v>11709</v>
      </c>
    </row>
    <row r="62" spans="1:16" x14ac:dyDescent="0.25">
      <c r="A62" s="1715" t="s">
        <v>42</v>
      </c>
      <c r="B62" s="1729">
        <v>3276</v>
      </c>
      <c r="C62" s="1744">
        <v>3633</v>
      </c>
      <c r="D62" s="1744">
        <v>11226</v>
      </c>
      <c r="E62" s="1744">
        <v>18477</v>
      </c>
      <c r="F62" s="1756">
        <v>2101</v>
      </c>
      <c r="G62" s="1757">
        <v>38713</v>
      </c>
      <c r="H62" s="1758">
        <v>71</v>
      </c>
      <c r="I62" s="1744">
        <v>237</v>
      </c>
      <c r="J62" s="1744">
        <v>18</v>
      </c>
      <c r="K62" s="1744">
        <v>148</v>
      </c>
      <c r="L62" s="1757">
        <v>474</v>
      </c>
      <c r="M62" s="1759">
        <v>39187</v>
      </c>
      <c r="N62" s="1839">
        <v>26843</v>
      </c>
    </row>
    <row r="63" spans="1:16" x14ac:dyDescent="0.25">
      <c r="A63" s="1715" t="s">
        <v>43</v>
      </c>
      <c r="B63" s="1729">
        <v>5629</v>
      </c>
      <c r="C63" s="1744">
        <v>1982</v>
      </c>
      <c r="D63" s="1744">
        <v>2947</v>
      </c>
      <c r="E63" s="1744">
        <v>485</v>
      </c>
      <c r="F63" s="1756">
        <v>1563</v>
      </c>
      <c r="G63" s="1757">
        <v>12606</v>
      </c>
      <c r="H63" s="1758">
        <v>210</v>
      </c>
      <c r="I63" s="1744">
        <v>16</v>
      </c>
      <c r="J63" s="1744">
        <v>3158</v>
      </c>
      <c r="K63" s="1744">
        <v>9</v>
      </c>
      <c r="L63" s="1757">
        <v>3393</v>
      </c>
      <c r="M63" s="1759">
        <v>15999</v>
      </c>
      <c r="N63" s="1839">
        <v>9703</v>
      </c>
    </row>
    <row r="64" spans="1:16" x14ac:dyDescent="0.25">
      <c r="A64" s="1715" t="s">
        <v>44</v>
      </c>
      <c r="B64" s="1729">
        <v>2073</v>
      </c>
      <c r="C64" s="1744">
        <v>445</v>
      </c>
      <c r="D64" s="1744">
        <v>1197</v>
      </c>
      <c r="E64" s="1744">
        <v>2927</v>
      </c>
      <c r="F64" s="1756">
        <v>3129</v>
      </c>
      <c r="G64" s="1757">
        <v>9771</v>
      </c>
      <c r="H64" s="1758">
        <v>2217</v>
      </c>
      <c r="I64" s="1744">
        <v>615</v>
      </c>
      <c r="J64" s="1744">
        <v>48</v>
      </c>
      <c r="K64" s="1744">
        <v>1118</v>
      </c>
      <c r="L64" s="1757">
        <v>3998</v>
      </c>
      <c r="M64" s="1759">
        <v>13769</v>
      </c>
      <c r="N64" s="1839">
        <v>10966</v>
      </c>
    </row>
    <row r="65" spans="1:14" x14ac:dyDescent="0.25">
      <c r="A65" s="1715" t="s">
        <v>45</v>
      </c>
      <c r="B65" s="1729">
        <v>2863</v>
      </c>
      <c r="C65" s="1744">
        <v>298</v>
      </c>
      <c r="D65" s="1744">
        <v>484</v>
      </c>
      <c r="E65" s="1744">
        <v>583</v>
      </c>
      <c r="F65" s="1756">
        <v>254</v>
      </c>
      <c r="G65" s="1757">
        <v>4482</v>
      </c>
      <c r="H65" s="1758">
        <v>19</v>
      </c>
      <c r="I65" s="1744">
        <v>0</v>
      </c>
      <c r="J65" s="1744">
        <v>2</v>
      </c>
      <c r="K65" s="1744">
        <v>0</v>
      </c>
      <c r="L65" s="1757">
        <v>21</v>
      </c>
      <c r="M65" s="1759">
        <v>4503</v>
      </c>
      <c r="N65" s="1839">
        <v>3816</v>
      </c>
    </row>
    <row r="66" spans="1:14" x14ac:dyDescent="0.25">
      <c r="A66" s="1715" t="s">
        <v>46</v>
      </c>
      <c r="B66" s="1729">
        <v>1102</v>
      </c>
      <c r="C66" s="1744">
        <v>3499</v>
      </c>
      <c r="D66" s="1744">
        <v>1038</v>
      </c>
      <c r="E66" s="1744">
        <v>6261</v>
      </c>
      <c r="F66" s="1756">
        <v>3578</v>
      </c>
      <c r="G66" s="1757">
        <v>15478</v>
      </c>
      <c r="H66" s="1758">
        <v>437</v>
      </c>
      <c r="I66" s="1744">
        <v>0</v>
      </c>
      <c r="J66" s="1744">
        <v>23</v>
      </c>
      <c r="K66" s="1744">
        <v>2450</v>
      </c>
      <c r="L66" s="1757">
        <v>2910</v>
      </c>
      <c r="M66" s="1759">
        <v>18389</v>
      </c>
      <c r="N66" s="1839">
        <v>14524</v>
      </c>
    </row>
    <row r="67" spans="1:14" x14ac:dyDescent="0.25">
      <c r="A67" s="1716" t="s">
        <v>47</v>
      </c>
      <c r="B67" s="1733">
        <v>102</v>
      </c>
      <c r="C67" s="1749">
        <v>0</v>
      </c>
      <c r="D67" s="1749">
        <v>106</v>
      </c>
      <c r="E67" s="1749">
        <v>327</v>
      </c>
      <c r="F67" s="1777">
        <v>27</v>
      </c>
      <c r="G67" s="1778">
        <v>562</v>
      </c>
      <c r="H67" s="1779">
        <v>1091</v>
      </c>
      <c r="I67" s="1749">
        <v>995</v>
      </c>
      <c r="J67" s="1749">
        <v>68</v>
      </c>
      <c r="K67" s="1749">
        <v>13</v>
      </c>
      <c r="L67" s="1778">
        <v>2167</v>
      </c>
      <c r="M67" s="1781">
        <v>2729</v>
      </c>
      <c r="N67" s="1840">
        <v>601</v>
      </c>
    </row>
    <row r="68" spans="1:14" ht="15.75" thickBot="1" x14ac:dyDescent="0.3">
      <c r="A68" s="1715" t="s">
        <v>321</v>
      </c>
      <c r="B68" s="1733">
        <v>28038</v>
      </c>
      <c r="C68" s="1784">
        <v>29285</v>
      </c>
      <c r="D68" s="1784">
        <v>23067</v>
      </c>
      <c r="E68" s="1784">
        <v>9930</v>
      </c>
      <c r="F68" s="1785">
        <v>8122</v>
      </c>
      <c r="G68" s="1786">
        <v>98442</v>
      </c>
      <c r="H68" s="1733">
        <v>50722</v>
      </c>
      <c r="I68" s="1784">
        <v>11320</v>
      </c>
      <c r="J68" s="1784">
        <v>12643</v>
      </c>
      <c r="K68" s="1784">
        <v>9688</v>
      </c>
      <c r="L68" s="1786">
        <v>84374</v>
      </c>
      <c r="M68" s="1760">
        <v>182816</v>
      </c>
      <c r="N68" s="1840">
        <v>98198</v>
      </c>
    </row>
    <row r="69" spans="1:14" ht="15.75" thickBot="1" x14ac:dyDescent="0.3">
      <c r="A69" s="1717" t="s">
        <v>25</v>
      </c>
      <c r="B69" s="1727">
        <v>77997</v>
      </c>
      <c r="C69" s="1727">
        <v>60043</v>
      </c>
      <c r="D69" s="1727">
        <v>69844</v>
      </c>
      <c r="E69" s="1727">
        <v>59255</v>
      </c>
      <c r="F69" s="1727">
        <v>26511</v>
      </c>
      <c r="G69" s="1761">
        <v>293650</v>
      </c>
      <c r="H69" s="1727">
        <v>101438</v>
      </c>
      <c r="I69" s="1727">
        <v>30425</v>
      </c>
      <c r="J69" s="1727">
        <v>44208</v>
      </c>
      <c r="K69" s="1727">
        <v>27992</v>
      </c>
      <c r="L69" s="1787">
        <v>204064</v>
      </c>
      <c r="M69" s="1762">
        <v>497714</v>
      </c>
      <c r="N69" s="1734">
        <v>301017</v>
      </c>
    </row>
    <row r="70" spans="1:14" ht="15.75" thickBot="1" x14ac:dyDescent="0.3">
      <c r="A70" s="1713" t="s">
        <v>26</v>
      </c>
      <c r="B70" s="1730">
        <v>170280</v>
      </c>
      <c r="C70" s="1730">
        <v>126653</v>
      </c>
      <c r="D70" s="1730">
        <v>108076</v>
      </c>
      <c r="E70" s="1730">
        <v>101435</v>
      </c>
      <c r="F70" s="1730">
        <v>55986</v>
      </c>
      <c r="G70" s="1750">
        <v>562431</v>
      </c>
      <c r="H70" s="1730">
        <v>116522</v>
      </c>
      <c r="I70" s="1730">
        <v>41888</v>
      </c>
      <c r="J70" s="1730">
        <v>59754</v>
      </c>
      <c r="K70" s="1730">
        <v>31647</v>
      </c>
      <c r="L70" s="1789">
        <v>249811</v>
      </c>
      <c r="M70" s="1762">
        <v>812242</v>
      </c>
      <c r="N70" s="1730">
        <v>495342</v>
      </c>
    </row>
    <row r="71" spans="1:14" x14ac:dyDescent="0.25">
      <c r="A71" s="33"/>
      <c r="B71" s="33">
        <f>B69+H69</f>
        <v>179435</v>
      </c>
      <c r="C71" s="33">
        <f>B71+B41</f>
        <v>181505</v>
      </c>
      <c r="D71" s="33"/>
      <c r="E71" s="33"/>
      <c r="F71" s="33">
        <f>F69+K69</f>
        <v>54503</v>
      </c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5.75" thickBot="1" x14ac:dyDescent="0.3">
      <c r="A73" s="3297" t="s">
        <v>48</v>
      </c>
      <c r="B73" s="3298"/>
      <c r="C73" s="3298"/>
      <c r="D73" s="3298"/>
      <c r="E73" s="3298"/>
      <c r="F73" s="3298"/>
      <c r="G73" s="3298"/>
      <c r="H73" s="3298"/>
      <c r="I73" s="3298"/>
      <c r="J73" s="3298"/>
      <c r="K73" s="3298"/>
      <c r="L73" s="3298"/>
      <c r="M73" s="3298"/>
      <c r="N73" s="3299"/>
    </row>
    <row r="74" spans="1:14" ht="15.75" thickBot="1" x14ac:dyDescent="0.3">
      <c r="A74" s="3300" t="s">
        <v>0</v>
      </c>
      <c r="B74" s="3361" t="s">
        <v>1</v>
      </c>
      <c r="C74" s="3361"/>
      <c r="D74" s="3361"/>
      <c r="E74" s="3361"/>
      <c r="F74" s="3361"/>
      <c r="G74" s="3362"/>
      <c r="H74" s="3363" t="s">
        <v>2</v>
      </c>
      <c r="I74" s="3364"/>
      <c r="J74" s="3364"/>
      <c r="K74" s="3364"/>
      <c r="L74" s="3365"/>
      <c r="M74" s="3366" t="s">
        <v>3</v>
      </c>
      <c r="N74" s="3357" t="s">
        <v>31</v>
      </c>
    </row>
    <row r="75" spans="1:14" x14ac:dyDescent="0.25">
      <c r="A75" s="3301"/>
      <c r="B75" s="3367" t="s">
        <v>8</v>
      </c>
      <c r="C75" s="3368"/>
      <c r="D75" s="3369" t="s">
        <v>9</v>
      </c>
      <c r="E75" s="3370"/>
      <c r="F75" s="3371" t="s">
        <v>32</v>
      </c>
      <c r="G75" s="3372" t="s">
        <v>10</v>
      </c>
      <c r="H75" s="3367" t="s">
        <v>11</v>
      </c>
      <c r="I75" s="3368"/>
      <c r="J75" s="3373" t="s">
        <v>12</v>
      </c>
      <c r="K75" s="3373" t="s">
        <v>33</v>
      </c>
      <c r="L75" s="3372" t="s">
        <v>13</v>
      </c>
      <c r="M75" s="3354"/>
      <c r="N75" s="3358"/>
    </row>
    <row r="76" spans="1:14" ht="57.75" thickBot="1" x14ac:dyDescent="0.3">
      <c r="A76" s="3302"/>
      <c r="B76" s="1714" t="s">
        <v>14</v>
      </c>
      <c r="C76" s="1682" t="s">
        <v>15</v>
      </c>
      <c r="D76" s="1682" t="s">
        <v>16</v>
      </c>
      <c r="E76" s="1682" t="s">
        <v>55</v>
      </c>
      <c r="F76" s="3356"/>
      <c r="G76" s="3328"/>
      <c r="H76" s="259" t="s">
        <v>14</v>
      </c>
      <c r="I76" s="1682" t="s">
        <v>15</v>
      </c>
      <c r="J76" s="3324"/>
      <c r="K76" s="3324"/>
      <c r="L76" s="3328"/>
      <c r="M76" s="3355"/>
      <c r="N76" s="3359"/>
    </row>
    <row r="77" spans="1:14" ht="15.75" thickBot="1" x14ac:dyDescent="0.3">
      <c r="A77" s="1718" t="s">
        <v>24</v>
      </c>
      <c r="B77" s="1735">
        <v>92283</v>
      </c>
      <c r="C77" s="1790">
        <v>66610</v>
      </c>
      <c r="D77" s="1790">
        <v>38232</v>
      </c>
      <c r="E77" s="1790">
        <v>42180</v>
      </c>
      <c r="F77" s="1790">
        <v>29475</v>
      </c>
      <c r="G77" s="1791">
        <v>268781</v>
      </c>
      <c r="H77" s="1790">
        <v>15084</v>
      </c>
      <c r="I77" s="1790">
        <v>11462</v>
      </c>
      <c r="J77" s="1790">
        <v>15546</v>
      </c>
      <c r="K77" s="1790">
        <v>3655</v>
      </c>
      <c r="L77" s="1791">
        <v>45747</v>
      </c>
      <c r="M77" s="1792">
        <v>314528</v>
      </c>
      <c r="N77" s="1793">
        <v>194325</v>
      </c>
    </row>
    <row r="78" spans="1:14" x14ac:dyDescent="0.25">
      <c r="A78" s="1719" t="s">
        <v>49</v>
      </c>
      <c r="B78" s="1736">
        <v>59353</v>
      </c>
      <c r="C78" s="1740">
        <v>42573</v>
      </c>
      <c r="D78" s="1740">
        <v>21356</v>
      </c>
      <c r="E78" s="1740">
        <v>23875</v>
      </c>
      <c r="F78" s="1794">
        <v>21297</v>
      </c>
      <c r="G78" s="1795">
        <v>168454</v>
      </c>
      <c r="H78" s="1796">
        <v>12936</v>
      </c>
      <c r="I78" s="1797">
        <v>9726</v>
      </c>
      <c r="J78" s="1798">
        <v>14950</v>
      </c>
      <c r="K78" s="1794">
        <v>3451</v>
      </c>
      <c r="L78" s="1795">
        <v>41063</v>
      </c>
      <c r="M78" s="1799">
        <v>209517</v>
      </c>
      <c r="N78" s="1841">
        <v>134815</v>
      </c>
    </row>
    <row r="79" spans="1:14" x14ac:dyDescent="0.25">
      <c r="A79" s="1720" t="s">
        <v>50</v>
      </c>
      <c r="B79" s="1737">
        <v>0</v>
      </c>
      <c r="C79" s="1744">
        <v>0</v>
      </c>
      <c r="D79" s="1744">
        <v>4289</v>
      </c>
      <c r="E79" s="1744">
        <v>15</v>
      </c>
      <c r="F79" s="1800">
        <v>10</v>
      </c>
      <c r="G79" s="1801">
        <v>4314</v>
      </c>
      <c r="H79" s="1802">
        <v>0</v>
      </c>
      <c r="I79" s="1803">
        <v>0</v>
      </c>
      <c r="J79" s="1804">
        <v>0</v>
      </c>
      <c r="K79" s="1800">
        <v>0</v>
      </c>
      <c r="L79" s="1801">
        <v>0</v>
      </c>
      <c r="M79" s="1805">
        <v>4314</v>
      </c>
      <c r="N79" s="1842">
        <v>15</v>
      </c>
    </row>
    <row r="80" spans="1:14" x14ac:dyDescent="0.25">
      <c r="A80" s="1720" t="s">
        <v>51</v>
      </c>
      <c r="B80" s="1737">
        <v>27451</v>
      </c>
      <c r="C80" s="1744">
        <v>20147</v>
      </c>
      <c r="D80" s="1744">
        <v>9990</v>
      </c>
      <c r="E80" s="1744">
        <v>14703</v>
      </c>
      <c r="F80" s="1800">
        <v>6279</v>
      </c>
      <c r="G80" s="1801">
        <v>78570</v>
      </c>
      <c r="H80" s="1802">
        <v>1939</v>
      </c>
      <c r="I80" s="1803">
        <v>1583</v>
      </c>
      <c r="J80" s="1804">
        <v>557</v>
      </c>
      <c r="K80" s="1800">
        <v>19</v>
      </c>
      <c r="L80" s="1801">
        <v>4098</v>
      </c>
      <c r="M80" s="1805">
        <v>82668</v>
      </c>
      <c r="N80" s="1842">
        <v>48085</v>
      </c>
    </row>
    <row r="81" spans="1:14" x14ac:dyDescent="0.25">
      <c r="A81" s="1721" t="s">
        <v>52</v>
      </c>
      <c r="B81" s="1729">
        <v>1715</v>
      </c>
      <c r="C81" s="1744">
        <v>298</v>
      </c>
      <c r="D81" s="1744">
        <v>1637</v>
      </c>
      <c r="E81" s="1744">
        <v>349</v>
      </c>
      <c r="F81" s="1756">
        <v>1149</v>
      </c>
      <c r="G81" s="1801">
        <v>5148</v>
      </c>
      <c r="H81" s="1806">
        <v>194</v>
      </c>
      <c r="I81" s="1803">
        <v>0</v>
      </c>
      <c r="J81" s="1803">
        <v>6</v>
      </c>
      <c r="K81" s="1807">
        <v>185</v>
      </c>
      <c r="L81" s="1801">
        <v>385</v>
      </c>
      <c r="M81" s="1805">
        <v>5533</v>
      </c>
      <c r="N81" s="1842">
        <v>3499</v>
      </c>
    </row>
    <row r="82" spans="1:14" x14ac:dyDescent="0.25">
      <c r="A82" s="1715" t="s">
        <v>53</v>
      </c>
      <c r="B82" s="1729">
        <v>3063</v>
      </c>
      <c r="C82" s="1744">
        <v>3549</v>
      </c>
      <c r="D82" s="1744">
        <v>944</v>
      </c>
      <c r="E82" s="1744">
        <v>3217</v>
      </c>
      <c r="F82" s="1756">
        <v>702</v>
      </c>
      <c r="G82" s="1801">
        <v>11475</v>
      </c>
      <c r="H82" s="1806">
        <v>14</v>
      </c>
      <c r="I82" s="1803">
        <v>153</v>
      </c>
      <c r="J82" s="1803">
        <v>33</v>
      </c>
      <c r="K82" s="1807">
        <v>0</v>
      </c>
      <c r="L82" s="1801">
        <v>200</v>
      </c>
      <c r="M82" s="1805">
        <v>11675</v>
      </c>
      <c r="N82" s="1842">
        <v>7699</v>
      </c>
    </row>
    <row r="83" spans="1:14" ht="15.75" thickBot="1" x14ac:dyDescent="0.3">
      <c r="A83" s="1722" t="s">
        <v>23</v>
      </c>
      <c r="B83" s="1738">
        <v>701</v>
      </c>
      <c r="C83" s="1808">
        <v>43</v>
      </c>
      <c r="D83" s="1808">
        <v>16</v>
      </c>
      <c r="E83" s="1808">
        <v>21</v>
      </c>
      <c r="F83" s="1809">
        <v>38</v>
      </c>
      <c r="G83" s="1810">
        <v>820</v>
      </c>
      <c r="H83" s="1811">
        <v>1</v>
      </c>
      <c r="I83" s="1812">
        <v>0</v>
      </c>
      <c r="J83" s="1812">
        <v>0</v>
      </c>
      <c r="K83" s="1813">
        <v>0</v>
      </c>
      <c r="L83" s="1810">
        <v>1</v>
      </c>
      <c r="M83" s="1814">
        <v>821</v>
      </c>
      <c r="N83" s="1843">
        <v>212</v>
      </c>
    </row>
    <row r="84" spans="1:14" ht="15.75" thickBot="1" x14ac:dyDescent="0.3">
      <c r="A84" s="1718" t="s">
        <v>25</v>
      </c>
      <c r="B84" s="1735">
        <v>77997</v>
      </c>
      <c r="C84" s="1790">
        <v>60043</v>
      </c>
      <c r="D84" s="1790">
        <v>69844</v>
      </c>
      <c r="E84" s="1790">
        <v>59255</v>
      </c>
      <c r="F84" s="1815">
        <v>26511</v>
      </c>
      <c r="G84" s="1791">
        <v>293650</v>
      </c>
      <c r="H84" s="1735">
        <v>101438</v>
      </c>
      <c r="I84" s="1790">
        <v>30425</v>
      </c>
      <c r="J84" s="1790">
        <v>44208</v>
      </c>
      <c r="K84" s="1790">
        <v>27992</v>
      </c>
      <c r="L84" s="1791">
        <v>204064</v>
      </c>
      <c r="M84" s="1792">
        <v>497714</v>
      </c>
      <c r="N84" s="1793">
        <v>301017</v>
      </c>
    </row>
    <row r="85" spans="1:14" x14ac:dyDescent="0.25">
      <c r="A85" s="1720" t="s">
        <v>49</v>
      </c>
      <c r="B85" s="1729">
        <v>52229</v>
      </c>
      <c r="C85" s="1744">
        <v>50070</v>
      </c>
      <c r="D85" s="1744">
        <v>49925</v>
      </c>
      <c r="E85" s="1744">
        <v>44133</v>
      </c>
      <c r="F85" s="1756">
        <v>15917</v>
      </c>
      <c r="G85" s="1795">
        <v>212274</v>
      </c>
      <c r="H85" s="1806">
        <v>88574</v>
      </c>
      <c r="I85" s="1803">
        <v>22528</v>
      </c>
      <c r="J85" s="1803">
        <v>32262</v>
      </c>
      <c r="K85" s="1807">
        <v>22202</v>
      </c>
      <c r="L85" s="1795">
        <v>165566</v>
      </c>
      <c r="M85" s="1799">
        <v>377840</v>
      </c>
      <c r="N85" s="1842">
        <v>233375</v>
      </c>
    </row>
    <row r="86" spans="1:14" x14ac:dyDescent="0.25">
      <c r="A86" s="1720" t="s">
        <v>50</v>
      </c>
      <c r="B86" s="1729">
        <v>0</v>
      </c>
      <c r="C86" s="1744">
        <v>0</v>
      </c>
      <c r="D86" s="1744">
        <v>9269</v>
      </c>
      <c r="E86" s="1744">
        <v>0</v>
      </c>
      <c r="F86" s="1756">
        <v>73</v>
      </c>
      <c r="G86" s="1816">
        <v>9342</v>
      </c>
      <c r="H86" s="1806">
        <v>0</v>
      </c>
      <c r="I86" s="1803">
        <v>0</v>
      </c>
      <c r="J86" s="1803">
        <v>0</v>
      </c>
      <c r="K86" s="1807">
        <v>0</v>
      </c>
      <c r="L86" s="1801">
        <v>0</v>
      </c>
      <c r="M86" s="1805">
        <v>9342</v>
      </c>
      <c r="N86" s="1842">
        <v>46</v>
      </c>
    </row>
    <row r="87" spans="1:14" x14ac:dyDescent="0.25">
      <c r="A87" s="1720" t="s">
        <v>51</v>
      </c>
      <c r="B87" s="1737">
        <v>25374</v>
      </c>
      <c r="C87" s="1804">
        <v>9820</v>
      </c>
      <c r="D87" s="1804">
        <v>10248</v>
      </c>
      <c r="E87" s="1804">
        <v>15069</v>
      </c>
      <c r="F87" s="1800">
        <v>10385</v>
      </c>
      <c r="G87" s="1816">
        <v>70895</v>
      </c>
      <c r="H87" s="1817">
        <v>12863</v>
      </c>
      <c r="I87" s="1804">
        <v>7898</v>
      </c>
      <c r="J87" s="1804">
        <v>11946</v>
      </c>
      <c r="K87" s="1800">
        <v>5450</v>
      </c>
      <c r="L87" s="1801">
        <v>38157</v>
      </c>
      <c r="M87" s="1805">
        <v>109052</v>
      </c>
      <c r="N87" s="1842">
        <v>66484</v>
      </c>
    </row>
    <row r="88" spans="1:14" x14ac:dyDescent="0.25">
      <c r="A88" s="1721" t="s">
        <v>52</v>
      </c>
      <c r="B88" s="1737">
        <v>372</v>
      </c>
      <c r="C88" s="1804">
        <v>100</v>
      </c>
      <c r="D88" s="1804">
        <v>293</v>
      </c>
      <c r="E88" s="1804">
        <v>53</v>
      </c>
      <c r="F88" s="1800">
        <v>121</v>
      </c>
      <c r="G88" s="1816">
        <v>939</v>
      </c>
      <c r="H88" s="1817">
        <v>0</v>
      </c>
      <c r="I88" s="1804">
        <v>0</v>
      </c>
      <c r="J88" s="1804">
        <v>0</v>
      </c>
      <c r="K88" s="1800">
        <v>17</v>
      </c>
      <c r="L88" s="1801">
        <v>17</v>
      </c>
      <c r="M88" s="1805">
        <v>956</v>
      </c>
      <c r="N88" s="1842">
        <v>625</v>
      </c>
    </row>
    <row r="89" spans="1:14" x14ac:dyDescent="0.25">
      <c r="A89" s="1721" t="s">
        <v>53</v>
      </c>
      <c r="B89" s="1724">
        <v>20</v>
      </c>
      <c r="C89" s="1744">
        <v>53</v>
      </c>
      <c r="D89" s="1744">
        <v>101</v>
      </c>
      <c r="E89" s="1744">
        <v>0</v>
      </c>
      <c r="F89" s="1771">
        <v>15</v>
      </c>
      <c r="G89" s="1816">
        <v>189</v>
      </c>
      <c r="H89" s="1818">
        <v>0</v>
      </c>
      <c r="I89" s="1804">
        <v>0</v>
      </c>
      <c r="J89" s="1804">
        <v>0</v>
      </c>
      <c r="K89" s="1819">
        <v>323</v>
      </c>
      <c r="L89" s="1801">
        <v>323</v>
      </c>
      <c r="M89" s="1805">
        <v>512</v>
      </c>
      <c r="N89" s="1842">
        <v>478</v>
      </c>
    </row>
    <row r="90" spans="1:14" ht="15.75" thickBot="1" x14ac:dyDescent="0.3">
      <c r="A90" s="1721" t="s">
        <v>23</v>
      </c>
      <c r="B90" s="1739">
        <v>2</v>
      </c>
      <c r="C90" s="1820">
        <v>0</v>
      </c>
      <c r="D90" s="1820">
        <v>8</v>
      </c>
      <c r="E90" s="1820">
        <v>0</v>
      </c>
      <c r="F90" s="1821">
        <v>0</v>
      </c>
      <c r="G90" s="1822">
        <v>10</v>
      </c>
      <c r="H90" s="1823">
        <v>1</v>
      </c>
      <c r="I90" s="1824">
        <v>0</v>
      </c>
      <c r="J90" s="1824">
        <v>0</v>
      </c>
      <c r="K90" s="1825">
        <v>0</v>
      </c>
      <c r="L90" s="1810">
        <v>1</v>
      </c>
      <c r="M90" s="1814">
        <v>11</v>
      </c>
      <c r="N90" s="1843">
        <v>9</v>
      </c>
    </row>
    <row r="91" spans="1:14" ht="15.75" thickBot="1" x14ac:dyDescent="0.3">
      <c r="A91" s="1718" t="s">
        <v>26</v>
      </c>
      <c r="B91" s="1735">
        <v>170280</v>
      </c>
      <c r="C91" s="1826">
        <v>126653</v>
      </c>
      <c r="D91" s="1826">
        <v>108076</v>
      </c>
      <c r="E91" s="1826">
        <v>101435</v>
      </c>
      <c r="F91" s="1827">
        <v>55986</v>
      </c>
      <c r="G91" s="1791">
        <v>562431</v>
      </c>
      <c r="H91" s="1735">
        <v>116522</v>
      </c>
      <c r="I91" s="1826">
        <v>41888</v>
      </c>
      <c r="J91" s="1828">
        <v>59754</v>
      </c>
      <c r="K91" s="1828">
        <v>31647</v>
      </c>
      <c r="L91" s="1791">
        <v>249811</v>
      </c>
      <c r="M91" s="1792">
        <v>812242</v>
      </c>
      <c r="N91" s="1844">
        <v>495342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91"/>
  <sheetViews>
    <sheetView zoomScale="85" zoomScaleNormal="85" workbookViewId="0">
      <selection activeCell="M14" sqref="M14"/>
    </sheetView>
  </sheetViews>
  <sheetFormatPr defaultColWidth="9.140625" defaultRowHeight="15" x14ac:dyDescent="0.25"/>
  <cols>
    <col min="1" max="1" width="40.85546875" style="2" customWidth="1"/>
    <col min="2" max="2" width="15.140625" style="2" bestFit="1" customWidth="1"/>
    <col min="3" max="3" width="15.28515625" style="2" customWidth="1"/>
    <col min="4" max="4" width="15" style="2" customWidth="1"/>
    <col min="5" max="5" width="15.85546875" style="2" customWidth="1"/>
    <col min="6" max="6" width="16" style="2" customWidth="1"/>
    <col min="7" max="7" width="18.28515625" style="2" customWidth="1"/>
    <col min="8" max="8" width="14.42578125" style="2" customWidth="1"/>
    <col min="9" max="9" width="15.85546875" style="2" customWidth="1"/>
    <col min="10" max="10" width="16.7109375" style="2" customWidth="1"/>
    <col min="11" max="11" width="17.140625" style="2" customWidth="1"/>
    <col min="12" max="12" width="17.5703125" style="2" customWidth="1"/>
    <col min="13" max="13" width="20.85546875" style="2" customWidth="1"/>
    <col min="14" max="14" width="15.28515625" style="2" customWidth="1"/>
    <col min="15" max="16" width="9.140625" style="2"/>
    <col min="17" max="17" width="11.28515625" style="2" bestFit="1" customWidth="1"/>
    <col min="18" max="16384" width="9.140625" style="2"/>
  </cols>
  <sheetData>
    <row r="1" spans="1:14" ht="18.75" x14ac:dyDescent="0.25">
      <c r="A1" s="3293" t="s">
        <v>467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>
      <c r="A2" s="72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ht="19.5" thickBot="1" x14ac:dyDescent="0.3">
      <c r="A3" s="3467" t="s">
        <v>30</v>
      </c>
      <c r="B3" s="3468"/>
      <c r="C3" s="3468"/>
      <c r="D3" s="3468"/>
      <c r="E3" s="3468"/>
      <c r="F3" s="3468"/>
      <c r="G3" s="3468"/>
      <c r="H3" s="3468"/>
      <c r="I3" s="3468"/>
      <c r="J3" s="3468"/>
      <c r="K3" s="3468"/>
      <c r="L3" s="3468"/>
      <c r="M3" s="3468"/>
      <c r="N3" s="3469"/>
    </row>
    <row r="4" spans="1:14" ht="19.5" thickBot="1" x14ac:dyDescent="0.3">
      <c r="A4" s="3421" t="s">
        <v>0</v>
      </c>
      <c r="B4" s="3424" t="s">
        <v>459</v>
      </c>
      <c r="C4" s="3425"/>
      <c r="D4" s="3425"/>
      <c r="E4" s="3425"/>
      <c r="F4" s="3425"/>
      <c r="G4" s="3426"/>
      <c r="H4" s="3470" t="s">
        <v>458</v>
      </c>
      <c r="I4" s="3471"/>
      <c r="J4" s="3471"/>
      <c r="K4" s="3471"/>
      <c r="L4" s="3472"/>
      <c r="M4" s="3430" t="s">
        <v>465</v>
      </c>
      <c r="N4" s="3433" t="s">
        <v>457</v>
      </c>
    </row>
    <row r="5" spans="1:14" ht="18.75" x14ac:dyDescent="0.25">
      <c r="A5" s="3422"/>
      <c r="B5" s="3436" t="s">
        <v>8</v>
      </c>
      <c r="C5" s="3437"/>
      <c r="D5" s="3438" t="s">
        <v>9</v>
      </c>
      <c r="E5" s="3439"/>
      <c r="F5" s="3440" t="s">
        <v>468</v>
      </c>
      <c r="G5" s="3453" t="s">
        <v>463</v>
      </c>
      <c r="H5" s="3451" t="s">
        <v>11</v>
      </c>
      <c r="I5" s="3452"/>
      <c r="J5" s="3442" t="s">
        <v>462</v>
      </c>
      <c r="K5" s="3444" t="s">
        <v>469</v>
      </c>
      <c r="L5" s="3446" t="s">
        <v>460</v>
      </c>
      <c r="M5" s="3431"/>
      <c r="N5" s="3457"/>
    </row>
    <row r="6" spans="1:14" ht="75.75" thickBot="1" x14ac:dyDescent="0.3">
      <c r="A6" s="3423"/>
      <c r="B6" s="1108" t="s">
        <v>14</v>
      </c>
      <c r="C6" s="1106" t="s">
        <v>15</v>
      </c>
      <c r="D6" s="1106" t="s">
        <v>470</v>
      </c>
      <c r="E6" s="1106" t="s">
        <v>451</v>
      </c>
      <c r="F6" s="3441"/>
      <c r="G6" s="3447"/>
      <c r="H6" s="1108" t="s">
        <v>14</v>
      </c>
      <c r="I6" s="1106" t="s">
        <v>15</v>
      </c>
      <c r="J6" s="3443"/>
      <c r="K6" s="3445"/>
      <c r="L6" s="3447"/>
      <c r="M6" s="3432"/>
      <c r="N6" s="3458"/>
    </row>
    <row r="7" spans="1:14" ht="18.75" x14ac:dyDescent="0.25">
      <c r="A7" s="1105" t="s">
        <v>17</v>
      </c>
      <c r="B7" s="1104">
        <v>2700</v>
      </c>
      <c r="C7" s="1048">
        <v>2197</v>
      </c>
      <c r="D7" s="1048">
        <v>1851</v>
      </c>
      <c r="E7" s="1048">
        <v>1763</v>
      </c>
      <c r="F7" s="1103">
        <v>2129</v>
      </c>
      <c r="G7" s="1100">
        <v>10640</v>
      </c>
      <c r="H7" s="1104">
        <v>0</v>
      </c>
      <c r="I7" s="1048">
        <v>0</v>
      </c>
      <c r="J7" s="1048">
        <v>0</v>
      </c>
      <c r="K7" s="1101">
        <v>0</v>
      </c>
      <c r="L7" s="1100">
        <v>0</v>
      </c>
      <c r="M7" s="1099">
        <v>10640</v>
      </c>
      <c r="N7" s="1126">
        <v>6443</v>
      </c>
    </row>
    <row r="8" spans="1:14" ht="18.75" x14ac:dyDescent="0.25">
      <c r="A8" s="1089" t="s">
        <v>410</v>
      </c>
      <c r="B8" s="1088">
        <v>512</v>
      </c>
      <c r="C8" s="1019">
        <v>884</v>
      </c>
      <c r="D8" s="1019">
        <v>648</v>
      </c>
      <c r="E8" s="1019">
        <v>253</v>
      </c>
      <c r="F8" s="1103">
        <v>950</v>
      </c>
      <c r="G8" s="1100">
        <v>3247</v>
      </c>
      <c r="H8" s="1088">
        <v>0</v>
      </c>
      <c r="I8" s="1019">
        <v>0</v>
      </c>
      <c r="J8" s="1019">
        <v>0</v>
      </c>
      <c r="K8" s="1101">
        <v>0</v>
      </c>
      <c r="L8" s="1100">
        <v>0</v>
      </c>
      <c r="M8" s="1099">
        <v>3247</v>
      </c>
      <c r="N8" s="1127">
        <v>1965</v>
      </c>
    </row>
    <row r="9" spans="1:14" ht="18.75" x14ac:dyDescent="0.25">
      <c r="A9" s="1098" t="s">
        <v>411</v>
      </c>
      <c r="B9" s="1097">
        <v>13</v>
      </c>
      <c r="C9" s="1094">
        <v>146</v>
      </c>
      <c r="D9" s="1094">
        <v>335</v>
      </c>
      <c r="E9" s="1094">
        <v>99</v>
      </c>
      <c r="F9" s="1124">
        <v>704</v>
      </c>
      <c r="G9" s="1122">
        <v>1297</v>
      </c>
      <c r="H9" s="1097">
        <v>0</v>
      </c>
      <c r="I9" s="1094">
        <v>0</v>
      </c>
      <c r="J9" s="1094">
        <v>0</v>
      </c>
      <c r="K9" s="1123">
        <v>0</v>
      </c>
      <c r="L9" s="1122">
        <v>0</v>
      </c>
      <c r="M9" s="1121">
        <v>1297</v>
      </c>
      <c r="N9" s="1128">
        <v>954</v>
      </c>
    </row>
    <row r="10" spans="1:14" ht="18.75" x14ac:dyDescent="0.25">
      <c r="A10" s="1098" t="s">
        <v>412</v>
      </c>
      <c r="B10" s="1097">
        <v>39</v>
      </c>
      <c r="C10" s="1094">
        <v>202</v>
      </c>
      <c r="D10" s="1094">
        <v>87</v>
      </c>
      <c r="E10" s="1094">
        <v>28</v>
      </c>
      <c r="F10" s="1124">
        <v>17</v>
      </c>
      <c r="G10" s="1122">
        <v>373</v>
      </c>
      <c r="H10" s="1097">
        <v>0</v>
      </c>
      <c r="I10" s="1094">
        <v>0</v>
      </c>
      <c r="J10" s="1094">
        <v>0</v>
      </c>
      <c r="K10" s="1123">
        <v>0</v>
      </c>
      <c r="L10" s="1122">
        <v>0</v>
      </c>
      <c r="M10" s="1121">
        <v>373</v>
      </c>
      <c r="N10" s="1128">
        <v>226</v>
      </c>
    </row>
    <row r="11" spans="1:14" ht="18.75" x14ac:dyDescent="0.25">
      <c r="A11" s="1098" t="s">
        <v>413</v>
      </c>
      <c r="B11" s="1097">
        <v>373</v>
      </c>
      <c r="C11" s="1094">
        <v>419</v>
      </c>
      <c r="D11" s="1094">
        <v>144</v>
      </c>
      <c r="E11" s="1094">
        <v>94</v>
      </c>
      <c r="F11" s="1124">
        <v>94</v>
      </c>
      <c r="G11" s="1122">
        <v>1124</v>
      </c>
      <c r="H11" s="1097">
        <v>0</v>
      </c>
      <c r="I11" s="1094">
        <v>0</v>
      </c>
      <c r="J11" s="1094">
        <v>0</v>
      </c>
      <c r="K11" s="1123">
        <v>0</v>
      </c>
      <c r="L11" s="1122">
        <v>0</v>
      </c>
      <c r="M11" s="1121">
        <v>1124</v>
      </c>
      <c r="N11" s="1128">
        <v>553</v>
      </c>
    </row>
    <row r="12" spans="1:14" ht="18.75" x14ac:dyDescent="0.25">
      <c r="A12" s="1089" t="s">
        <v>22</v>
      </c>
      <c r="B12" s="1088">
        <v>251</v>
      </c>
      <c r="C12" s="1019">
        <v>232</v>
      </c>
      <c r="D12" s="1019">
        <v>215</v>
      </c>
      <c r="E12" s="1019">
        <v>81</v>
      </c>
      <c r="F12" s="1103">
        <v>612</v>
      </c>
      <c r="G12" s="1100">
        <v>1391</v>
      </c>
      <c r="H12" s="1088">
        <v>0</v>
      </c>
      <c r="I12" s="1019">
        <v>0</v>
      </c>
      <c r="J12" s="1019">
        <v>0</v>
      </c>
      <c r="K12" s="1101">
        <v>0</v>
      </c>
      <c r="L12" s="1100">
        <v>0</v>
      </c>
      <c r="M12" s="1099">
        <v>1391</v>
      </c>
      <c r="N12" s="1127">
        <v>931</v>
      </c>
    </row>
    <row r="13" spans="1:14" ht="19.5" thickBot="1" x14ac:dyDescent="0.3">
      <c r="A13" s="1087" t="s">
        <v>23</v>
      </c>
      <c r="B13" s="1086">
        <v>414</v>
      </c>
      <c r="C13" s="1071">
        <v>221</v>
      </c>
      <c r="D13" s="1071">
        <v>548</v>
      </c>
      <c r="E13" s="1071">
        <v>292</v>
      </c>
      <c r="F13" s="1103">
        <v>602</v>
      </c>
      <c r="G13" s="1100">
        <v>2077</v>
      </c>
      <c r="H13" s="1086">
        <v>0</v>
      </c>
      <c r="I13" s="1071">
        <v>0</v>
      </c>
      <c r="J13" s="1071">
        <v>481</v>
      </c>
      <c r="K13" s="1101">
        <v>0</v>
      </c>
      <c r="L13" s="1100">
        <v>481</v>
      </c>
      <c r="M13" s="1099">
        <v>2558</v>
      </c>
      <c r="N13" s="1127">
        <v>1578</v>
      </c>
    </row>
    <row r="14" spans="1:14" ht="19.5" thickBot="1" x14ac:dyDescent="0.3">
      <c r="A14" s="1060" t="s">
        <v>24</v>
      </c>
      <c r="B14" s="1082">
        <v>3877</v>
      </c>
      <c r="C14" s="1082">
        <v>3534</v>
      </c>
      <c r="D14" s="1082">
        <v>3262</v>
      </c>
      <c r="E14" s="1082">
        <v>2389</v>
      </c>
      <c r="F14" s="1083">
        <v>4293</v>
      </c>
      <c r="G14" s="1056">
        <v>17355</v>
      </c>
      <c r="H14" s="1082">
        <v>0</v>
      </c>
      <c r="I14" s="1082">
        <v>0</v>
      </c>
      <c r="J14" s="1082">
        <v>481</v>
      </c>
      <c r="K14" s="1082">
        <v>0</v>
      </c>
      <c r="L14" s="1056">
        <v>481</v>
      </c>
      <c r="M14" s="1055">
        <v>17836</v>
      </c>
      <c r="N14" s="1058">
        <v>10917</v>
      </c>
    </row>
    <row r="15" spans="1:14" ht="18.75" x14ac:dyDescent="0.25">
      <c r="A15" s="1081" t="s">
        <v>35</v>
      </c>
      <c r="B15" s="1079">
        <v>0</v>
      </c>
      <c r="C15" s="1078">
        <v>45</v>
      </c>
      <c r="D15" s="1078">
        <v>50</v>
      </c>
      <c r="E15" s="1078">
        <v>13</v>
      </c>
      <c r="F15" s="1080">
        <v>59</v>
      </c>
      <c r="G15" s="1077">
        <v>167</v>
      </c>
      <c r="H15" s="1079">
        <v>0</v>
      </c>
      <c r="I15" s="1078">
        <v>0</v>
      </c>
      <c r="J15" s="1078">
        <v>0</v>
      </c>
      <c r="K15" s="1078">
        <v>0</v>
      </c>
      <c r="L15" s="1077">
        <v>0</v>
      </c>
      <c r="M15" s="1076">
        <v>167</v>
      </c>
      <c r="N15" s="1129">
        <v>94</v>
      </c>
    </row>
    <row r="16" spans="1:14" ht="18.75" x14ac:dyDescent="0.25">
      <c r="A16" s="1035" t="s">
        <v>36</v>
      </c>
      <c r="B16" s="1020">
        <v>0</v>
      </c>
      <c r="C16" s="1019">
        <v>0</v>
      </c>
      <c r="D16" s="1019">
        <v>41</v>
      </c>
      <c r="E16" s="1019">
        <v>0</v>
      </c>
      <c r="F16" s="1067">
        <v>0</v>
      </c>
      <c r="G16" s="1066">
        <v>41</v>
      </c>
      <c r="H16" s="1020">
        <v>0</v>
      </c>
      <c r="I16" s="1019">
        <v>0</v>
      </c>
      <c r="J16" s="1019">
        <v>0</v>
      </c>
      <c r="K16" s="1019">
        <v>0</v>
      </c>
      <c r="L16" s="1066">
        <v>0</v>
      </c>
      <c r="M16" s="1065">
        <v>41</v>
      </c>
      <c r="N16" s="1130">
        <v>0</v>
      </c>
    </row>
    <row r="17" spans="1:14" ht="37.5" x14ac:dyDescent="0.25">
      <c r="A17" s="1035" t="s">
        <v>37</v>
      </c>
      <c r="B17" s="1020">
        <v>0</v>
      </c>
      <c r="C17" s="1019">
        <v>0</v>
      </c>
      <c r="D17" s="1019">
        <v>0</v>
      </c>
      <c r="E17" s="1019">
        <v>0</v>
      </c>
      <c r="F17" s="1067">
        <v>0</v>
      </c>
      <c r="G17" s="1066">
        <v>0</v>
      </c>
      <c r="H17" s="1020">
        <v>0</v>
      </c>
      <c r="I17" s="1019">
        <v>0</v>
      </c>
      <c r="J17" s="1019">
        <v>0</v>
      </c>
      <c r="K17" s="1019">
        <v>0</v>
      </c>
      <c r="L17" s="1066">
        <v>0</v>
      </c>
      <c r="M17" s="1065">
        <v>0</v>
      </c>
      <c r="N17" s="1130">
        <v>0</v>
      </c>
    </row>
    <row r="18" spans="1:14" ht="18.75" x14ac:dyDescent="0.25">
      <c r="A18" s="1035" t="s">
        <v>38</v>
      </c>
      <c r="B18" s="1020">
        <v>0</v>
      </c>
      <c r="C18" s="1019">
        <v>0</v>
      </c>
      <c r="D18" s="1019">
        <v>0</v>
      </c>
      <c r="E18" s="1019">
        <v>0</v>
      </c>
      <c r="F18" s="1067">
        <v>0</v>
      </c>
      <c r="G18" s="1066">
        <v>0</v>
      </c>
      <c r="H18" s="1020">
        <v>0</v>
      </c>
      <c r="I18" s="1019">
        <v>0</v>
      </c>
      <c r="J18" s="1019">
        <v>0</v>
      </c>
      <c r="K18" s="1019">
        <v>0</v>
      </c>
      <c r="L18" s="1066">
        <v>0</v>
      </c>
      <c r="M18" s="1065">
        <v>0</v>
      </c>
      <c r="N18" s="1127">
        <v>0</v>
      </c>
    </row>
    <row r="19" spans="1:14" ht="37.5" x14ac:dyDescent="0.25">
      <c r="A19" s="1035" t="s">
        <v>39</v>
      </c>
      <c r="B19" s="1020">
        <v>0</v>
      </c>
      <c r="C19" s="1019">
        <v>0</v>
      </c>
      <c r="D19" s="1019">
        <v>0</v>
      </c>
      <c r="E19" s="1019">
        <v>70</v>
      </c>
      <c r="F19" s="1067">
        <v>0</v>
      </c>
      <c r="G19" s="1066">
        <v>70</v>
      </c>
      <c r="H19" s="1020">
        <v>0</v>
      </c>
      <c r="I19" s="1019">
        <v>0</v>
      </c>
      <c r="J19" s="1019">
        <v>0</v>
      </c>
      <c r="K19" s="1019">
        <v>0</v>
      </c>
      <c r="L19" s="1066">
        <v>0</v>
      </c>
      <c r="M19" s="1065">
        <v>70</v>
      </c>
      <c r="N19" s="1127">
        <v>0</v>
      </c>
    </row>
    <row r="20" spans="1:14" ht="18.75" x14ac:dyDescent="0.25">
      <c r="A20" s="1035" t="s">
        <v>40</v>
      </c>
      <c r="B20" s="1020">
        <v>0</v>
      </c>
      <c r="C20" s="1019">
        <v>0</v>
      </c>
      <c r="D20" s="1019">
        <v>0</v>
      </c>
      <c r="E20" s="1019">
        <v>0</v>
      </c>
      <c r="F20" s="1067">
        <v>0</v>
      </c>
      <c r="G20" s="1066">
        <v>0</v>
      </c>
      <c r="H20" s="1020">
        <v>0</v>
      </c>
      <c r="I20" s="1019">
        <v>0</v>
      </c>
      <c r="J20" s="1019">
        <v>0</v>
      </c>
      <c r="K20" s="1019">
        <v>0</v>
      </c>
      <c r="L20" s="1066">
        <v>0</v>
      </c>
      <c r="M20" s="1065">
        <v>0</v>
      </c>
      <c r="N20" s="1130">
        <v>0</v>
      </c>
    </row>
    <row r="21" spans="1:14" ht="18.75" x14ac:dyDescent="0.25">
      <c r="A21" s="1035" t="s">
        <v>41</v>
      </c>
      <c r="B21" s="1020">
        <v>0</v>
      </c>
      <c r="C21" s="1019">
        <v>0</v>
      </c>
      <c r="D21" s="1019">
        <v>2</v>
      </c>
      <c r="E21" s="1019">
        <v>0</v>
      </c>
      <c r="F21" s="1067">
        <v>0</v>
      </c>
      <c r="G21" s="1066">
        <v>2</v>
      </c>
      <c r="H21" s="1020">
        <v>0</v>
      </c>
      <c r="I21" s="1019">
        <v>0</v>
      </c>
      <c r="J21" s="1019">
        <v>0</v>
      </c>
      <c r="K21" s="1019">
        <v>0</v>
      </c>
      <c r="L21" s="1066">
        <v>0</v>
      </c>
      <c r="M21" s="1065">
        <v>2</v>
      </c>
      <c r="N21" s="1127">
        <v>2</v>
      </c>
    </row>
    <row r="22" spans="1:14" ht="18.75" x14ac:dyDescent="0.25">
      <c r="A22" s="1035" t="s">
        <v>42</v>
      </c>
      <c r="B22" s="1020">
        <v>0</v>
      </c>
      <c r="C22" s="1019">
        <v>0</v>
      </c>
      <c r="D22" s="1019">
        <v>0</v>
      </c>
      <c r="E22" s="1019">
        <v>712</v>
      </c>
      <c r="F22" s="1067">
        <v>0</v>
      </c>
      <c r="G22" s="1066">
        <v>712</v>
      </c>
      <c r="H22" s="1020">
        <v>0</v>
      </c>
      <c r="I22" s="1019">
        <v>0</v>
      </c>
      <c r="J22" s="1019">
        <v>0</v>
      </c>
      <c r="K22" s="1019">
        <v>0</v>
      </c>
      <c r="L22" s="1066">
        <v>0</v>
      </c>
      <c r="M22" s="1065">
        <v>712</v>
      </c>
      <c r="N22" s="1130">
        <v>0</v>
      </c>
    </row>
    <row r="23" spans="1:14" ht="18.75" x14ac:dyDescent="0.25">
      <c r="A23" s="1035" t="s">
        <v>43</v>
      </c>
      <c r="B23" s="1020">
        <v>0</v>
      </c>
      <c r="C23" s="1019">
        <v>0</v>
      </c>
      <c r="D23" s="1019">
        <v>63</v>
      </c>
      <c r="E23" s="1019">
        <v>0</v>
      </c>
      <c r="F23" s="1067">
        <v>31</v>
      </c>
      <c r="G23" s="1066">
        <v>94</v>
      </c>
      <c r="H23" s="1020">
        <v>0</v>
      </c>
      <c r="I23" s="1019">
        <v>0</v>
      </c>
      <c r="J23" s="1019">
        <v>0</v>
      </c>
      <c r="K23" s="1019">
        <v>0</v>
      </c>
      <c r="L23" s="1066">
        <v>0</v>
      </c>
      <c r="M23" s="1065">
        <v>94</v>
      </c>
      <c r="N23" s="1127">
        <v>31</v>
      </c>
    </row>
    <row r="24" spans="1:14" ht="18.75" x14ac:dyDescent="0.25">
      <c r="A24" s="1035" t="s">
        <v>44</v>
      </c>
      <c r="B24" s="1020">
        <v>30</v>
      </c>
      <c r="C24" s="1019">
        <v>0</v>
      </c>
      <c r="D24" s="1019">
        <v>25</v>
      </c>
      <c r="E24" s="1019">
        <v>0</v>
      </c>
      <c r="F24" s="1067">
        <v>0</v>
      </c>
      <c r="G24" s="1066">
        <v>55</v>
      </c>
      <c r="H24" s="1020">
        <v>0</v>
      </c>
      <c r="I24" s="1019">
        <v>0</v>
      </c>
      <c r="J24" s="1019">
        <v>0</v>
      </c>
      <c r="K24" s="1019">
        <v>0</v>
      </c>
      <c r="L24" s="1066">
        <v>0</v>
      </c>
      <c r="M24" s="1065">
        <v>55</v>
      </c>
      <c r="N24" s="1130">
        <v>30</v>
      </c>
    </row>
    <row r="25" spans="1:14" ht="18.75" x14ac:dyDescent="0.25">
      <c r="A25" s="1035" t="s">
        <v>45</v>
      </c>
      <c r="B25" s="1020">
        <v>12</v>
      </c>
      <c r="C25" s="1019">
        <v>0</v>
      </c>
      <c r="D25" s="1019">
        <v>0</v>
      </c>
      <c r="E25" s="1019">
        <v>0</v>
      </c>
      <c r="F25" s="1067">
        <v>0</v>
      </c>
      <c r="G25" s="1066">
        <v>12</v>
      </c>
      <c r="H25" s="1020">
        <v>0</v>
      </c>
      <c r="I25" s="1019">
        <v>0</v>
      </c>
      <c r="J25" s="1019">
        <v>0</v>
      </c>
      <c r="K25" s="1019">
        <v>0</v>
      </c>
      <c r="L25" s="1066">
        <v>0</v>
      </c>
      <c r="M25" s="1065">
        <v>12</v>
      </c>
      <c r="N25" s="1130">
        <v>12</v>
      </c>
    </row>
    <row r="26" spans="1:14" ht="18.75" x14ac:dyDescent="0.25">
      <c r="A26" s="1035" t="s">
        <v>46</v>
      </c>
      <c r="B26" s="1020">
        <v>0</v>
      </c>
      <c r="C26" s="1019">
        <v>100</v>
      </c>
      <c r="D26" s="1019">
        <v>0</v>
      </c>
      <c r="E26" s="1019">
        <v>73</v>
      </c>
      <c r="F26" s="1067">
        <v>0</v>
      </c>
      <c r="G26" s="1066">
        <v>173</v>
      </c>
      <c r="H26" s="1020">
        <v>0</v>
      </c>
      <c r="I26" s="1019">
        <v>0</v>
      </c>
      <c r="J26" s="1019">
        <v>0</v>
      </c>
      <c r="K26" s="1019">
        <v>0</v>
      </c>
      <c r="L26" s="1066">
        <v>0</v>
      </c>
      <c r="M26" s="1065">
        <v>173</v>
      </c>
      <c r="N26" s="1130">
        <v>70</v>
      </c>
    </row>
    <row r="27" spans="1:14" ht="18.75" x14ac:dyDescent="0.25">
      <c r="A27" s="1035" t="s">
        <v>47</v>
      </c>
      <c r="B27" s="1020">
        <v>0</v>
      </c>
      <c r="C27" s="1019">
        <v>0</v>
      </c>
      <c r="D27" s="1019">
        <v>0</v>
      </c>
      <c r="E27" s="1019">
        <v>0</v>
      </c>
      <c r="F27" s="1067">
        <v>0</v>
      </c>
      <c r="G27" s="1066">
        <v>0</v>
      </c>
      <c r="H27" s="1020">
        <v>0</v>
      </c>
      <c r="I27" s="1019">
        <v>0</v>
      </c>
      <c r="J27" s="1019">
        <v>0</v>
      </c>
      <c r="K27" s="1019">
        <v>0</v>
      </c>
      <c r="L27" s="1066">
        <v>0</v>
      </c>
      <c r="M27" s="1065">
        <v>0</v>
      </c>
      <c r="N27" s="1130">
        <v>0</v>
      </c>
    </row>
    <row r="28" spans="1:14" ht="19.5" thickBot="1" x14ac:dyDescent="0.3">
      <c r="A28" s="1004" t="s">
        <v>393</v>
      </c>
      <c r="B28" s="1020">
        <v>164</v>
      </c>
      <c r="C28" s="1019">
        <v>22</v>
      </c>
      <c r="D28" s="1019">
        <v>27</v>
      </c>
      <c r="E28" s="1019">
        <v>63</v>
      </c>
      <c r="F28" s="1067">
        <v>281</v>
      </c>
      <c r="G28" s="1066">
        <v>557</v>
      </c>
      <c r="H28" s="1020">
        <v>0</v>
      </c>
      <c r="I28" s="1019">
        <v>0</v>
      </c>
      <c r="J28" s="1019">
        <v>0</v>
      </c>
      <c r="K28" s="1019">
        <v>0</v>
      </c>
      <c r="L28" s="1066">
        <v>0</v>
      </c>
      <c r="M28" s="1065">
        <v>557</v>
      </c>
      <c r="N28" s="1127">
        <v>281</v>
      </c>
    </row>
    <row r="29" spans="1:14" ht="19.5" thickBot="1" x14ac:dyDescent="0.3">
      <c r="A29" s="1064" t="s">
        <v>25</v>
      </c>
      <c r="B29" s="983">
        <v>206</v>
      </c>
      <c r="C29" s="983">
        <v>167</v>
      </c>
      <c r="D29" s="983">
        <v>208</v>
      </c>
      <c r="E29" s="983">
        <v>931</v>
      </c>
      <c r="F29" s="983">
        <v>371</v>
      </c>
      <c r="G29" s="1063">
        <v>1883</v>
      </c>
      <c r="H29" s="983">
        <v>0</v>
      </c>
      <c r="I29" s="983">
        <v>0</v>
      </c>
      <c r="J29" s="983">
        <v>0</v>
      </c>
      <c r="K29" s="983">
        <v>0</v>
      </c>
      <c r="L29" s="1063">
        <v>0</v>
      </c>
      <c r="M29" s="1062">
        <v>1883</v>
      </c>
      <c r="N29" s="982">
        <v>520</v>
      </c>
    </row>
    <row r="30" spans="1:14" ht="19.5" thickBot="1" x14ac:dyDescent="0.3">
      <c r="A30" s="1060" t="s">
        <v>26</v>
      </c>
      <c r="B30" s="1058">
        <v>4083</v>
      </c>
      <c r="C30" s="1058">
        <v>3701</v>
      </c>
      <c r="D30" s="1058">
        <v>3470</v>
      </c>
      <c r="E30" s="1058">
        <v>3320</v>
      </c>
      <c r="F30" s="1058">
        <v>4664</v>
      </c>
      <c r="G30" s="1056">
        <v>19238</v>
      </c>
      <c r="H30" s="1058">
        <v>0</v>
      </c>
      <c r="I30" s="1058">
        <v>0</v>
      </c>
      <c r="J30" s="1058">
        <v>481</v>
      </c>
      <c r="K30" s="1058">
        <v>0</v>
      </c>
      <c r="L30" s="1056">
        <v>481</v>
      </c>
      <c r="M30" s="1055">
        <v>19719</v>
      </c>
      <c r="N30" s="1058">
        <v>11437</v>
      </c>
    </row>
    <row r="31" spans="1:14" ht="15.75" thickBot="1" x14ac:dyDescent="0.3">
      <c r="A31" s="738"/>
      <c r="B31" s="71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</row>
    <row r="32" spans="1:14" ht="19.5" thickBot="1" x14ac:dyDescent="0.35">
      <c r="A32" s="3418" t="s">
        <v>30</v>
      </c>
      <c r="B32" s="3419"/>
      <c r="C32" s="3419"/>
      <c r="D32" s="3419"/>
      <c r="E32" s="3419"/>
      <c r="F32" s="3419"/>
      <c r="G32" s="3419"/>
      <c r="H32" s="3419"/>
      <c r="I32" s="3419"/>
      <c r="J32" s="3419"/>
      <c r="K32" s="3419"/>
      <c r="L32" s="3419"/>
      <c r="M32" s="3419"/>
      <c r="N32" s="3420"/>
    </row>
    <row r="33" spans="1:17" ht="19.5" thickBot="1" x14ac:dyDescent="0.35">
      <c r="A33" s="3421" t="s">
        <v>0</v>
      </c>
      <c r="B33" s="3454" t="s">
        <v>459</v>
      </c>
      <c r="C33" s="3455"/>
      <c r="D33" s="3455"/>
      <c r="E33" s="3455"/>
      <c r="F33" s="3455"/>
      <c r="G33" s="3456"/>
      <c r="H33" s="3427" t="s">
        <v>458</v>
      </c>
      <c r="I33" s="3428"/>
      <c r="J33" s="3428"/>
      <c r="K33" s="3428"/>
      <c r="L33" s="3429"/>
      <c r="M33" s="3430" t="s">
        <v>465</v>
      </c>
      <c r="N33" s="3475" t="s">
        <v>31</v>
      </c>
    </row>
    <row r="34" spans="1:17" ht="18.75" x14ac:dyDescent="0.25">
      <c r="A34" s="3422"/>
      <c r="B34" s="3451" t="s">
        <v>8</v>
      </c>
      <c r="C34" s="3452"/>
      <c r="D34" s="3448" t="s">
        <v>9</v>
      </c>
      <c r="E34" s="3449"/>
      <c r="F34" s="3450" t="s">
        <v>351</v>
      </c>
      <c r="G34" s="3446" t="s">
        <v>10</v>
      </c>
      <c r="H34" s="3451" t="s">
        <v>11</v>
      </c>
      <c r="I34" s="3452"/>
      <c r="J34" s="3442" t="s">
        <v>12</v>
      </c>
      <c r="K34" s="3444" t="s">
        <v>352</v>
      </c>
      <c r="L34" s="3446" t="s">
        <v>13</v>
      </c>
      <c r="M34" s="3473"/>
      <c r="N34" s="3457"/>
    </row>
    <row r="35" spans="1:17" ht="75.75" thickBot="1" x14ac:dyDescent="0.3">
      <c r="A35" s="3423"/>
      <c r="B35" s="1108" t="s">
        <v>14</v>
      </c>
      <c r="C35" s="1106" t="s">
        <v>15</v>
      </c>
      <c r="D35" s="1106" t="s">
        <v>16</v>
      </c>
      <c r="E35" s="1106" t="s">
        <v>34</v>
      </c>
      <c r="F35" s="3441"/>
      <c r="G35" s="3447"/>
      <c r="H35" s="1108" t="s">
        <v>14</v>
      </c>
      <c r="I35" s="1106" t="s">
        <v>15</v>
      </c>
      <c r="J35" s="3443"/>
      <c r="K35" s="3445"/>
      <c r="L35" s="3447"/>
      <c r="M35" s="3474"/>
      <c r="N35" s="3458"/>
    </row>
    <row r="36" spans="1:17" ht="18.75" x14ac:dyDescent="0.25">
      <c r="A36" s="1105" t="s">
        <v>27</v>
      </c>
      <c r="B36" s="1104">
        <v>761</v>
      </c>
      <c r="C36" s="1048">
        <v>1127</v>
      </c>
      <c r="D36" s="1048">
        <v>1282</v>
      </c>
      <c r="E36" s="1048">
        <v>620</v>
      </c>
      <c r="F36" s="1103">
        <v>1607</v>
      </c>
      <c r="G36" s="1100">
        <v>5397</v>
      </c>
      <c r="H36" s="1104">
        <v>0</v>
      </c>
      <c r="I36" s="1048">
        <v>0</v>
      </c>
      <c r="J36" s="1048">
        <v>156</v>
      </c>
      <c r="K36" s="1103">
        <v>0</v>
      </c>
      <c r="L36" s="1100">
        <v>156</v>
      </c>
      <c r="M36" s="1099">
        <v>5553</v>
      </c>
      <c r="N36" s="1126">
        <v>2949</v>
      </c>
    </row>
    <row r="37" spans="1:17" ht="19.5" thickBot="1" x14ac:dyDescent="0.3">
      <c r="A37" s="1089" t="s">
        <v>28</v>
      </c>
      <c r="B37" s="1088">
        <v>3116</v>
      </c>
      <c r="C37" s="1019">
        <v>2407</v>
      </c>
      <c r="D37" s="1019">
        <v>1980</v>
      </c>
      <c r="E37" s="1019">
        <v>1769</v>
      </c>
      <c r="F37" s="1103">
        <v>2686</v>
      </c>
      <c r="G37" s="1100">
        <v>11958</v>
      </c>
      <c r="H37" s="1088">
        <v>0</v>
      </c>
      <c r="I37" s="1019">
        <v>0</v>
      </c>
      <c r="J37" s="1019">
        <v>325</v>
      </c>
      <c r="K37" s="1103">
        <v>0</v>
      </c>
      <c r="L37" s="1100">
        <v>325</v>
      </c>
      <c r="M37" s="1099">
        <v>12283</v>
      </c>
      <c r="N37" s="1127">
        <v>7968</v>
      </c>
    </row>
    <row r="38" spans="1:17" ht="19.5" thickBot="1" x14ac:dyDescent="0.3">
      <c r="A38" s="1060" t="s">
        <v>24</v>
      </c>
      <c r="B38" s="1082">
        <v>3877</v>
      </c>
      <c r="C38" s="1082">
        <v>3534</v>
      </c>
      <c r="D38" s="1082">
        <v>3262</v>
      </c>
      <c r="E38" s="1082">
        <v>2389</v>
      </c>
      <c r="F38" s="1083">
        <v>4293</v>
      </c>
      <c r="G38" s="1056">
        <v>17355</v>
      </c>
      <c r="H38" s="1082">
        <v>0</v>
      </c>
      <c r="I38" s="1082">
        <v>0</v>
      </c>
      <c r="J38" s="1082">
        <v>481</v>
      </c>
      <c r="K38" s="1082">
        <v>0</v>
      </c>
      <c r="L38" s="1056">
        <v>481</v>
      </c>
      <c r="M38" s="1055">
        <v>17836</v>
      </c>
      <c r="N38" s="1058">
        <v>10917</v>
      </c>
    </row>
    <row r="39" spans="1:17" ht="19.5" thickBot="1" x14ac:dyDescent="0.3">
      <c r="A39" s="1060" t="s">
        <v>25</v>
      </c>
      <c r="B39" s="1111">
        <v>206</v>
      </c>
      <c r="C39" s="1111">
        <v>167</v>
      </c>
      <c r="D39" s="1111">
        <v>208</v>
      </c>
      <c r="E39" s="1111">
        <v>931</v>
      </c>
      <c r="F39" s="1111">
        <v>371</v>
      </c>
      <c r="G39" s="1115">
        <v>1883</v>
      </c>
      <c r="H39" s="1111">
        <v>0</v>
      </c>
      <c r="I39" s="1111">
        <v>0</v>
      </c>
      <c r="J39" s="1111">
        <v>0</v>
      </c>
      <c r="K39" s="1111">
        <v>0</v>
      </c>
      <c r="L39" s="1115">
        <v>0</v>
      </c>
      <c r="M39" s="1114">
        <v>1883</v>
      </c>
      <c r="N39" s="1131">
        <v>520</v>
      </c>
      <c r="Q39" s="1"/>
    </row>
    <row r="40" spans="1:17" ht="19.5" thickBot="1" x14ac:dyDescent="0.3">
      <c r="A40" s="1113" t="s">
        <v>26</v>
      </c>
      <c r="B40" s="1111">
        <v>4083</v>
      </c>
      <c r="C40" s="1111">
        <v>3701</v>
      </c>
      <c r="D40" s="1111">
        <v>3470</v>
      </c>
      <c r="E40" s="1111">
        <v>3320</v>
      </c>
      <c r="F40" s="1112">
        <v>4664</v>
      </c>
      <c r="G40" s="1110">
        <v>19238</v>
      </c>
      <c r="H40" s="1111">
        <v>0</v>
      </c>
      <c r="I40" s="1111">
        <v>0</v>
      </c>
      <c r="J40" s="1111">
        <v>481</v>
      </c>
      <c r="K40" s="1111">
        <v>0</v>
      </c>
      <c r="L40" s="1110">
        <v>481</v>
      </c>
      <c r="M40" s="1109">
        <v>19719</v>
      </c>
      <c r="N40" s="1058">
        <v>11437</v>
      </c>
    </row>
    <row r="41" spans="1:17" x14ac:dyDescent="0.25">
      <c r="A41" s="738"/>
      <c r="B41" s="71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7" ht="15.75" thickBot="1" x14ac:dyDescent="0.3">
      <c r="A42" s="738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7" ht="19.5" thickBot="1" x14ac:dyDescent="0.35">
      <c r="A43" s="3418" t="s">
        <v>48</v>
      </c>
      <c r="B43" s="3419"/>
      <c r="C43" s="3419"/>
      <c r="D43" s="3419"/>
      <c r="E43" s="3419"/>
      <c r="F43" s="3419"/>
      <c r="G43" s="3419"/>
      <c r="H43" s="3419"/>
      <c r="I43" s="3419"/>
      <c r="J43" s="3419"/>
      <c r="K43" s="3419"/>
      <c r="L43" s="3419"/>
      <c r="M43" s="3419"/>
      <c r="N43" s="3420"/>
    </row>
    <row r="44" spans="1:17" ht="19.5" thickBot="1" x14ac:dyDescent="0.35">
      <c r="A44" s="3421" t="s">
        <v>0</v>
      </c>
      <c r="B44" s="3454" t="s">
        <v>459</v>
      </c>
      <c r="C44" s="3455"/>
      <c r="D44" s="3455"/>
      <c r="E44" s="3455"/>
      <c r="F44" s="3455"/>
      <c r="G44" s="3456"/>
      <c r="H44" s="3427" t="s">
        <v>458</v>
      </c>
      <c r="I44" s="3428"/>
      <c r="J44" s="3428"/>
      <c r="K44" s="3428"/>
      <c r="L44" s="3429"/>
      <c r="M44" s="3430" t="s">
        <v>465</v>
      </c>
      <c r="N44" s="3433" t="s">
        <v>457</v>
      </c>
    </row>
    <row r="45" spans="1:17" ht="18.75" x14ac:dyDescent="0.25">
      <c r="A45" s="3422"/>
      <c r="B45" s="3451" t="s">
        <v>8</v>
      </c>
      <c r="C45" s="3452"/>
      <c r="D45" s="3448" t="s">
        <v>9</v>
      </c>
      <c r="E45" s="3449"/>
      <c r="F45" s="3450" t="s">
        <v>471</v>
      </c>
      <c r="G45" s="3446" t="s">
        <v>455</v>
      </c>
      <c r="H45" s="3459" t="s">
        <v>11</v>
      </c>
      <c r="I45" s="3452"/>
      <c r="J45" s="3442" t="s">
        <v>12</v>
      </c>
      <c r="K45" s="3444" t="s">
        <v>472</v>
      </c>
      <c r="L45" s="3446" t="s">
        <v>460</v>
      </c>
      <c r="M45" s="3431"/>
      <c r="N45" s="3457"/>
    </row>
    <row r="46" spans="1:17" ht="75.75" thickBot="1" x14ac:dyDescent="0.3">
      <c r="A46" s="3423"/>
      <c r="B46" s="1108" t="s">
        <v>14</v>
      </c>
      <c r="C46" s="1106" t="s">
        <v>15</v>
      </c>
      <c r="D46" s="1106" t="s">
        <v>16</v>
      </c>
      <c r="E46" s="1106" t="s">
        <v>451</v>
      </c>
      <c r="F46" s="3441"/>
      <c r="G46" s="3447"/>
      <c r="H46" s="1107" t="s">
        <v>14</v>
      </c>
      <c r="I46" s="1106" t="s">
        <v>15</v>
      </c>
      <c r="J46" s="3443"/>
      <c r="K46" s="3445"/>
      <c r="L46" s="3447"/>
      <c r="M46" s="3432"/>
      <c r="N46" s="3458"/>
    </row>
    <row r="47" spans="1:17" ht="18.75" x14ac:dyDescent="0.25">
      <c r="A47" s="1105" t="s">
        <v>17</v>
      </c>
      <c r="B47" s="1104">
        <v>3290.2890000000002</v>
      </c>
      <c r="C47" s="1048">
        <v>2013</v>
      </c>
      <c r="D47" s="1048">
        <v>2627</v>
      </c>
      <c r="E47" s="1048">
        <v>6730</v>
      </c>
      <c r="F47" s="1103">
        <v>1351</v>
      </c>
      <c r="G47" s="1100">
        <v>16011.29</v>
      </c>
      <c r="H47" s="1102">
        <v>1917.9</v>
      </c>
      <c r="I47" s="1048">
        <v>887.72</v>
      </c>
      <c r="J47" s="1048">
        <v>1583</v>
      </c>
      <c r="K47" s="1101">
        <v>479</v>
      </c>
      <c r="L47" s="1100">
        <v>4867.62</v>
      </c>
      <c r="M47" s="1099">
        <v>20878.91</v>
      </c>
      <c r="N47" s="1041">
        <v>14888.7</v>
      </c>
    </row>
    <row r="48" spans="1:17" ht="18.75" x14ac:dyDescent="0.25">
      <c r="A48" s="1089" t="s">
        <v>410</v>
      </c>
      <c r="B48" s="1088">
        <v>3924.8</v>
      </c>
      <c r="C48" s="1019">
        <v>4169</v>
      </c>
      <c r="D48" s="1019">
        <v>2766</v>
      </c>
      <c r="E48" s="1019">
        <v>7916</v>
      </c>
      <c r="F48" s="1067">
        <v>1723</v>
      </c>
      <c r="G48" s="1066">
        <v>20498.8</v>
      </c>
      <c r="H48" s="1020">
        <v>507</v>
      </c>
      <c r="I48" s="1019">
        <v>2112.96</v>
      </c>
      <c r="J48" s="1019">
        <v>1204.96</v>
      </c>
      <c r="K48" s="1018">
        <v>0</v>
      </c>
      <c r="L48" s="1066">
        <v>3824.92</v>
      </c>
      <c r="M48" s="1065">
        <v>24323.72</v>
      </c>
      <c r="N48" s="1005">
        <v>19963.509999999998</v>
      </c>
    </row>
    <row r="49" spans="1:14" ht="18.75" x14ac:dyDescent="0.25">
      <c r="A49" s="1098" t="s">
        <v>411</v>
      </c>
      <c r="B49" s="1097">
        <v>837</v>
      </c>
      <c r="C49" s="1094">
        <v>1898</v>
      </c>
      <c r="D49" s="1094">
        <v>598</v>
      </c>
      <c r="E49" s="1094">
        <v>3222</v>
      </c>
      <c r="F49" s="1096">
        <v>94</v>
      </c>
      <c r="G49" s="1092">
        <v>6649</v>
      </c>
      <c r="H49" s="1095">
        <v>394</v>
      </c>
      <c r="I49" s="1094">
        <v>378.21</v>
      </c>
      <c r="J49" s="1094">
        <v>248</v>
      </c>
      <c r="K49" s="1093">
        <v>0</v>
      </c>
      <c r="L49" s="1092">
        <v>1020.21</v>
      </c>
      <c r="M49" s="1091">
        <v>7669.21</v>
      </c>
      <c r="N49" s="1090">
        <v>6129</v>
      </c>
    </row>
    <row r="50" spans="1:14" ht="18.75" x14ac:dyDescent="0.25">
      <c r="A50" s="1098" t="s">
        <v>412</v>
      </c>
      <c r="B50" s="1097">
        <v>2319.1999999999998</v>
      </c>
      <c r="C50" s="1094">
        <v>890</v>
      </c>
      <c r="D50" s="1094">
        <v>771</v>
      </c>
      <c r="E50" s="1094">
        <v>1662</v>
      </c>
      <c r="F50" s="1096">
        <v>1209</v>
      </c>
      <c r="G50" s="1092">
        <v>6851.2</v>
      </c>
      <c r="H50" s="1095">
        <v>112</v>
      </c>
      <c r="I50" s="1094">
        <v>0</v>
      </c>
      <c r="J50" s="1094">
        <v>0</v>
      </c>
      <c r="K50" s="1093">
        <v>0</v>
      </c>
      <c r="L50" s="1092">
        <v>112</v>
      </c>
      <c r="M50" s="1091">
        <v>6963.2</v>
      </c>
      <c r="N50" s="1090">
        <v>6400.2</v>
      </c>
    </row>
    <row r="51" spans="1:14" ht="18.75" x14ac:dyDescent="0.25">
      <c r="A51" s="1098" t="s">
        <v>413</v>
      </c>
      <c r="B51" s="1097">
        <v>634.6</v>
      </c>
      <c r="C51" s="1094">
        <v>1251</v>
      </c>
      <c r="D51" s="1094">
        <v>1358</v>
      </c>
      <c r="E51" s="1094">
        <v>2666</v>
      </c>
      <c r="F51" s="1096">
        <v>344</v>
      </c>
      <c r="G51" s="1092">
        <v>6253.6</v>
      </c>
      <c r="H51" s="1095">
        <v>0</v>
      </c>
      <c r="I51" s="1094">
        <v>1734.75</v>
      </c>
      <c r="J51" s="1094">
        <v>956.96</v>
      </c>
      <c r="K51" s="1093">
        <v>0</v>
      </c>
      <c r="L51" s="1092">
        <v>2691.71</v>
      </c>
      <c r="M51" s="1091">
        <v>8945.31</v>
      </c>
      <c r="N51" s="1090">
        <v>6758.31</v>
      </c>
    </row>
    <row r="52" spans="1:14" ht="18.75" x14ac:dyDescent="0.25">
      <c r="A52" s="1089" t="s">
        <v>22</v>
      </c>
      <c r="B52" s="1088">
        <v>197</v>
      </c>
      <c r="C52" s="1019">
        <v>149</v>
      </c>
      <c r="D52" s="1019">
        <v>126</v>
      </c>
      <c r="E52" s="1019">
        <v>43</v>
      </c>
      <c r="F52" s="1067">
        <v>416</v>
      </c>
      <c r="G52" s="1066">
        <v>931</v>
      </c>
      <c r="H52" s="1020">
        <v>0</v>
      </c>
      <c r="I52" s="1019">
        <v>0</v>
      </c>
      <c r="J52" s="1019">
        <v>242</v>
      </c>
      <c r="K52" s="1018">
        <v>0</v>
      </c>
      <c r="L52" s="1066">
        <v>242</v>
      </c>
      <c r="M52" s="1065">
        <v>1173</v>
      </c>
      <c r="N52" s="1005">
        <v>832</v>
      </c>
    </row>
    <row r="53" spans="1:14" ht="19.5" thickBot="1" x14ac:dyDescent="0.3">
      <c r="A53" s="1087" t="s">
        <v>23</v>
      </c>
      <c r="B53" s="1086">
        <v>1610.5</v>
      </c>
      <c r="C53" s="1071">
        <v>2381</v>
      </c>
      <c r="D53" s="1071">
        <v>623</v>
      </c>
      <c r="E53" s="1071">
        <v>2924</v>
      </c>
      <c r="F53" s="1073">
        <v>718</v>
      </c>
      <c r="G53" s="1070">
        <v>8256.5</v>
      </c>
      <c r="H53" s="1072">
        <v>0</v>
      </c>
      <c r="I53" s="1071">
        <v>96</v>
      </c>
      <c r="J53" s="1071">
        <v>1147</v>
      </c>
      <c r="K53" s="1085">
        <v>425</v>
      </c>
      <c r="L53" s="1070">
        <v>1668</v>
      </c>
      <c r="M53" s="1069">
        <v>9924.5</v>
      </c>
      <c r="N53" s="1084">
        <v>6888.5</v>
      </c>
    </row>
    <row r="54" spans="1:14" ht="19.5" thickBot="1" x14ac:dyDescent="0.3">
      <c r="A54" s="1060" t="s">
        <v>24</v>
      </c>
      <c r="B54" s="1082">
        <v>9022.5889999999999</v>
      </c>
      <c r="C54" s="1082">
        <v>8712</v>
      </c>
      <c r="D54" s="1082">
        <v>6142</v>
      </c>
      <c r="E54" s="1082">
        <v>17613</v>
      </c>
      <c r="F54" s="1083">
        <v>4208</v>
      </c>
      <c r="G54" s="1056">
        <v>45697.59</v>
      </c>
      <c r="H54" s="1057">
        <v>2424.9</v>
      </c>
      <c r="I54" s="1082">
        <v>3096.68</v>
      </c>
      <c r="J54" s="1082">
        <v>4176.96</v>
      </c>
      <c r="K54" s="1082">
        <v>904</v>
      </c>
      <c r="L54" s="1056">
        <v>10602.54</v>
      </c>
      <c r="M54" s="1055">
        <v>56300.13</v>
      </c>
      <c r="N54" s="1058">
        <v>42572.71</v>
      </c>
    </row>
    <row r="55" spans="1:14" ht="18.75" x14ac:dyDescent="0.25">
      <c r="A55" s="1081" t="s">
        <v>35</v>
      </c>
      <c r="B55" s="1079">
        <v>73</v>
      </c>
      <c r="C55" s="1078">
        <v>479</v>
      </c>
      <c r="D55" s="1078">
        <v>47</v>
      </c>
      <c r="E55" s="1078">
        <v>1546</v>
      </c>
      <c r="F55" s="1080">
        <v>61</v>
      </c>
      <c r="G55" s="1077">
        <v>2206</v>
      </c>
      <c r="H55" s="1079">
        <v>7426</v>
      </c>
      <c r="I55" s="1078">
        <v>0</v>
      </c>
      <c r="J55" s="1078">
        <v>28</v>
      </c>
      <c r="K55" s="1078">
        <v>0</v>
      </c>
      <c r="L55" s="1077">
        <v>7454</v>
      </c>
      <c r="M55" s="1076">
        <v>9660</v>
      </c>
      <c r="N55" s="1075">
        <v>1620</v>
      </c>
    </row>
    <row r="56" spans="1:14" ht="18.75" x14ac:dyDescent="0.25">
      <c r="A56" s="1035" t="s">
        <v>36</v>
      </c>
      <c r="B56" s="1020">
        <v>133.9</v>
      </c>
      <c r="C56" s="1019">
        <v>619.91</v>
      </c>
      <c r="D56" s="1019">
        <v>91</v>
      </c>
      <c r="E56" s="1019">
        <v>831</v>
      </c>
      <c r="F56" s="1067">
        <v>0</v>
      </c>
      <c r="G56" s="1066">
        <v>1675.81</v>
      </c>
      <c r="H56" s="1020">
        <v>990.95</v>
      </c>
      <c r="I56" s="1019">
        <v>3527.96</v>
      </c>
      <c r="J56" s="1019">
        <v>4020</v>
      </c>
      <c r="K56" s="1019">
        <v>0</v>
      </c>
      <c r="L56" s="1066">
        <v>8538.91</v>
      </c>
      <c r="M56" s="1065">
        <v>10214.719999999999</v>
      </c>
      <c r="N56" s="1011">
        <v>2964.09</v>
      </c>
    </row>
    <row r="57" spans="1:14" ht="37.5" x14ac:dyDescent="0.25">
      <c r="A57" s="1035" t="s">
        <v>37</v>
      </c>
      <c r="B57" s="1020">
        <v>128</v>
      </c>
      <c r="C57" s="1019">
        <v>31</v>
      </c>
      <c r="D57" s="1019">
        <v>79</v>
      </c>
      <c r="E57" s="1019">
        <v>68</v>
      </c>
      <c r="F57" s="1067">
        <v>0</v>
      </c>
      <c r="G57" s="1066">
        <v>306</v>
      </c>
      <c r="H57" s="1020">
        <v>315</v>
      </c>
      <c r="I57" s="1019">
        <v>0</v>
      </c>
      <c r="J57" s="1019">
        <v>0</v>
      </c>
      <c r="K57" s="1019">
        <v>0</v>
      </c>
      <c r="L57" s="1066">
        <v>315</v>
      </c>
      <c r="M57" s="1065">
        <v>621</v>
      </c>
      <c r="N57" s="1011">
        <v>165</v>
      </c>
    </row>
    <row r="58" spans="1:14" ht="18.75" x14ac:dyDescent="0.25">
      <c r="A58" s="1035" t="s">
        <v>38</v>
      </c>
      <c r="B58" s="1020">
        <v>0</v>
      </c>
      <c r="C58" s="1019">
        <v>70</v>
      </c>
      <c r="D58" s="1019">
        <v>10</v>
      </c>
      <c r="E58" s="1019">
        <v>418</v>
      </c>
      <c r="F58" s="1067">
        <v>0</v>
      </c>
      <c r="G58" s="1066">
        <v>498</v>
      </c>
      <c r="H58" s="1020">
        <v>0</v>
      </c>
      <c r="I58" s="1019">
        <v>0</v>
      </c>
      <c r="J58" s="1019">
        <v>0</v>
      </c>
      <c r="K58" s="1019">
        <v>0</v>
      </c>
      <c r="L58" s="1066">
        <v>0</v>
      </c>
      <c r="M58" s="1065">
        <v>498</v>
      </c>
      <c r="N58" s="1011">
        <v>488</v>
      </c>
    </row>
    <row r="59" spans="1:14" ht="37.5" x14ac:dyDescent="0.25">
      <c r="A59" s="1035" t="s">
        <v>39</v>
      </c>
      <c r="B59" s="1020">
        <v>34</v>
      </c>
      <c r="C59" s="1019">
        <v>237</v>
      </c>
      <c r="D59" s="1019">
        <v>1921</v>
      </c>
      <c r="E59" s="1019">
        <v>3390</v>
      </c>
      <c r="F59" s="1067">
        <v>0</v>
      </c>
      <c r="G59" s="1066">
        <v>5582</v>
      </c>
      <c r="H59" s="1020">
        <v>160.76</v>
      </c>
      <c r="I59" s="1019">
        <v>353</v>
      </c>
      <c r="J59" s="1019">
        <v>5244.36</v>
      </c>
      <c r="K59" s="1019">
        <v>0</v>
      </c>
      <c r="L59" s="1066">
        <v>5758.12</v>
      </c>
      <c r="M59" s="1065">
        <v>11340.12</v>
      </c>
      <c r="N59" s="1011">
        <v>6252</v>
      </c>
    </row>
    <row r="60" spans="1:14" ht="18.75" x14ac:dyDescent="0.25">
      <c r="A60" s="1035" t="s">
        <v>40</v>
      </c>
      <c r="B60" s="1020">
        <v>320</v>
      </c>
      <c r="C60" s="1019">
        <v>0</v>
      </c>
      <c r="D60" s="1019">
        <v>0</v>
      </c>
      <c r="E60" s="1019">
        <v>2357</v>
      </c>
      <c r="F60" s="1067">
        <v>0</v>
      </c>
      <c r="G60" s="1066">
        <v>2677</v>
      </c>
      <c r="H60" s="1020">
        <v>0</v>
      </c>
      <c r="I60" s="1019">
        <v>0</v>
      </c>
      <c r="J60" s="1019">
        <v>30</v>
      </c>
      <c r="K60" s="1019">
        <v>0</v>
      </c>
      <c r="L60" s="1066">
        <v>30</v>
      </c>
      <c r="M60" s="1065">
        <v>2707</v>
      </c>
      <c r="N60" s="1011">
        <v>2707</v>
      </c>
    </row>
    <row r="61" spans="1:14" ht="18.75" x14ac:dyDescent="0.25">
      <c r="A61" s="1035" t="s">
        <v>41</v>
      </c>
      <c r="B61" s="1020">
        <v>1809.02</v>
      </c>
      <c r="C61" s="1019">
        <v>165</v>
      </c>
      <c r="D61" s="1019">
        <v>35</v>
      </c>
      <c r="E61" s="1019">
        <v>822</v>
      </c>
      <c r="F61" s="1067">
        <v>0</v>
      </c>
      <c r="G61" s="1066">
        <v>2831.02</v>
      </c>
      <c r="H61" s="1020">
        <v>425</v>
      </c>
      <c r="I61" s="1019">
        <v>0</v>
      </c>
      <c r="J61" s="1019">
        <v>38</v>
      </c>
      <c r="K61" s="1019">
        <v>0</v>
      </c>
      <c r="L61" s="1066">
        <v>463</v>
      </c>
      <c r="M61" s="1065">
        <v>3294.02</v>
      </c>
      <c r="N61" s="1011">
        <v>1330</v>
      </c>
    </row>
    <row r="62" spans="1:14" ht="18.75" x14ac:dyDescent="0.25">
      <c r="A62" s="1035" t="s">
        <v>42</v>
      </c>
      <c r="B62" s="1020">
        <v>725</v>
      </c>
      <c r="C62" s="1019">
        <v>361</v>
      </c>
      <c r="D62" s="1019">
        <v>848</v>
      </c>
      <c r="E62" s="1019">
        <v>7928</v>
      </c>
      <c r="F62" s="1067">
        <v>69</v>
      </c>
      <c r="G62" s="1066">
        <v>9931</v>
      </c>
      <c r="H62" s="1020">
        <v>0</v>
      </c>
      <c r="I62" s="1019">
        <v>0</v>
      </c>
      <c r="J62" s="1019">
        <v>0</v>
      </c>
      <c r="K62" s="1019">
        <v>0</v>
      </c>
      <c r="L62" s="1066">
        <v>0</v>
      </c>
      <c r="M62" s="1065">
        <v>9931</v>
      </c>
      <c r="N62" s="1011">
        <v>7724</v>
      </c>
    </row>
    <row r="63" spans="1:14" ht="18.75" x14ac:dyDescent="0.25">
      <c r="A63" s="1035" t="s">
        <v>43</v>
      </c>
      <c r="B63" s="1020">
        <v>610</v>
      </c>
      <c r="C63" s="1019">
        <v>230</v>
      </c>
      <c r="D63" s="1019">
        <v>348</v>
      </c>
      <c r="E63" s="1019">
        <v>64</v>
      </c>
      <c r="F63" s="1067">
        <v>74</v>
      </c>
      <c r="G63" s="1066">
        <v>1326</v>
      </c>
      <c r="H63" s="1020">
        <v>0</v>
      </c>
      <c r="I63" s="1019">
        <v>0</v>
      </c>
      <c r="J63" s="1019">
        <v>0</v>
      </c>
      <c r="K63" s="1019">
        <v>0</v>
      </c>
      <c r="L63" s="1066">
        <v>0</v>
      </c>
      <c r="M63" s="1065">
        <v>1326</v>
      </c>
      <c r="N63" s="1011">
        <v>742</v>
      </c>
    </row>
    <row r="64" spans="1:14" ht="18.75" x14ac:dyDescent="0.25">
      <c r="A64" s="1035" t="s">
        <v>44</v>
      </c>
      <c r="B64" s="1020">
        <v>40</v>
      </c>
      <c r="C64" s="1019">
        <v>0</v>
      </c>
      <c r="D64" s="1019">
        <v>120</v>
      </c>
      <c r="E64" s="1019">
        <v>214</v>
      </c>
      <c r="F64" s="1067">
        <v>41</v>
      </c>
      <c r="G64" s="1066">
        <v>415</v>
      </c>
      <c r="H64" s="1020">
        <v>0</v>
      </c>
      <c r="I64" s="1019">
        <v>0</v>
      </c>
      <c r="J64" s="1019">
        <v>0</v>
      </c>
      <c r="K64" s="1019">
        <v>0</v>
      </c>
      <c r="L64" s="1066">
        <v>0</v>
      </c>
      <c r="M64" s="1065">
        <v>415</v>
      </c>
      <c r="N64" s="1011">
        <v>409</v>
      </c>
    </row>
    <row r="65" spans="1:14" ht="18.75" x14ac:dyDescent="0.25">
      <c r="A65" s="1035" t="s">
        <v>45</v>
      </c>
      <c r="B65" s="1020">
        <v>1678</v>
      </c>
      <c r="C65" s="1019">
        <v>48</v>
      </c>
      <c r="D65" s="1019">
        <v>23</v>
      </c>
      <c r="E65" s="1019">
        <v>4</v>
      </c>
      <c r="F65" s="1067">
        <v>0</v>
      </c>
      <c r="G65" s="1066">
        <v>1753</v>
      </c>
      <c r="H65" s="1020">
        <v>0</v>
      </c>
      <c r="I65" s="1019">
        <v>0</v>
      </c>
      <c r="J65" s="1019">
        <v>0</v>
      </c>
      <c r="K65" s="1019">
        <v>0</v>
      </c>
      <c r="L65" s="1066">
        <v>0</v>
      </c>
      <c r="M65" s="1065">
        <v>1753</v>
      </c>
      <c r="N65" s="1011">
        <v>1672</v>
      </c>
    </row>
    <row r="66" spans="1:14" ht="18.75" x14ac:dyDescent="0.25">
      <c r="A66" s="1035" t="s">
        <v>46</v>
      </c>
      <c r="B66" s="1020">
        <v>0</v>
      </c>
      <c r="C66" s="1019">
        <v>552</v>
      </c>
      <c r="D66" s="1019">
        <v>3</v>
      </c>
      <c r="E66" s="1019">
        <v>2482</v>
      </c>
      <c r="F66" s="1067">
        <v>151</v>
      </c>
      <c r="G66" s="1066">
        <v>3188</v>
      </c>
      <c r="H66" s="1020">
        <v>11.4</v>
      </c>
      <c r="I66" s="1019">
        <v>0</v>
      </c>
      <c r="J66" s="1019">
        <v>0</v>
      </c>
      <c r="K66" s="1019">
        <v>0</v>
      </c>
      <c r="L66" s="1066">
        <v>11.4</v>
      </c>
      <c r="M66" s="1065">
        <v>3199.4</v>
      </c>
      <c r="N66" s="1011">
        <v>1748.4</v>
      </c>
    </row>
    <row r="67" spans="1:14" ht="18.75" x14ac:dyDescent="0.25">
      <c r="A67" s="1074" t="s">
        <v>47</v>
      </c>
      <c r="B67" s="1072">
        <v>23</v>
      </c>
      <c r="C67" s="1071">
        <v>0</v>
      </c>
      <c r="D67" s="1071">
        <v>0</v>
      </c>
      <c r="E67" s="1071">
        <v>154</v>
      </c>
      <c r="F67" s="1073">
        <v>0</v>
      </c>
      <c r="G67" s="1070">
        <v>177</v>
      </c>
      <c r="H67" s="1072">
        <v>259</v>
      </c>
      <c r="I67" s="1071">
        <v>0</v>
      </c>
      <c r="J67" s="1071">
        <v>56</v>
      </c>
      <c r="K67" s="1071">
        <v>0</v>
      </c>
      <c r="L67" s="1070">
        <v>315</v>
      </c>
      <c r="M67" s="1069">
        <v>492</v>
      </c>
      <c r="N67" s="1068">
        <v>234</v>
      </c>
    </row>
    <row r="68" spans="1:14" ht="19.5" thickBot="1" x14ac:dyDescent="0.3">
      <c r="A68" s="1004" t="s">
        <v>393</v>
      </c>
      <c r="B68" s="1020">
        <v>9107.77</v>
      </c>
      <c r="C68" s="1019">
        <v>4012.89</v>
      </c>
      <c r="D68" s="1019">
        <v>7158</v>
      </c>
      <c r="E68" s="1019">
        <v>2144.46</v>
      </c>
      <c r="F68" s="1067">
        <v>2175</v>
      </c>
      <c r="G68" s="1066">
        <v>24598.12</v>
      </c>
      <c r="H68" s="1020">
        <v>42834.13</v>
      </c>
      <c r="I68" s="1019">
        <v>1607.55</v>
      </c>
      <c r="J68" s="1019">
        <v>3053.91</v>
      </c>
      <c r="K68" s="1019">
        <v>1413</v>
      </c>
      <c r="L68" s="1066">
        <v>48908.59</v>
      </c>
      <c r="M68" s="1065">
        <v>73506.710000000006</v>
      </c>
      <c r="N68" s="1011">
        <v>24262.91</v>
      </c>
    </row>
    <row r="69" spans="1:14" ht="19.5" thickBot="1" x14ac:dyDescent="0.3">
      <c r="A69" s="1064" t="s">
        <v>25</v>
      </c>
      <c r="B69" s="983">
        <v>14681.69</v>
      </c>
      <c r="C69" s="983">
        <v>6805.8</v>
      </c>
      <c r="D69" s="983">
        <v>10683</v>
      </c>
      <c r="E69" s="983">
        <v>22422.46</v>
      </c>
      <c r="F69" s="983">
        <v>2571</v>
      </c>
      <c r="G69" s="1063">
        <v>57163.95</v>
      </c>
      <c r="H69" s="983">
        <v>52422.239999999998</v>
      </c>
      <c r="I69" s="983">
        <v>5488.51</v>
      </c>
      <c r="J69" s="983">
        <v>12470.27</v>
      </c>
      <c r="K69" s="983">
        <v>1413</v>
      </c>
      <c r="L69" s="1063">
        <v>71794.02</v>
      </c>
      <c r="M69" s="1062">
        <v>128957.97</v>
      </c>
      <c r="N69" s="1061">
        <v>52318.400000000001</v>
      </c>
    </row>
    <row r="70" spans="1:14" ht="19.5" thickBot="1" x14ac:dyDescent="0.3">
      <c r="A70" s="1132" t="s">
        <v>26</v>
      </c>
      <c r="B70" s="1058">
        <v>23704.278999999999</v>
      </c>
      <c r="C70" s="1058">
        <v>15517.8</v>
      </c>
      <c r="D70" s="1058">
        <v>16825</v>
      </c>
      <c r="E70" s="1058">
        <v>40035.46</v>
      </c>
      <c r="F70" s="1058">
        <v>6779</v>
      </c>
      <c r="G70" s="1056">
        <v>102861.54</v>
      </c>
      <c r="H70" s="1058">
        <v>54847.14</v>
      </c>
      <c r="I70" s="1058">
        <v>8585.19</v>
      </c>
      <c r="J70" s="1058">
        <v>16647.23</v>
      </c>
      <c r="K70" s="1058">
        <v>2317</v>
      </c>
      <c r="L70" s="1056">
        <v>82396.56</v>
      </c>
      <c r="M70" s="1055">
        <v>185258.1</v>
      </c>
      <c r="N70" s="1054">
        <v>94891.11</v>
      </c>
    </row>
    <row r="71" spans="1:14" x14ac:dyDescent="0.25">
      <c r="A71" s="738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738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9.5" thickBot="1" x14ac:dyDescent="0.35">
      <c r="A73" s="3418" t="s">
        <v>48</v>
      </c>
      <c r="B73" s="3419"/>
      <c r="C73" s="3419"/>
      <c r="D73" s="3419"/>
      <c r="E73" s="3419"/>
      <c r="F73" s="3419"/>
      <c r="G73" s="3419"/>
      <c r="H73" s="3419"/>
      <c r="I73" s="3419"/>
      <c r="J73" s="3419"/>
      <c r="K73" s="3419"/>
      <c r="L73" s="3419"/>
      <c r="M73" s="3419"/>
      <c r="N73" s="3420"/>
    </row>
    <row r="74" spans="1:14" ht="19.5" thickBot="1" x14ac:dyDescent="0.35">
      <c r="A74" s="3421" t="s">
        <v>0</v>
      </c>
      <c r="B74" s="3455" t="s">
        <v>459</v>
      </c>
      <c r="C74" s="3455"/>
      <c r="D74" s="3455"/>
      <c r="E74" s="3455"/>
      <c r="F74" s="3455"/>
      <c r="G74" s="3456"/>
      <c r="H74" s="3427" t="s">
        <v>473</v>
      </c>
      <c r="I74" s="3428"/>
      <c r="J74" s="3428"/>
      <c r="K74" s="3428"/>
      <c r="L74" s="3429"/>
      <c r="M74" s="3463" t="s">
        <v>3</v>
      </c>
      <c r="N74" s="3433" t="s">
        <v>457</v>
      </c>
    </row>
    <row r="75" spans="1:14" ht="18.75" x14ac:dyDescent="0.25">
      <c r="A75" s="3422"/>
      <c r="B75" s="3459" t="s">
        <v>8</v>
      </c>
      <c r="C75" s="3452"/>
      <c r="D75" s="3448" t="s">
        <v>9</v>
      </c>
      <c r="E75" s="3449"/>
      <c r="F75" s="3450" t="s">
        <v>456</v>
      </c>
      <c r="G75" s="3446" t="s">
        <v>455</v>
      </c>
      <c r="H75" s="3459" t="s">
        <v>11</v>
      </c>
      <c r="I75" s="3452"/>
      <c r="J75" s="3442" t="s">
        <v>12</v>
      </c>
      <c r="K75" s="3442" t="s">
        <v>472</v>
      </c>
      <c r="L75" s="3446" t="s">
        <v>460</v>
      </c>
      <c r="M75" s="3464"/>
      <c r="N75" s="3457"/>
    </row>
    <row r="76" spans="1:14" ht="75.75" thickBot="1" x14ac:dyDescent="0.3">
      <c r="A76" s="3423"/>
      <c r="B76" s="1052" t="s">
        <v>14</v>
      </c>
      <c r="C76" s="1051" t="s">
        <v>15</v>
      </c>
      <c r="D76" s="1051" t="s">
        <v>16</v>
      </c>
      <c r="E76" s="1051" t="s">
        <v>474</v>
      </c>
      <c r="F76" s="3441"/>
      <c r="G76" s="3447"/>
      <c r="H76" s="1052" t="s">
        <v>14</v>
      </c>
      <c r="I76" s="1051" t="s">
        <v>15</v>
      </c>
      <c r="J76" s="3443"/>
      <c r="K76" s="3443"/>
      <c r="L76" s="3447"/>
      <c r="M76" s="3465"/>
      <c r="N76" s="3458"/>
    </row>
    <row r="77" spans="1:14" ht="19.5" thickBot="1" x14ac:dyDescent="0.3">
      <c r="A77" s="993" t="s">
        <v>414</v>
      </c>
      <c r="B77" s="1021">
        <v>9022.5889999999999</v>
      </c>
      <c r="C77" s="1021">
        <v>8712</v>
      </c>
      <c r="D77" s="1021">
        <v>6142</v>
      </c>
      <c r="E77" s="1021">
        <v>17613</v>
      </c>
      <c r="F77" s="1021">
        <v>4208</v>
      </c>
      <c r="G77" s="988">
        <v>45697.59</v>
      </c>
      <c r="H77" s="1021">
        <v>2424.9</v>
      </c>
      <c r="I77" s="1021">
        <v>3096.68</v>
      </c>
      <c r="J77" s="1021">
        <v>4176.96</v>
      </c>
      <c r="K77" s="1021">
        <v>904</v>
      </c>
      <c r="L77" s="988">
        <v>10602.54</v>
      </c>
      <c r="M77" s="987">
        <v>56300.13</v>
      </c>
      <c r="N77" s="1021">
        <v>42572.71</v>
      </c>
    </row>
    <row r="78" spans="1:14" ht="18.75" x14ac:dyDescent="0.25">
      <c r="A78" s="1133" t="s">
        <v>415</v>
      </c>
      <c r="B78" s="1049">
        <v>7066</v>
      </c>
      <c r="C78" s="1048">
        <v>4980</v>
      </c>
      <c r="D78" s="1048">
        <v>3987</v>
      </c>
      <c r="E78" s="1048">
        <v>10592</v>
      </c>
      <c r="F78" s="1043">
        <v>3245</v>
      </c>
      <c r="G78" s="1042">
        <v>29870</v>
      </c>
      <c r="H78" s="1134">
        <v>2424.9</v>
      </c>
      <c r="I78" s="1045">
        <v>3096.68</v>
      </c>
      <c r="J78" s="1044">
        <v>4170.96</v>
      </c>
      <c r="K78" s="1043">
        <v>904</v>
      </c>
      <c r="L78" s="1042">
        <v>10596.54</v>
      </c>
      <c r="M78" s="995">
        <v>40466.54</v>
      </c>
      <c r="N78" s="1041">
        <v>31572.61</v>
      </c>
    </row>
    <row r="79" spans="1:14" ht="18.75" x14ac:dyDescent="0.25">
      <c r="A79" s="1013" t="s">
        <v>50</v>
      </c>
      <c r="B79" s="1040">
        <v>0</v>
      </c>
      <c r="C79" s="1019">
        <v>0</v>
      </c>
      <c r="D79" s="1019">
        <v>5</v>
      </c>
      <c r="E79" s="1019">
        <v>15</v>
      </c>
      <c r="F79" s="1036">
        <v>11</v>
      </c>
      <c r="G79" s="1006">
        <v>31</v>
      </c>
      <c r="H79" s="1135">
        <v>0</v>
      </c>
      <c r="I79" s="1016">
        <v>0</v>
      </c>
      <c r="J79" s="1037">
        <v>0</v>
      </c>
      <c r="K79" s="1036">
        <v>0</v>
      </c>
      <c r="L79" s="1006">
        <v>0</v>
      </c>
      <c r="M79" s="995">
        <v>31</v>
      </c>
      <c r="N79" s="1005">
        <v>20</v>
      </c>
    </row>
    <row r="80" spans="1:14" ht="18.75" x14ac:dyDescent="0.25">
      <c r="A80" s="1013" t="s">
        <v>51</v>
      </c>
      <c r="B80" s="1040">
        <v>1855.5889999999999</v>
      </c>
      <c r="C80" s="1019">
        <v>3450</v>
      </c>
      <c r="D80" s="1019">
        <v>1895</v>
      </c>
      <c r="E80" s="1019">
        <v>4928</v>
      </c>
      <c r="F80" s="1036">
        <v>659</v>
      </c>
      <c r="G80" s="1006">
        <v>12787.59</v>
      </c>
      <c r="H80" s="1135">
        <v>0</v>
      </c>
      <c r="I80" s="1016">
        <v>0</v>
      </c>
      <c r="J80" s="1037">
        <v>6</v>
      </c>
      <c r="K80" s="1036">
        <v>0</v>
      </c>
      <c r="L80" s="1006">
        <v>6</v>
      </c>
      <c r="M80" s="995">
        <v>12793.59</v>
      </c>
      <c r="N80" s="1005">
        <v>8453.1</v>
      </c>
    </row>
    <row r="81" spans="1:14" ht="18.75" x14ac:dyDescent="0.25">
      <c r="A81" s="1013" t="s">
        <v>52</v>
      </c>
      <c r="B81" s="1020">
        <v>96</v>
      </c>
      <c r="C81" s="1019">
        <v>7</v>
      </c>
      <c r="D81" s="1019">
        <v>246</v>
      </c>
      <c r="E81" s="1019">
        <v>81</v>
      </c>
      <c r="F81" s="1067">
        <v>152</v>
      </c>
      <c r="G81" s="1006">
        <v>582</v>
      </c>
      <c r="H81" s="1136">
        <v>0</v>
      </c>
      <c r="I81" s="1016">
        <v>0</v>
      </c>
      <c r="J81" s="1016">
        <v>0</v>
      </c>
      <c r="K81" s="1015">
        <v>0</v>
      </c>
      <c r="L81" s="1006">
        <v>0</v>
      </c>
      <c r="M81" s="995">
        <v>582</v>
      </c>
      <c r="N81" s="1005">
        <v>364</v>
      </c>
    </row>
    <row r="82" spans="1:14" ht="18.75" x14ac:dyDescent="0.25">
      <c r="A82" s="1035" t="s">
        <v>53</v>
      </c>
      <c r="B82" s="1020">
        <v>5</v>
      </c>
      <c r="C82" s="1019">
        <v>274</v>
      </c>
      <c r="D82" s="1019">
        <v>8</v>
      </c>
      <c r="E82" s="1019">
        <v>1982</v>
      </c>
      <c r="F82" s="1067">
        <v>132</v>
      </c>
      <c r="G82" s="1006">
        <v>2401</v>
      </c>
      <c r="H82" s="1136">
        <v>0</v>
      </c>
      <c r="I82" s="1016">
        <v>0</v>
      </c>
      <c r="J82" s="1016">
        <v>0</v>
      </c>
      <c r="K82" s="1015">
        <v>0</v>
      </c>
      <c r="L82" s="1006">
        <v>0</v>
      </c>
      <c r="M82" s="995">
        <v>2401</v>
      </c>
      <c r="N82" s="1005">
        <v>2138</v>
      </c>
    </row>
    <row r="83" spans="1:14" ht="19.5" thickBot="1" x14ac:dyDescent="0.3">
      <c r="A83" s="1034" t="s">
        <v>23</v>
      </c>
      <c r="B83" s="1033">
        <v>0</v>
      </c>
      <c r="C83" s="1032">
        <v>1</v>
      </c>
      <c r="D83" s="1032">
        <v>1</v>
      </c>
      <c r="E83" s="1032">
        <v>15</v>
      </c>
      <c r="F83" s="1137">
        <v>9</v>
      </c>
      <c r="G83" s="1006">
        <v>26</v>
      </c>
      <c r="H83" s="1138">
        <v>0</v>
      </c>
      <c r="I83" s="1029">
        <v>0</v>
      </c>
      <c r="J83" s="1029">
        <v>0</v>
      </c>
      <c r="K83" s="1028">
        <v>0</v>
      </c>
      <c r="L83" s="1006">
        <v>0</v>
      </c>
      <c r="M83" s="995">
        <v>26</v>
      </c>
      <c r="N83" s="994">
        <v>25</v>
      </c>
    </row>
    <row r="84" spans="1:14" ht="19.5" thickBot="1" x14ac:dyDescent="0.3">
      <c r="A84" s="993" t="s">
        <v>416</v>
      </c>
      <c r="B84" s="1021">
        <v>14681.69</v>
      </c>
      <c r="C84" s="1021">
        <v>6805.8</v>
      </c>
      <c r="D84" s="1021">
        <v>10683</v>
      </c>
      <c r="E84" s="1021">
        <v>22422.46</v>
      </c>
      <c r="F84" s="1021">
        <v>2571</v>
      </c>
      <c r="G84" s="988">
        <v>57163.95</v>
      </c>
      <c r="H84" s="1021">
        <v>52422.239999999998</v>
      </c>
      <c r="I84" s="1021">
        <v>5488.51</v>
      </c>
      <c r="J84" s="1021">
        <v>12470.27</v>
      </c>
      <c r="K84" s="1021">
        <v>1413</v>
      </c>
      <c r="L84" s="988">
        <v>71794.02</v>
      </c>
      <c r="M84" s="1022">
        <v>128957.97</v>
      </c>
      <c r="N84" s="1021">
        <v>52318.400000000001</v>
      </c>
    </row>
    <row r="85" spans="1:14" ht="18.75" x14ac:dyDescent="0.25">
      <c r="A85" s="1013" t="s">
        <v>415</v>
      </c>
      <c r="B85" s="1020">
        <v>14382.69</v>
      </c>
      <c r="C85" s="1019">
        <v>5876.8</v>
      </c>
      <c r="D85" s="1019">
        <v>8593</v>
      </c>
      <c r="E85" s="1019">
        <v>17519.46</v>
      </c>
      <c r="F85" s="1067">
        <v>2361</v>
      </c>
      <c r="G85" s="1139">
        <v>48732.95</v>
      </c>
      <c r="H85" s="1136">
        <v>51997.24</v>
      </c>
      <c r="I85" s="1016">
        <v>2026.51</v>
      </c>
      <c r="J85" s="1016">
        <v>8057.27</v>
      </c>
      <c r="K85" s="1015">
        <v>1189</v>
      </c>
      <c r="L85" s="1006">
        <v>63270.02</v>
      </c>
      <c r="M85" s="995">
        <v>112002.97</v>
      </c>
      <c r="N85" s="1005">
        <v>47190.400000000001</v>
      </c>
    </row>
    <row r="86" spans="1:14" ht="18.75" x14ac:dyDescent="0.25">
      <c r="A86" s="1013" t="s">
        <v>50</v>
      </c>
      <c r="B86" s="1020">
        <v>0</v>
      </c>
      <c r="C86" s="1019">
        <v>0</v>
      </c>
      <c r="D86" s="1019">
        <v>3</v>
      </c>
      <c r="E86" s="1019">
        <v>0</v>
      </c>
      <c r="F86" s="1067">
        <v>15</v>
      </c>
      <c r="G86" s="1139">
        <v>18</v>
      </c>
      <c r="H86" s="1136">
        <v>0</v>
      </c>
      <c r="I86" s="1016">
        <v>0</v>
      </c>
      <c r="J86" s="1016">
        <v>0</v>
      </c>
      <c r="K86" s="1015">
        <v>0</v>
      </c>
      <c r="L86" s="1006">
        <v>0</v>
      </c>
      <c r="M86" s="995">
        <v>18</v>
      </c>
      <c r="N86" s="1005">
        <v>15</v>
      </c>
    </row>
    <row r="87" spans="1:14" ht="18.75" x14ac:dyDescent="0.25">
      <c r="A87" s="1013" t="s">
        <v>51</v>
      </c>
      <c r="B87" s="1012">
        <v>293</v>
      </c>
      <c r="C87" s="1008">
        <v>929</v>
      </c>
      <c r="D87" s="1008">
        <v>2042</v>
      </c>
      <c r="E87" s="1008">
        <v>4901</v>
      </c>
      <c r="F87" s="1007">
        <v>180</v>
      </c>
      <c r="G87" s="1139">
        <v>8345</v>
      </c>
      <c r="H87" s="1012">
        <v>425</v>
      </c>
      <c r="I87" s="1008">
        <v>3462</v>
      </c>
      <c r="J87" s="1008">
        <v>4413</v>
      </c>
      <c r="K87" s="1007">
        <v>224</v>
      </c>
      <c r="L87" s="1006">
        <v>8524</v>
      </c>
      <c r="M87" s="995">
        <v>16869</v>
      </c>
      <c r="N87" s="1005">
        <v>5084</v>
      </c>
    </row>
    <row r="88" spans="1:14" ht="18.75" x14ac:dyDescent="0.25">
      <c r="A88" s="1013" t="s">
        <v>52</v>
      </c>
      <c r="B88" s="1012">
        <v>6</v>
      </c>
      <c r="C88" s="1008">
        <v>0</v>
      </c>
      <c r="D88" s="1008">
        <v>37</v>
      </c>
      <c r="E88" s="1008">
        <v>2</v>
      </c>
      <c r="F88" s="1007">
        <v>0</v>
      </c>
      <c r="G88" s="1139">
        <v>45</v>
      </c>
      <c r="H88" s="1012">
        <v>0</v>
      </c>
      <c r="I88" s="1008">
        <v>0</v>
      </c>
      <c r="J88" s="1008">
        <v>0</v>
      </c>
      <c r="K88" s="1007">
        <v>0</v>
      </c>
      <c r="L88" s="1006">
        <v>0</v>
      </c>
      <c r="M88" s="995">
        <v>45</v>
      </c>
      <c r="N88" s="1005">
        <v>6</v>
      </c>
    </row>
    <row r="89" spans="1:14" ht="18.75" x14ac:dyDescent="0.25">
      <c r="A89" s="1013" t="s">
        <v>53</v>
      </c>
      <c r="B89" s="1012">
        <v>0</v>
      </c>
      <c r="C89" s="1008">
        <v>0</v>
      </c>
      <c r="D89" s="1008">
        <v>0</v>
      </c>
      <c r="E89" s="1008">
        <v>0</v>
      </c>
      <c r="F89" s="1007">
        <v>15</v>
      </c>
      <c r="G89" s="1139">
        <v>15</v>
      </c>
      <c r="H89" s="1012">
        <v>0</v>
      </c>
      <c r="I89" s="1008">
        <v>0</v>
      </c>
      <c r="J89" s="1008">
        <v>0</v>
      </c>
      <c r="K89" s="1007">
        <v>0</v>
      </c>
      <c r="L89" s="1006">
        <v>0</v>
      </c>
      <c r="M89" s="995">
        <v>15</v>
      </c>
      <c r="N89" s="1005">
        <v>15</v>
      </c>
    </row>
    <row r="90" spans="1:14" ht="19.5" thickBot="1" x14ac:dyDescent="0.3">
      <c r="A90" s="1034" t="s">
        <v>23</v>
      </c>
      <c r="B90" s="1033">
        <v>0</v>
      </c>
      <c r="C90" s="1032">
        <v>0</v>
      </c>
      <c r="D90" s="1032">
        <v>8</v>
      </c>
      <c r="E90" s="1032">
        <v>0</v>
      </c>
      <c r="F90" s="1137">
        <v>0</v>
      </c>
      <c r="G90" s="1140">
        <v>8</v>
      </c>
      <c r="H90" s="1138">
        <v>0</v>
      </c>
      <c r="I90" s="1029">
        <v>0</v>
      </c>
      <c r="J90" s="1029">
        <v>0</v>
      </c>
      <c r="K90" s="1028">
        <v>0</v>
      </c>
      <c r="L90" s="996">
        <v>0</v>
      </c>
      <c r="M90" s="995">
        <v>8</v>
      </c>
      <c r="N90" s="994">
        <v>8</v>
      </c>
    </row>
    <row r="91" spans="1:14" ht="19.5" thickBot="1" x14ac:dyDescent="0.3">
      <c r="A91" s="993" t="s">
        <v>26</v>
      </c>
      <c r="B91" s="1021">
        <v>23704.278999999999</v>
      </c>
      <c r="C91" s="1058">
        <v>15517.8</v>
      </c>
      <c r="D91" s="1058">
        <v>16825</v>
      </c>
      <c r="E91" s="1058">
        <v>40035.46</v>
      </c>
      <c r="F91" s="1058">
        <v>6779</v>
      </c>
      <c r="G91" s="988">
        <v>102861.54</v>
      </c>
      <c r="H91" s="1021">
        <v>54847.14</v>
      </c>
      <c r="I91" s="1058">
        <v>8585.19</v>
      </c>
      <c r="J91" s="1141">
        <v>16647.23</v>
      </c>
      <c r="K91" s="1141">
        <v>2317</v>
      </c>
      <c r="L91" s="988">
        <v>82396.56</v>
      </c>
      <c r="M91" s="987">
        <v>185258.1</v>
      </c>
      <c r="N91" s="986">
        <v>94891.11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7"/>
  <sheetViews>
    <sheetView zoomScale="75" zoomScaleNormal="75" workbookViewId="0">
      <selection activeCell="A2" sqref="A2"/>
    </sheetView>
  </sheetViews>
  <sheetFormatPr defaultColWidth="9.140625" defaultRowHeight="18.75" x14ac:dyDescent="0.3"/>
  <cols>
    <col min="1" max="1" width="26.28515625" style="311" bestFit="1" customWidth="1"/>
    <col min="2" max="3" width="13.5703125" style="311" bestFit="1" customWidth="1"/>
    <col min="4" max="5" width="12.140625" style="311" bestFit="1" customWidth="1"/>
    <col min="6" max="6" width="22.5703125" style="311" bestFit="1" customWidth="1"/>
    <col min="7" max="10" width="12.140625" style="311" bestFit="1" customWidth="1"/>
    <col min="11" max="11" width="20.140625" style="311" bestFit="1" customWidth="1"/>
    <col min="12" max="12" width="17.85546875" style="311" bestFit="1" customWidth="1"/>
    <col min="13" max="13" width="10.28515625" style="311" bestFit="1" customWidth="1"/>
    <col min="14" max="14" width="14.7109375" style="311" bestFit="1" customWidth="1"/>
    <col min="15" max="15" width="24.28515625" style="311" customWidth="1"/>
    <col min="16" max="16384" width="9.140625" style="311"/>
  </cols>
  <sheetData>
    <row r="1" spans="1:15" x14ac:dyDescent="0.3">
      <c r="A1" s="2754" t="s">
        <v>337</v>
      </c>
      <c r="B1" s="2754"/>
      <c r="C1" s="2754"/>
      <c r="D1" s="2754"/>
      <c r="E1" s="2754"/>
      <c r="F1" s="2754"/>
      <c r="G1" s="2754"/>
      <c r="H1" s="2754"/>
      <c r="I1" s="2754"/>
      <c r="J1" s="2754"/>
      <c r="K1" s="2754"/>
      <c r="L1" s="2754"/>
      <c r="M1" s="2754"/>
      <c r="N1" s="2754"/>
      <c r="O1" s="2754"/>
    </row>
    <row r="2" spans="1:15" ht="19.5" thickBot="1" x14ac:dyDescent="0.35"/>
    <row r="3" spans="1:15" ht="19.5" thickBot="1" x14ac:dyDescent="0.35">
      <c r="A3" s="2901" t="s">
        <v>0</v>
      </c>
      <c r="B3" s="2903" t="s">
        <v>1</v>
      </c>
      <c r="C3" s="2904"/>
      <c r="D3" s="2904"/>
      <c r="E3" s="2904"/>
      <c r="F3" s="2905"/>
      <c r="G3" s="2906" t="s">
        <v>2</v>
      </c>
      <c r="H3" s="2907"/>
      <c r="I3" s="2907"/>
      <c r="J3" s="2908"/>
      <c r="K3" s="2765" t="s">
        <v>29</v>
      </c>
      <c r="L3" s="2869" t="s">
        <v>4</v>
      </c>
      <c r="M3" s="2891" t="s">
        <v>5</v>
      </c>
      <c r="N3" s="2869" t="s">
        <v>6</v>
      </c>
      <c r="O3" s="2869" t="s">
        <v>7</v>
      </c>
    </row>
    <row r="4" spans="1:15" x14ac:dyDescent="0.3">
      <c r="A4" s="2758"/>
      <c r="B4" s="2758" t="s">
        <v>8</v>
      </c>
      <c r="C4" s="2894"/>
      <c r="D4" s="2768" t="s">
        <v>9</v>
      </c>
      <c r="E4" s="2895"/>
      <c r="F4" s="2896" t="s">
        <v>10</v>
      </c>
      <c r="G4" s="2758" t="s">
        <v>11</v>
      </c>
      <c r="H4" s="2894"/>
      <c r="I4" s="2898" t="s">
        <v>12</v>
      </c>
      <c r="J4" s="2760" t="s">
        <v>13</v>
      </c>
      <c r="K4" s="2890"/>
      <c r="L4" s="2870"/>
      <c r="M4" s="2892"/>
      <c r="N4" s="2870"/>
      <c r="O4" s="2870"/>
    </row>
    <row r="5" spans="1:15" ht="57.75" thickBot="1" x14ac:dyDescent="0.35">
      <c r="A5" s="2902"/>
      <c r="B5" s="339" t="s">
        <v>14</v>
      </c>
      <c r="C5" s="328" t="s">
        <v>15</v>
      </c>
      <c r="D5" s="328" t="s">
        <v>16</v>
      </c>
      <c r="E5" s="376" t="s">
        <v>9</v>
      </c>
      <c r="F5" s="2897"/>
      <c r="G5" s="339" t="s">
        <v>14</v>
      </c>
      <c r="H5" s="328" t="s">
        <v>15</v>
      </c>
      <c r="I5" s="2899"/>
      <c r="J5" s="2900"/>
      <c r="K5" s="2909"/>
      <c r="L5" s="2871"/>
      <c r="M5" s="2893"/>
      <c r="N5" s="2871"/>
      <c r="O5" s="2871"/>
    </row>
    <row r="6" spans="1:15" ht="19.5" thickBot="1" x14ac:dyDescent="0.35">
      <c r="A6" s="329" t="s">
        <v>17</v>
      </c>
      <c r="B6" s="330">
        <v>3197</v>
      </c>
      <c r="C6" s="330">
        <v>7905</v>
      </c>
      <c r="D6" s="330">
        <v>1722</v>
      </c>
      <c r="E6" s="330">
        <v>1428</v>
      </c>
      <c r="F6" s="377">
        <v>14252</v>
      </c>
      <c r="G6" s="330">
        <v>0</v>
      </c>
      <c r="H6" s="330">
        <v>0</v>
      </c>
      <c r="I6" s="330">
        <v>0</v>
      </c>
      <c r="J6" s="377">
        <v>0</v>
      </c>
      <c r="K6" s="378">
        <v>14252</v>
      </c>
      <c r="L6" s="379">
        <v>848</v>
      </c>
      <c r="M6" s="379">
        <v>0</v>
      </c>
      <c r="N6" s="378">
        <v>848</v>
      </c>
      <c r="O6" s="380">
        <v>15100</v>
      </c>
    </row>
    <row r="7" spans="1:15" ht="19.5" thickBot="1" x14ac:dyDescent="0.35">
      <c r="A7" s="381" t="s">
        <v>18</v>
      </c>
      <c r="B7" s="330">
        <v>597</v>
      </c>
      <c r="C7" s="330">
        <v>1055</v>
      </c>
      <c r="D7" s="330">
        <v>411</v>
      </c>
      <c r="E7" s="330">
        <v>203</v>
      </c>
      <c r="F7" s="382">
        <v>2266</v>
      </c>
      <c r="G7" s="330">
        <v>0</v>
      </c>
      <c r="H7" s="330">
        <v>0</v>
      </c>
      <c r="I7" s="330">
        <v>0</v>
      </c>
      <c r="J7" s="382">
        <v>0</v>
      </c>
      <c r="K7" s="383">
        <v>2266</v>
      </c>
      <c r="L7" s="379">
        <v>88</v>
      </c>
      <c r="M7" s="379">
        <v>0</v>
      </c>
      <c r="N7" s="383">
        <v>88</v>
      </c>
      <c r="O7" s="380">
        <v>2354</v>
      </c>
    </row>
    <row r="8" spans="1:15" ht="19.5" thickBot="1" x14ac:dyDescent="0.35">
      <c r="A8" s="384" t="s">
        <v>19</v>
      </c>
      <c r="B8" s="330">
        <v>273</v>
      </c>
      <c r="C8" s="330">
        <v>52</v>
      </c>
      <c r="D8" s="330">
        <v>107</v>
      </c>
      <c r="E8" s="330">
        <v>39</v>
      </c>
      <c r="F8" s="385">
        <v>471</v>
      </c>
      <c r="G8" s="330">
        <v>0</v>
      </c>
      <c r="H8" s="330">
        <v>0</v>
      </c>
      <c r="I8" s="330">
        <v>0</v>
      </c>
      <c r="J8" s="385">
        <v>0</v>
      </c>
      <c r="K8" s="386">
        <v>471</v>
      </c>
      <c r="L8" s="379">
        <v>9</v>
      </c>
      <c r="M8" s="379">
        <v>0</v>
      </c>
      <c r="N8" s="386">
        <v>9</v>
      </c>
      <c r="O8" s="387">
        <v>480</v>
      </c>
    </row>
    <row r="9" spans="1:15" ht="19.5" thickBot="1" x14ac:dyDescent="0.35">
      <c r="A9" s="388" t="s">
        <v>20</v>
      </c>
      <c r="B9" s="330">
        <v>24</v>
      </c>
      <c r="C9" s="330">
        <v>285</v>
      </c>
      <c r="D9" s="330">
        <v>50</v>
      </c>
      <c r="E9" s="330">
        <v>25</v>
      </c>
      <c r="F9" s="385">
        <v>384</v>
      </c>
      <c r="G9" s="330">
        <v>0</v>
      </c>
      <c r="H9" s="330">
        <v>0</v>
      </c>
      <c r="I9" s="330">
        <v>0</v>
      </c>
      <c r="J9" s="385">
        <v>0</v>
      </c>
      <c r="K9" s="386">
        <v>384</v>
      </c>
      <c r="L9" s="379">
        <v>3</v>
      </c>
      <c r="M9" s="379">
        <v>0</v>
      </c>
      <c r="N9" s="386">
        <v>3</v>
      </c>
      <c r="O9" s="387">
        <v>387</v>
      </c>
    </row>
    <row r="10" spans="1:15" ht="19.5" thickBot="1" x14ac:dyDescent="0.35">
      <c r="A10" s="388" t="s">
        <v>21</v>
      </c>
      <c r="B10" s="330">
        <v>223</v>
      </c>
      <c r="C10" s="330">
        <v>384</v>
      </c>
      <c r="D10" s="330">
        <v>168</v>
      </c>
      <c r="E10" s="330">
        <v>62</v>
      </c>
      <c r="F10" s="385">
        <v>837</v>
      </c>
      <c r="G10" s="330">
        <v>0</v>
      </c>
      <c r="H10" s="330">
        <v>0</v>
      </c>
      <c r="I10" s="330">
        <v>0</v>
      </c>
      <c r="J10" s="385">
        <v>0</v>
      </c>
      <c r="K10" s="386">
        <v>837</v>
      </c>
      <c r="L10" s="379">
        <v>21</v>
      </c>
      <c r="M10" s="379">
        <v>0</v>
      </c>
      <c r="N10" s="386">
        <v>21</v>
      </c>
      <c r="O10" s="387">
        <v>858</v>
      </c>
    </row>
    <row r="11" spans="1:15" ht="19.5" thickBot="1" x14ac:dyDescent="0.35">
      <c r="A11" s="381" t="s">
        <v>22</v>
      </c>
      <c r="B11" s="330">
        <v>167</v>
      </c>
      <c r="C11" s="330">
        <v>208</v>
      </c>
      <c r="D11" s="330">
        <v>135</v>
      </c>
      <c r="E11" s="330">
        <v>116</v>
      </c>
      <c r="F11" s="382">
        <v>626</v>
      </c>
      <c r="G11" s="330">
        <v>0</v>
      </c>
      <c r="H11" s="330">
        <v>8</v>
      </c>
      <c r="I11" s="330">
        <v>53</v>
      </c>
      <c r="J11" s="382">
        <v>61</v>
      </c>
      <c r="K11" s="383">
        <v>687</v>
      </c>
      <c r="L11" s="379">
        <v>95</v>
      </c>
      <c r="M11" s="379">
        <v>0</v>
      </c>
      <c r="N11" s="383">
        <v>95</v>
      </c>
      <c r="O11" s="380">
        <v>782</v>
      </c>
    </row>
    <row r="12" spans="1:15" ht="19.5" thickBot="1" x14ac:dyDescent="0.35">
      <c r="A12" s="345" t="s">
        <v>23</v>
      </c>
      <c r="B12" s="330">
        <v>328</v>
      </c>
      <c r="C12" s="330">
        <v>833</v>
      </c>
      <c r="D12" s="330">
        <v>259</v>
      </c>
      <c r="E12" s="334">
        <v>238</v>
      </c>
      <c r="F12" s="389">
        <v>1658</v>
      </c>
      <c r="G12" s="330">
        <v>0</v>
      </c>
      <c r="H12" s="330">
        <v>0</v>
      </c>
      <c r="I12" s="330">
        <v>0</v>
      </c>
      <c r="J12" s="390">
        <v>0</v>
      </c>
      <c r="K12" s="383">
        <v>1658</v>
      </c>
      <c r="L12" s="391">
        <v>221</v>
      </c>
      <c r="M12" s="379">
        <v>0</v>
      </c>
      <c r="N12" s="392">
        <v>221</v>
      </c>
      <c r="O12" s="393">
        <v>1879</v>
      </c>
    </row>
    <row r="13" spans="1:15" s="312" customFormat="1" ht="19.5" thickBot="1" x14ac:dyDescent="0.35">
      <c r="A13" s="394" t="s">
        <v>24</v>
      </c>
      <c r="B13" s="395">
        <v>4289</v>
      </c>
      <c r="C13" s="395">
        <v>10001</v>
      </c>
      <c r="D13" s="395">
        <v>2527</v>
      </c>
      <c r="E13" s="396">
        <v>1985</v>
      </c>
      <c r="F13" s="397">
        <v>18802</v>
      </c>
      <c r="G13" s="395">
        <v>0</v>
      </c>
      <c r="H13" s="395">
        <v>8</v>
      </c>
      <c r="I13" s="395">
        <v>53</v>
      </c>
      <c r="J13" s="398">
        <v>61</v>
      </c>
      <c r="K13" s="399">
        <v>18863</v>
      </c>
      <c r="L13" s="400">
        <v>1252</v>
      </c>
      <c r="M13" s="401">
        <v>0</v>
      </c>
      <c r="N13" s="402">
        <v>1252</v>
      </c>
      <c r="O13" s="400">
        <v>20115</v>
      </c>
    </row>
    <row r="14" spans="1:15" s="312" customFormat="1" ht="19.5" thickBot="1" x14ac:dyDescent="0.35">
      <c r="A14" s="394" t="s">
        <v>25</v>
      </c>
      <c r="B14" s="395">
        <v>127</v>
      </c>
      <c r="C14" s="395">
        <v>80</v>
      </c>
      <c r="D14" s="395">
        <v>110</v>
      </c>
      <c r="E14" s="395">
        <v>62</v>
      </c>
      <c r="F14" s="398">
        <v>379</v>
      </c>
      <c r="G14" s="395">
        <v>0</v>
      </c>
      <c r="H14" s="395">
        <v>2</v>
      </c>
      <c r="I14" s="395">
        <v>0</v>
      </c>
      <c r="J14" s="398">
        <v>2</v>
      </c>
      <c r="K14" s="399">
        <v>381</v>
      </c>
      <c r="L14" s="401">
        <v>13</v>
      </c>
      <c r="M14" s="401">
        <v>0</v>
      </c>
      <c r="N14" s="399">
        <v>13</v>
      </c>
      <c r="O14" s="403">
        <v>394</v>
      </c>
    </row>
    <row r="15" spans="1:15" s="312" customFormat="1" ht="19.5" thickBot="1" x14ac:dyDescent="0.35">
      <c r="A15" s="404" t="s">
        <v>26</v>
      </c>
      <c r="B15" s="405">
        <v>4416</v>
      </c>
      <c r="C15" s="405">
        <v>10081</v>
      </c>
      <c r="D15" s="405">
        <v>2637</v>
      </c>
      <c r="E15" s="406">
        <v>2047</v>
      </c>
      <c r="F15" s="402">
        <v>19181</v>
      </c>
      <c r="G15" s="405">
        <v>0</v>
      </c>
      <c r="H15" s="405">
        <v>10</v>
      </c>
      <c r="I15" s="405">
        <v>53</v>
      </c>
      <c r="J15" s="407">
        <v>63</v>
      </c>
      <c r="K15" s="399">
        <v>19244</v>
      </c>
      <c r="L15" s="400">
        <v>1265</v>
      </c>
      <c r="M15" s="401">
        <v>0</v>
      </c>
      <c r="N15" s="402">
        <v>1265</v>
      </c>
      <c r="O15" s="408">
        <v>20509</v>
      </c>
    </row>
    <row r="16" spans="1:15" x14ac:dyDescent="0.3">
      <c r="A16" s="336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6"/>
      <c r="M16" s="336"/>
      <c r="N16" s="336"/>
      <c r="O16" s="336"/>
    </row>
    <row r="17" spans="1:15" ht="19.5" thickBot="1" x14ac:dyDescent="0.35">
      <c r="A17" s="336"/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</row>
    <row r="18" spans="1:15" ht="19.5" thickBot="1" x14ac:dyDescent="0.35">
      <c r="A18" s="2881" t="s">
        <v>0</v>
      </c>
      <c r="B18" s="2884" t="s">
        <v>1</v>
      </c>
      <c r="C18" s="2885"/>
      <c r="D18" s="2885"/>
      <c r="E18" s="2885"/>
      <c r="F18" s="2886"/>
      <c r="G18" s="2887" t="s">
        <v>2</v>
      </c>
      <c r="H18" s="2888"/>
      <c r="I18" s="2888"/>
      <c r="J18" s="2889"/>
      <c r="K18" s="2765" t="s">
        <v>29</v>
      </c>
      <c r="L18" s="2869" t="s">
        <v>4</v>
      </c>
      <c r="M18" s="2891" t="s">
        <v>5</v>
      </c>
      <c r="N18" s="2869" t="s">
        <v>6</v>
      </c>
      <c r="O18" s="2869" t="s">
        <v>7</v>
      </c>
    </row>
    <row r="19" spans="1:15" x14ac:dyDescent="0.3">
      <c r="A19" s="2882"/>
      <c r="B19" s="2872" t="s">
        <v>8</v>
      </c>
      <c r="C19" s="2873"/>
      <c r="D19" s="2874" t="s">
        <v>9</v>
      </c>
      <c r="E19" s="2768"/>
      <c r="F19" s="2875" t="s">
        <v>10</v>
      </c>
      <c r="G19" s="2872" t="s">
        <v>11</v>
      </c>
      <c r="H19" s="2873"/>
      <c r="I19" s="2877" t="s">
        <v>12</v>
      </c>
      <c r="J19" s="2879" t="s">
        <v>13</v>
      </c>
      <c r="K19" s="2890"/>
      <c r="L19" s="2870"/>
      <c r="M19" s="2892"/>
      <c r="N19" s="2870"/>
      <c r="O19" s="2870"/>
    </row>
    <row r="20" spans="1:15" ht="57.75" thickBot="1" x14ac:dyDescent="0.35">
      <c r="A20" s="2883"/>
      <c r="B20" s="409" t="s">
        <v>14</v>
      </c>
      <c r="C20" s="410" t="s">
        <v>15</v>
      </c>
      <c r="D20" s="410" t="s">
        <v>16</v>
      </c>
      <c r="E20" s="411" t="s">
        <v>9</v>
      </c>
      <c r="F20" s="2876"/>
      <c r="G20" s="409" t="s">
        <v>14</v>
      </c>
      <c r="H20" s="410" t="s">
        <v>15</v>
      </c>
      <c r="I20" s="2878"/>
      <c r="J20" s="2880"/>
      <c r="K20" s="2890"/>
      <c r="L20" s="2871"/>
      <c r="M20" s="2893"/>
      <c r="N20" s="2871"/>
      <c r="O20" s="2871"/>
    </row>
    <row r="21" spans="1:15" ht="19.5" thickBot="1" x14ac:dyDescent="0.35">
      <c r="A21" s="412" t="s">
        <v>27</v>
      </c>
      <c r="B21" s="341">
        <v>1396</v>
      </c>
      <c r="C21" s="341">
        <v>2418</v>
      </c>
      <c r="D21" s="341">
        <v>1178</v>
      </c>
      <c r="E21" s="344">
        <v>867</v>
      </c>
      <c r="F21" s="413">
        <v>5859</v>
      </c>
      <c r="G21" s="341">
        <v>0</v>
      </c>
      <c r="H21" s="341">
        <v>0</v>
      </c>
      <c r="I21" s="341">
        <v>53</v>
      </c>
      <c r="J21" s="414">
        <v>53</v>
      </c>
      <c r="K21" s="415">
        <v>5912</v>
      </c>
      <c r="L21" s="416">
        <v>663</v>
      </c>
      <c r="M21" s="417">
        <v>0</v>
      </c>
      <c r="N21" s="413">
        <v>663</v>
      </c>
      <c r="O21" s="416">
        <v>6575</v>
      </c>
    </row>
    <row r="22" spans="1:15" ht="19.5" thickBot="1" x14ac:dyDescent="0.35">
      <c r="A22" s="418" t="s">
        <v>28</v>
      </c>
      <c r="B22" s="341">
        <v>2893</v>
      </c>
      <c r="C22" s="341">
        <v>7583</v>
      </c>
      <c r="D22" s="341">
        <v>1349</v>
      </c>
      <c r="E22" s="341">
        <v>1118</v>
      </c>
      <c r="F22" s="419">
        <v>12943</v>
      </c>
      <c r="G22" s="341">
        <v>0</v>
      </c>
      <c r="H22" s="341">
        <v>8</v>
      </c>
      <c r="I22" s="341">
        <v>0</v>
      </c>
      <c r="J22" s="419">
        <v>8</v>
      </c>
      <c r="K22" s="420">
        <v>12951</v>
      </c>
      <c r="L22" s="417">
        <v>589</v>
      </c>
      <c r="M22" s="417">
        <v>0</v>
      </c>
      <c r="N22" s="420">
        <v>589</v>
      </c>
      <c r="O22" s="421">
        <v>13540</v>
      </c>
    </row>
    <row r="23" spans="1:15" s="312" customFormat="1" ht="19.5" thickBot="1" x14ac:dyDescent="0.35">
      <c r="A23" s="394" t="s">
        <v>24</v>
      </c>
      <c r="B23" s="422">
        <v>4289</v>
      </c>
      <c r="C23" s="422">
        <v>10001</v>
      </c>
      <c r="D23" s="422">
        <v>2527</v>
      </c>
      <c r="E23" s="423">
        <v>1985</v>
      </c>
      <c r="F23" s="424">
        <v>18802</v>
      </c>
      <c r="G23" s="422">
        <v>0</v>
      </c>
      <c r="H23" s="422">
        <v>8</v>
      </c>
      <c r="I23" s="422">
        <v>53</v>
      </c>
      <c r="J23" s="425">
        <v>61</v>
      </c>
      <c r="K23" s="426">
        <v>18863</v>
      </c>
      <c r="L23" s="408">
        <v>1252</v>
      </c>
      <c r="M23" s="427">
        <v>0</v>
      </c>
      <c r="N23" s="424">
        <v>1252</v>
      </c>
      <c r="O23" s="408">
        <v>20115</v>
      </c>
    </row>
    <row r="24" spans="1:15" s="312" customFormat="1" ht="19.5" thickBot="1" x14ac:dyDescent="0.35">
      <c r="A24" s="394" t="s">
        <v>25</v>
      </c>
      <c r="B24" s="422">
        <v>127</v>
      </c>
      <c r="C24" s="422">
        <v>80</v>
      </c>
      <c r="D24" s="422">
        <v>110</v>
      </c>
      <c r="E24" s="422">
        <v>62</v>
      </c>
      <c r="F24" s="425">
        <v>379</v>
      </c>
      <c r="G24" s="422">
        <v>0</v>
      </c>
      <c r="H24" s="422">
        <v>2</v>
      </c>
      <c r="I24" s="422">
        <v>0</v>
      </c>
      <c r="J24" s="425">
        <v>2</v>
      </c>
      <c r="K24" s="426">
        <v>381</v>
      </c>
      <c r="L24" s="427">
        <v>13</v>
      </c>
      <c r="M24" s="427">
        <v>0</v>
      </c>
      <c r="N24" s="426">
        <v>13</v>
      </c>
      <c r="O24" s="428">
        <v>394</v>
      </c>
    </row>
    <row r="25" spans="1:15" s="312" customFormat="1" ht="19.5" thickBot="1" x14ac:dyDescent="0.35">
      <c r="A25" s="404" t="s">
        <v>26</v>
      </c>
      <c r="B25" s="429">
        <v>4416</v>
      </c>
      <c r="C25" s="429">
        <v>10081</v>
      </c>
      <c r="D25" s="429">
        <v>2637</v>
      </c>
      <c r="E25" s="430">
        <v>2047</v>
      </c>
      <c r="F25" s="431">
        <v>19181</v>
      </c>
      <c r="G25" s="429">
        <v>0</v>
      </c>
      <c r="H25" s="429">
        <v>10</v>
      </c>
      <c r="I25" s="429">
        <v>53</v>
      </c>
      <c r="J25" s="432">
        <v>63</v>
      </c>
      <c r="K25" s="433">
        <v>19244</v>
      </c>
      <c r="L25" s="434">
        <v>1265</v>
      </c>
      <c r="M25" s="435">
        <v>0</v>
      </c>
      <c r="N25" s="431">
        <v>1265</v>
      </c>
      <c r="O25" s="408">
        <v>20509</v>
      </c>
    </row>
    <row r="27" spans="1:15" x14ac:dyDescent="0.3">
      <c r="A27" s="2832" t="s">
        <v>334</v>
      </c>
      <c r="B27" s="2832"/>
      <c r="C27" s="2832"/>
      <c r="D27" s="2832"/>
      <c r="E27" s="2832"/>
      <c r="F27" s="2832"/>
      <c r="G27" s="2832"/>
    </row>
  </sheetData>
  <mergeCells count="30">
    <mergeCell ref="A3:A5"/>
    <mergeCell ref="B3:F3"/>
    <mergeCell ref="G3:J3"/>
    <mergeCell ref="K3:K5"/>
    <mergeCell ref="A27:G27"/>
    <mergeCell ref="L3:L5"/>
    <mergeCell ref="O3:O5"/>
    <mergeCell ref="B4:C4"/>
    <mergeCell ref="D4:E4"/>
    <mergeCell ref="F4:F5"/>
    <mergeCell ref="G4:H4"/>
    <mergeCell ref="I4:I5"/>
    <mergeCell ref="J4:J5"/>
    <mergeCell ref="M3:M5"/>
    <mergeCell ref="A1:O1"/>
    <mergeCell ref="N18:N20"/>
    <mergeCell ref="O18:O20"/>
    <mergeCell ref="B19:C19"/>
    <mergeCell ref="D19:E19"/>
    <mergeCell ref="F19:F20"/>
    <mergeCell ref="G19:H19"/>
    <mergeCell ref="I19:I20"/>
    <mergeCell ref="J19:J20"/>
    <mergeCell ref="A18:A20"/>
    <mergeCell ref="B18:F18"/>
    <mergeCell ref="G18:J18"/>
    <mergeCell ref="K18:K20"/>
    <mergeCell ref="L18:L20"/>
    <mergeCell ref="M18:M20"/>
    <mergeCell ref="N3:N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5"/>
  <sheetViews>
    <sheetView workbookViewId="0">
      <selection sqref="A1:XFD1048576"/>
    </sheetView>
  </sheetViews>
  <sheetFormatPr defaultColWidth="9.140625" defaultRowHeight="15" x14ac:dyDescent="0.25"/>
  <cols>
    <col min="1" max="1" width="44.5703125" style="4" bestFit="1" customWidth="1"/>
    <col min="2" max="3" width="15.7109375" style="4" bestFit="1" customWidth="1"/>
    <col min="4" max="6" width="14.42578125" style="4" bestFit="1" customWidth="1"/>
    <col min="7" max="7" width="15.7109375" style="4" bestFit="1" customWidth="1"/>
    <col min="8" max="11" width="14.42578125" style="4" bestFit="1" customWidth="1"/>
    <col min="12" max="14" width="15.7109375" style="4" bestFit="1" customWidth="1"/>
    <col min="15" max="15" width="9.140625" style="4"/>
    <col min="16" max="16" width="10.5703125" style="4" bestFit="1" customWidth="1"/>
    <col min="17" max="16384" width="9.140625" style="4"/>
  </cols>
  <sheetData>
    <row r="1" spans="1:14" ht="18.75" x14ac:dyDescent="0.25">
      <c r="A1" s="3293" t="s">
        <v>534</v>
      </c>
      <c r="B1" s="3293"/>
      <c r="C1" s="3293"/>
      <c r="D1" s="3293"/>
      <c r="E1" s="3293"/>
      <c r="F1" s="3293"/>
      <c r="G1" s="3293"/>
      <c r="H1" s="3293"/>
      <c r="I1" s="3293"/>
      <c r="J1" s="3293"/>
      <c r="K1" s="3293"/>
      <c r="L1" s="3293"/>
      <c r="M1" s="3293"/>
      <c r="N1" s="3293"/>
    </row>
    <row r="2" spans="1:14" ht="15.75" thickBot="1" x14ac:dyDescent="0.3"/>
    <row r="3" spans="1:14" ht="15.75" thickBot="1" x14ac:dyDescent="0.3">
      <c r="A3" s="3297" t="s">
        <v>30</v>
      </c>
      <c r="B3" s="3298"/>
      <c r="C3" s="3298"/>
      <c r="D3" s="3298"/>
      <c r="E3" s="3298"/>
      <c r="F3" s="3298"/>
      <c r="G3" s="3298"/>
      <c r="H3" s="3298"/>
      <c r="I3" s="3298"/>
      <c r="J3" s="3298"/>
      <c r="K3" s="3298"/>
      <c r="L3" s="3298"/>
      <c r="M3" s="3298"/>
      <c r="N3" s="3299"/>
    </row>
    <row r="4" spans="1:14" ht="15.75" thickBot="1" x14ac:dyDescent="0.3">
      <c r="A4" s="3300" t="s">
        <v>0</v>
      </c>
      <c r="B4" s="3303" t="s">
        <v>1</v>
      </c>
      <c r="C4" s="3304"/>
      <c r="D4" s="3304"/>
      <c r="E4" s="3304"/>
      <c r="F4" s="3304"/>
      <c r="G4" s="3305"/>
      <c r="H4" s="3415" t="s">
        <v>2</v>
      </c>
      <c r="I4" s="3416"/>
      <c r="J4" s="3416"/>
      <c r="K4" s="3416"/>
      <c r="L4" s="3308"/>
      <c r="M4" s="3337" t="s">
        <v>3</v>
      </c>
      <c r="N4" s="3357" t="s">
        <v>31</v>
      </c>
    </row>
    <row r="5" spans="1:14" ht="15" customHeight="1" x14ac:dyDescent="0.25">
      <c r="A5" s="3301"/>
      <c r="B5" s="2803" t="s">
        <v>8</v>
      </c>
      <c r="C5" s="3315"/>
      <c r="D5" s="3316" t="s">
        <v>9</v>
      </c>
      <c r="E5" s="3317"/>
      <c r="F5" s="3360" t="s">
        <v>32</v>
      </c>
      <c r="G5" s="3327" t="s">
        <v>10</v>
      </c>
      <c r="H5" s="2803" t="s">
        <v>11</v>
      </c>
      <c r="I5" s="3417"/>
      <c r="J5" s="3414" t="s">
        <v>12</v>
      </c>
      <c r="K5" s="3360" t="s">
        <v>33</v>
      </c>
      <c r="L5" s="3327" t="s">
        <v>13</v>
      </c>
      <c r="M5" s="3338"/>
      <c r="N5" s="3358"/>
    </row>
    <row r="6" spans="1:14" ht="57.75" thickBot="1" x14ac:dyDescent="0.3">
      <c r="A6" s="3302"/>
      <c r="B6" s="5" t="s">
        <v>14</v>
      </c>
      <c r="C6" s="6" t="s">
        <v>15</v>
      </c>
      <c r="D6" s="6" t="s">
        <v>16</v>
      </c>
      <c r="E6" s="6" t="s">
        <v>34</v>
      </c>
      <c r="F6" s="3326"/>
      <c r="G6" s="3328"/>
      <c r="H6" s="5" t="s">
        <v>14</v>
      </c>
      <c r="I6" s="6" t="s">
        <v>15</v>
      </c>
      <c r="J6" s="3324"/>
      <c r="K6" s="3326"/>
      <c r="L6" s="3328"/>
      <c r="M6" s="3339"/>
      <c r="N6" s="3359"/>
    </row>
    <row r="7" spans="1:14" x14ac:dyDescent="0.25">
      <c r="A7" s="83" t="s">
        <v>17</v>
      </c>
      <c r="B7" s="1849">
        <v>5612</v>
      </c>
      <c r="C7" s="1850">
        <v>2197</v>
      </c>
      <c r="D7" s="1740">
        <v>1851</v>
      </c>
      <c r="E7" s="1740">
        <v>1767</v>
      </c>
      <c r="F7" s="1763">
        <v>2129</v>
      </c>
      <c r="G7" s="1741">
        <v>13556</v>
      </c>
      <c r="H7" s="1723">
        <v>0</v>
      </c>
      <c r="I7" s="1740">
        <v>0</v>
      </c>
      <c r="J7" s="1740">
        <v>0</v>
      </c>
      <c r="K7" s="1742">
        <v>0</v>
      </c>
      <c r="L7" s="1741">
        <v>0</v>
      </c>
      <c r="M7" s="1770">
        <v>13556</v>
      </c>
      <c r="N7" s="1837">
        <v>9359</v>
      </c>
    </row>
    <row r="8" spans="1:14" x14ac:dyDescent="0.25">
      <c r="A8" s="3" t="s">
        <v>410</v>
      </c>
      <c r="B8" s="1724">
        <v>1151</v>
      </c>
      <c r="C8" s="1744">
        <v>884</v>
      </c>
      <c r="D8" s="1744">
        <v>648</v>
      </c>
      <c r="E8" s="1744">
        <v>253</v>
      </c>
      <c r="F8" s="1763">
        <v>950</v>
      </c>
      <c r="G8" s="1741">
        <v>3886</v>
      </c>
      <c r="H8" s="1724">
        <v>0</v>
      </c>
      <c r="I8" s="1744">
        <v>0</v>
      </c>
      <c r="J8" s="1744">
        <v>0</v>
      </c>
      <c r="K8" s="1742">
        <v>0</v>
      </c>
      <c r="L8" s="1741">
        <v>0</v>
      </c>
      <c r="M8" s="1770">
        <v>3886</v>
      </c>
      <c r="N8" s="1838">
        <v>2604</v>
      </c>
    </row>
    <row r="9" spans="1:14" x14ac:dyDescent="0.25">
      <c r="A9" s="216" t="s">
        <v>526</v>
      </c>
      <c r="B9" s="1725">
        <v>79</v>
      </c>
      <c r="C9" s="1745">
        <v>146</v>
      </c>
      <c r="D9" s="1745">
        <v>335</v>
      </c>
      <c r="E9" s="1745">
        <v>99</v>
      </c>
      <c r="F9" s="1746">
        <v>704</v>
      </c>
      <c r="G9" s="1747">
        <v>1363</v>
      </c>
      <c r="H9" s="1725">
        <v>0</v>
      </c>
      <c r="I9" s="1745">
        <v>0</v>
      </c>
      <c r="J9" s="1745">
        <v>0</v>
      </c>
      <c r="K9" s="1748">
        <v>0</v>
      </c>
      <c r="L9" s="1747">
        <v>0</v>
      </c>
      <c r="M9" s="1743">
        <v>1363</v>
      </c>
      <c r="N9" s="1834">
        <v>1020</v>
      </c>
    </row>
    <row r="10" spans="1:14" x14ac:dyDescent="0.25">
      <c r="A10" s="82" t="s">
        <v>20</v>
      </c>
      <c r="B10" s="1725">
        <v>286</v>
      </c>
      <c r="C10" s="1745">
        <v>202</v>
      </c>
      <c r="D10" s="1745">
        <v>87</v>
      </c>
      <c r="E10" s="1745">
        <v>28</v>
      </c>
      <c r="F10" s="1746">
        <v>17</v>
      </c>
      <c r="G10" s="1747">
        <v>620</v>
      </c>
      <c r="H10" s="1725">
        <v>0</v>
      </c>
      <c r="I10" s="1745">
        <v>0</v>
      </c>
      <c r="J10" s="1745">
        <v>0</v>
      </c>
      <c r="K10" s="1748">
        <v>0</v>
      </c>
      <c r="L10" s="1747">
        <v>0</v>
      </c>
      <c r="M10" s="1743">
        <v>620</v>
      </c>
      <c r="N10" s="1834">
        <v>473</v>
      </c>
    </row>
    <row r="11" spans="1:14" x14ac:dyDescent="0.25">
      <c r="A11" s="82" t="s">
        <v>21</v>
      </c>
      <c r="B11" s="1725">
        <v>643</v>
      </c>
      <c r="C11" s="1745">
        <v>419</v>
      </c>
      <c r="D11" s="1745">
        <v>144</v>
      </c>
      <c r="E11" s="1745">
        <v>94</v>
      </c>
      <c r="F11" s="1746">
        <v>94</v>
      </c>
      <c r="G11" s="1747">
        <v>1394</v>
      </c>
      <c r="H11" s="1725">
        <v>0</v>
      </c>
      <c r="I11" s="1745">
        <v>0</v>
      </c>
      <c r="J11" s="1745">
        <v>0</v>
      </c>
      <c r="K11" s="1748">
        <v>0</v>
      </c>
      <c r="L11" s="1747">
        <v>0</v>
      </c>
      <c r="M11" s="1743">
        <v>1394</v>
      </c>
      <c r="N11" s="1834">
        <v>823</v>
      </c>
    </row>
    <row r="12" spans="1:14" x14ac:dyDescent="0.25">
      <c r="A12" s="3" t="s">
        <v>22</v>
      </c>
      <c r="B12" s="1724">
        <v>618</v>
      </c>
      <c r="C12" s="1744">
        <v>232</v>
      </c>
      <c r="D12" s="1744">
        <v>215</v>
      </c>
      <c r="E12" s="1744">
        <v>81</v>
      </c>
      <c r="F12" s="1763">
        <v>612</v>
      </c>
      <c r="G12" s="1741">
        <v>1758</v>
      </c>
      <c r="H12" s="1724">
        <v>0</v>
      </c>
      <c r="I12" s="1744">
        <v>0</v>
      </c>
      <c r="J12" s="1744">
        <v>0</v>
      </c>
      <c r="K12" s="1742">
        <v>0</v>
      </c>
      <c r="L12" s="1741">
        <v>0</v>
      </c>
      <c r="M12" s="1770">
        <v>1758</v>
      </c>
      <c r="N12" s="1838">
        <v>1298</v>
      </c>
    </row>
    <row r="13" spans="1:14" ht="15.75" thickBot="1" x14ac:dyDescent="0.3">
      <c r="A13" s="221" t="s">
        <v>23</v>
      </c>
      <c r="B13" s="1726">
        <v>734</v>
      </c>
      <c r="C13" s="1749">
        <v>221</v>
      </c>
      <c r="D13" s="1749">
        <v>548</v>
      </c>
      <c r="E13" s="1749">
        <v>292</v>
      </c>
      <c r="F13" s="1763">
        <v>602</v>
      </c>
      <c r="G13" s="1741">
        <v>2397</v>
      </c>
      <c r="H13" s="1726">
        <v>0</v>
      </c>
      <c r="I13" s="1749">
        <v>0</v>
      </c>
      <c r="J13" s="1749">
        <v>481</v>
      </c>
      <c r="K13" s="1742">
        <v>0</v>
      </c>
      <c r="L13" s="1741">
        <v>481</v>
      </c>
      <c r="M13" s="1770">
        <v>2878</v>
      </c>
      <c r="N13" s="1876">
        <v>1898</v>
      </c>
    </row>
    <row r="14" spans="1:14" ht="15.75" thickBot="1" x14ac:dyDescent="0.3">
      <c r="A14" s="223" t="s">
        <v>24</v>
      </c>
      <c r="B14" s="1727">
        <v>8115</v>
      </c>
      <c r="C14" s="1727">
        <v>3534</v>
      </c>
      <c r="D14" s="1727">
        <v>3262</v>
      </c>
      <c r="E14" s="1727">
        <v>2393</v>
      </c>
      <c r="F14" s="1764">
        <v>4293</v>
      </c>
      <c r="G14" s="1750">
        <v>21597</v>
      </c>
      <c r="H14" s="1727">
        <v>0</v>
      </c>
      <c r="I14" s="1727">
        <v>0</v>
      </c>
      <c r="J14" s="1727">
        <v>481</v>
      </c>
      <c r="K14" s="1727">
        <v>0</v>
      </c>
      <c r="L14" s="1750">
        <v>481</v>
      </c>
      <c r="M14" s="1851">
        <v>22078</v>
      </c>
      <c r="N14" s="1730">
        <v>15159</v>
      </c>
    </row>
    <row r="15" spans="1:14" x14ac:dyDescent="0.25">
      <c r="A15" s="229" t="s">
        <v>35</v>
      </c>
      <c r="B15" s="1751">
        <v>4</v>
      </c>
      <c r="C15" s="1751">
        <v>45</v>
      </c>
      <c r="D15" s="1751">
        <v>50</v>
      </c>
      <c r="E15" s="1751">
        <v>13</v>
      </c>
      <c r="F15" s="1752">
        <v>59</v>
      </c>
      <c r="G15" s="1753">
        <v>171</v>
      </c>
      <c r="H15" s="1754">
        <v>0</v>
      </c>
      <c r="I15" s="1751">
        <v>0</v>
      </c>
      <c r="J15" s="1751">
        <v>0</v>
      </c>
      <c r="K15" s="1751">
        <v>0</v>
      </c>
      <c r="L15" s="1753">
        <v>0</v>
      </c>
      <c r="M15" s="1755">
        <v>171</v>
      </c>
      <c r="N15" s="1877">
        <v>98</v>
      </c>
    </row>
    <row r="16" spans="1:14" x14ac:dyDescent="0.25">
      <c r="A16" s="233" t="s">
        <v>36</v>
      </c>
      <c r="B16" s="1744">
        <v>0</v>
      </c>
      <c r="C16" s="1744">
        <v>0</v>
      </c>
      <c r="D16" s="1744">
        <v>41</v>
      </c>
      <c r="E16" s="1744">
        <v>0</v>
      </c>
      <c r="F16" s="1756">
        <v>0</v>
      </c>
      <c r="G16" s="1757">
        <v>41</v>
      </c>
      <c r="H16" s="1758">
        <v>0</v>
      </c>
      <c r="I16" s="1744">
        <v>0</v>
      </c>
      <c r="J16" s="1744">
        <v>0</v>
      </c>
      <c r="K16" s="1744">
        <v>0</v>
      </c>
      <c r="L16" s="1757">
        <v>0</v>
      </c>
      <c r="M16" s="1759">
        <v>41</v>
      </c>
      <c r="N16" s="1819">
        <v>0</v>
      </c>
    </row>
    <row r="17" spans="1:14" x14ac:dyDescent="0.25">
      <c r="A17" s="233" t="s">
        <v>37</v>
      </c>
      <c r="B17" s="1744">
        <v>0</v>
      </c>
      <c r="C17" s="1744">
        <v>0</v>
      </c>
      <c r="D17" s="1744">
        <v>0</v>
      </c>
      <c r="E17" s="1744">
        <v>0</v>
      </c>
      <c r="F17" s="1756">
        <v>0</v>
      </c>
      <c r="G17" s="1757">
        <v>0</v>
      </c>
      <c r="H17" s="1758">
        <v>0</v>
      </c>
      <c r="I17" s="1744">
        <v>0</v>
      </c>
      <c r="J17" s="1744">
        <v>0</v>
      </c>
      <c r="K17" s="1744">
        <v>0</v>
      </c>
      <c r="L17" s="1757">
        <v>0</v>
      </c>
      <c r="M17" s="1759">
        <v>0</v>
      </c>
      <c r="N17" s="1819">
        <v>0</v>
      </c>
    </row>
    <row r="18" spans="1:14" x14ac:dyDescent="0.25">
      <c r="A18" s="233" t="s">
        <v>38</v>
      </c>
      <c r="B18" s="1744">
        <v>7</v>
      </c>
      <c r="C18" s="1744">
        <v>0</v>
      </c>
      <c r="D18" s="1744">
        <v>0</v>
      </c>
      <c r="E18" s="1744">
        <v>0</v>
      </c>
      <c r="F18" s="1756">
        <v>0</v>
      </c>
      <c r="G18" s="1757">
        <v>7</v>
      </c>
      <c r="H18" s="1758">
        <v>0</v>
      </c>
      <c r="I18" s="1744">
        <v>0</v>
      </c>
      <c r="J18" s="1744">
        <v>0</v>
      </c>
      <c r="K18" s="1744">
        <v>0</v>
      </c>
      <c r="L18" s="1757">
        <v>0</v>
      </c>
      <c r="M18" s="1759">
        <v>7</v>
      </c>
      <c r="N18" s="1819">
        <v>7</v>
      </c>
    </row>
    <row r="19" spans="1:14" x14ac:dyDescent="0.25">
      <c r="A19" s="233" t="s">
        <v>39</v>
      </c>
      <c r="B19" s="1744">
        <v>0</v>
      </c>
      <c r="C19" s="1744">
        <v>0</v>
      </c>
      <c r="D19" s="1744">
        <v>0</v>
      </c>
      <c r="E19" s="1744">
        <v>70</v>
      </c>
      <c r="F19" s="1756">
        <v>0</v>
      </c>
      <c r="G19" s="1757">
        <v>70</v>
      </c>
      <c r="H19" s="1758">
        <v>0</v>
      </c>
      <c r="I19" s="1744">
        <v>0</v>
      </c>
      <c r="J19" s="1744">
        <v>0</v>
      </c>
      <c r="K19" s="1744">
        <v>0</v>
      </c>
      <c r="L19" s="1757">
        <v>0</v>
      </c>
      <c r="M19" s="1759">
        <v>70</v>
      </c>
      <c r="N19" s="1819">
        <v>0</v>
      </c>
    </row>
    <row r="20" spans="1:14" x14ac:dyDescent="0.25">
      <c r="A20" s="233" t="s">
        <v>40</v>
      </c>
      <c r="B20" s="1744">
        <v>0</v>
      </c>
      <c r="C20" s="1744">
        <v>0</v>
      </c>
      <c r="D20" s="1744">
        <v>0</v>
      </c>
      <c r="E20" s="1744">
        <v>0</v>
      </c>
      <c r="F20" s="1756">
        <v>0</v>
      </c>
      <c r="G20" s="1757">
        <v>0</v>
      </c>
      <c r="H20" s="1758">
        <v>0</v>
      </c>
      <c r="I20" s="1744">
        <v>0</v>
      </c>
      <c r="J20" s="1744">
        <v>0</v>
      </c>
      <c r="K20" s="1744">
        <v>0</v>
      </c>
      <c r="L20" s="1757">
        <v>0</v>
      </c>
      <c r="M20" s="1759">
        <v>0</v>
      </c>
      <c r="N20" s="1819">
        <v>0</v>
      </c>
    </row>
    <row r="21" spans="1:14" x14ac:dyDescent="0.25">
      <c r="A21" s="233" t="s">
        <v>41</v>
      </c>
      <c r="B21" s="1744">
        <v>0</v>
      </c>
      <c r="C21" s="1744">
        <v>0</v>
      </c>
      <c r="D21" s="1744">
        <v>2</v>
      </c>
      <c r="E21" s="1744">
        <v>0</v>
      </c>
      <c r="F21" s="1756">
        <v>0</v>
      </c>
      <c r="G21" s="1757">
        <v>2</v>
      </c>
      <c r="H21" s="1758">
        <v>0</v>
      </c>
      <c r="I21" s="1744">
        <v>0</v>
      </c>
      <c r="J21" s="1744">
        <v>0</v>
      </c>
      <c r="K21" s="1744">
        <v>0</v>
      </c>
      <c r="L21" s="1757">
        <v>0</v>
      </c>
      <c r="M21" s="1759">
        <v>2</v>
      </c>
      <c r="N21" s="1819">
        <v>2</v>
      </c>
    </row>
    <row r="22" spans="1:14" x14ac:dyDescent="0.25">
      <c r="A22" s="233" t="s">
        <v>42</v>
      </c>
      <c r="B22" s="1744">
        <v>0</v>
      </c>
      <c r="C22" s="1744">
        <v>0</v>
      </c>
      <c r="D22" s="1744">
        <v>0</v>
      </c>
      <c r="E22" s="1744">
        <v>712</v>
      </c>
      <c r="F22" s="1756">
        <v>0</v>
      </c>
      <c r="G22" s="1757">
        <v>712</v>
      </c>
      <c r="H22" s="1758">
        <v>0</v>
      </c>
      <c r="I22" s="1744">
        <v>0</v>
      </c>
      <c r="J22" s="1744">
        <v>0</v>
      </c>
      <c r="K22" s="1744">
        <v>0</v>
      </c>
      <c r="L22" s="1757">
        <v>0</v>
      </c>
      <c r="M22" s="1759">
        <v>712</v>
      </c>
      <c r="N22" s="1819">
        <v>0</v>
      </c>
    </row>
    <row r="23" spans="1:14" x14ac:dyDescent="0.25">
      <c r="A23" s="233" t="s">
        <v>43</v>
      </c>
      <c r="B23" s="1744">
        <v>0</v>
      </c>
      <c r="C23" s="1744">
        <v>0</v>
      </c>
      <c r="D23" s="1744">
        <v>63</v>
      </c>
      <c r="E23" s="1744">
        <v>0</v>
      </c>
      <c r="F23" s="1756">
        <v>31</v>
      </c>
      <c r="G23" s="1757">
        <v>94</v>
      </c>
      <c r="H23" s="1758">
        <v>0</v>
      </c>
      <c r="I23" s="1744">
        <v>0</v>
      </c>
      <c r="J23" s="1744">
        <v>0</v>
      </c>
      <c r="K23" s="1744">
        <v>0</v>
      </c>
      <c r="L23" s="1757">
        <v>0</v>
      </c>
      <c r="M23" s="1759">
        <v>94</v>
      </c>
      <c r="N23" s="1819">
        <v>31</v>
      </c>
    </row>
    <row r="24" spans="1:14" x14ac:dyDescent="0.25">
      <c r="A24" s="233" t="s">
        <v>44</v>
      </c>
      <c r="B24" s="1744">
        <v>30</v>
      </c>
      <c r="C24" s="1744">
        <v>0</v>
      </c>
      <c r="D24" s="1744">
        <v>25</v>
      </c>
      <c r="E24" s="1744">
        <v>0</v>
      </c>
      <c r="F24" s="1756">
        <v>0</v>
      </c>
      <c r="G24" s="1757">
        <v>55</v>
      </c>
      <c r="H24" s="1758">
        <v>0</v>
      </c>
      <c r="I24" s="1744">
        <v>0</v>
      </c>
      <c r="J24" s="1744">
        <v>0</v>
      </c>
      <c r="K24" s="1744">
        <v>0</v>
      </c>
      <c r="L24" s="1757">
        <v>0</v>
      </c>
      <c r="M24" s="1759">
        <v>55</v>
      </c>
      <c r="N24" s="1819">
        <v>30</v>
      </c>
    </row>
    <row r="25" spans="1:14" x14ac:dyDescent="0.25">
      <c r="A25" s="233" t="s">
        <v>45</v>
      </c>
      <c r="B25" s="1744">
        <v>14</v>
      </c>
      <c r="C25" s="1744">
        <v>0</v>
      </c>
      <c r="D25" s="1744">
        <v>0</v>
      </c>
      <c r="E25" s="1744">
        <v>0</v>
      </c>
      <c r="F25" s="1756">
        <v>0</v>
      </c>
      <c r="G25" s="1757">
        <v>14</v>
      </c>
      <c r="H25" s="1758">
        <v>0</v>
      </c>
      <c r="I25" s="1744">
        <v>0</v>
      </c>
      <c r="J25" s="1744">
        <v>0</v>
      </c>
      <c r="K25" s="1744">
        <v>0</v>
      </c>
      <c r="L25" s="1757">
        <v>0</v>
      </c>
      <c r="M25" s="1759">
        <v>14</v>
      </c>
      <c r="N25" s="1819">
        <v>14</v>
      </c>
    </row>
    <row r="26" spans="1:14" x14ac:dyDescent="0.25">
      <c r="A26" s="233" t="s">
        <v>46</v>
      </c>
      <c r="B26" s="1744">
        <v>0</v>
      </c>
      <c r="C26" s="1744">
        <v>100</v>
      </c>
      <c r="D26" s="1744">
        <v>0</v>
      </c>
      <c r="E26" s="1744">
        <v>73</v>
      </c>
      <c r="F26" s="1756">
        <v>0</v>
      </c>
      <c r="G26" s="1757">
        <v>173</v>
      </c>
      <c r="H26" s="1758">
        <v>0</v>
      </c>
      <c r="I26" s="1744">
        <v>0</v>
      </c>
      <c r="J26" s="1744">
        <v>0</v>
      </c>
      <c r="K26" s="1744">
        <v>0</v>
      </c>
      <c r="L26" s="1757">
        <v>0</v>
      </c>
      <c r="M26" s="1759">
        <v>173</v>
      </c>
      <c r="N26" s="1819">
        <v>70</v>
      </c>
    </row>
    <row r="27" spans="1:14" x14ac:dyDescent="0.25">
      <c r="A27" s="233" t="s">
        <v>47</v>
      </c>
      <c r="B27" s="1744">
        <v>0</v>
      </c>
      <c r="C27" s="1744">
        <v>0</v>
      </c>
      <c r="D27" s="1744">
        <v>0</v>
      </c>
      <c r="E27" s="1744">
        <v>0</v>
      </c>
      <c r="F27" s="1756">
        <v>0</v>
      </c>
      <c r="G27" s="1757">
        <v>0</v>
      </c>
      <c r="H27" s="1758">
        <v>0</v>
      </c>
      <c r="I27" s="1744">
        <v>0</v>
      </c>
      <c r="J27" s="1744">
        <v>0</v>
      </c>
      <c r="K27" s="1744">
        <v>0</v>
      </c>
      <c r="L27" s="1757">
        <v>0</v>
      </c>
      <c r="M27" s="1759">
        <v>0</v>
      </c>
      <c r="N27" s="1819">
        <v>0</v>
      </c>
    </row>
    <row r="28" spans="1:14" ht="15.75" thickBot="1" x14ac:dyDescent="0.3">
      <c r="A28" s="233" t="s">
        <v>321</v>
      </c>
      <c r="B28" s="1744">
        <v>173</v>
      </c>
      <c r="C28" s="1744">
        <v>22</v>
      </c>
      <c r="D28" s="1744">
        <v>27</v>
      </c>
      <c r="E28" s="1744">
        <v>63</v>
      </c>
      <c r="F28" s="1756">
        <v>281</v>
      </c>
      <c r="G28" s="1757">
        <v>566</v>
      </c>
      <c r="H28" s="1758">
        <v>0</v>
      </c>
      <c r="I28" s="1744">
        <v>0</v>
      </c>
      <c r="J28" s="1744">
        <v>0</v>
      </c>
      <c r="K28" s="1744">
        <v>0</v>
      </c>
      <c r="L28" s="1757">
        <v>0</v>
      </c>
      <c r="M28" s="1759">
        <v>566</v>
      </c>
      <c r="N28" s="1819">
        <v>290</v>
      </c>
    </row>
    <row r="29" spans="1:14" ht="15.75" thickBot="1" x14ac:dyDescent="0.3">
      <c r="A29" s="237" t="s">
        <v>25</v>
      </c>
      <c r="B29" s="1852">
        <v>228</v>
      </c>
      <c r="C29" s="1852">
        <v>167</v>
      </c>
      <c r="D29" s="1852">
        <v>208</v>
      </c>
      <c r="E29" s="1852">
        <v>931</v>
      </c>
      <c r="F29" s="1852">
        <v>371</v>
      </c>
      <c r="G29" s="1761">
        <v>1905</v>
      </c>
      <c r="H29" s="1852">
        <v>0</v>
      </c>
      <c r="I29" s="1852">
        <v>0</v>
      </c>
      <c r="J29" s="1852">
        <v>0</v>
      </c>
      <c r="K29" s="1852">
        <v>0</v>
      </c>
      <c r="L29" s="1761">
        <v>0</v>
      </c>
      <c r="M29" s="1851">
        <v>1905</v>
      </c>
      <c r="N29" s="1788">
        <v>542</v>
      </c>
    </row>
    <row r="30" spans="1:14" ht="15.75" thickBot="1" x14ac:dyDescent="0.3">
      <c r="A30" s="223" t="s">
        <v>26</v>
      </c>
      <c r="B30" s="1730">
        <v>8343</v>
      </c>
      <c r="C30" s="1730">
        <v>3701</v>
      </c>
      <c r="D30" s="1730">
        <v>3470</v>
      </c>
      <c r="E30" s="1730">
        <v>3324</v>
      </c>
      <c r="F30" s="1788">
        <v>4664</v>
      </c>
      <c r="G30" s="1761">
        <v>23502</v>
      </c>
      <c r="H30" s="1730">
        <v>0</v>
      </c>
      <c r="I30" s="1730">
        <v>0</v>
      </c>
      <c r="J30" s="1730">
        <v>481</v>
      </c>
      <c r="K30" s="1730">
        <v>0</v>
      </c>
      <c r="L30" s="1750">
        <v>481</v>
      </c>
      <c r="M30" s="1851">
        <v>23983</v>
      </c>
      <c r="N30" s="1730">
        <v>15701</v>
      </c>
    </row>
    <row r="31" spans="1:14" ht="15.75" thickBot="1" x14ac:dyDescent="0.3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47"/>
    </row>
    <row r="32" spans="1:14" ht="15.75" thickBot="1" x14ac:dyDescent="0.3">
      <c r="A32" s="3297" t="s">
        <v>30</v>
      </c>
      <c r="B32" s="3298"/>
      <c r="C32" s="3298"/>
      <c r="D32" s="3298"/>
      <c r="E32" s="3298"/>
      <c r="F32" s="3298"/>
      <c r="G32" s="3298"/>
      <c r="H32" s="3298"/>
      <c r="I32" s="3298"/>
      <c r="J32" s="3298"/>
      <c r="K32" s="3298"/>
      <c r="L32" s="3298"/>
      <c r="M32" s="3298"/>
      <c r="N32" s="3299"/>
    </row>
    <row r="33" spans="1:14" ht="15.75" thickBot="1" x14ac:dyDescent="0.3">
      <c r="A33" s="3300" t="s">
        <v>0</v>
      </c>
      <c r="B33" s="3329" t="s">
        <v>1</v>
      </c>
      <c r="C33" s="3330"/>
      <c r="D33" s="3330"/>
      <c r="E33" s="3330"/>
      <c r="F33" s="3330"/>
      <c r="G33" s="3305"/>
      <c r="H33" s="3306" t="s">
        <v>2</v>
      </c>
      <c r="I33" s="3307"/>
      <c r="J33" s="3307"/>
      <c r="K33" s="3307"/>
      <c r="L33" s="3308"/>
      <c r="M33" s="3337" t="s">
        <v>3</v>
      </c>
      <c r="N33" s="3357" t="s">
        <v>31</v>
      </c>
    </row>
    <row r="34" spans="1:14" ht="15" customHeight="1" x14ac:dyDescent="0.25">
      <c r="A34" s="3301"/>
      <c r="B34" s="2804" t="s">
        <v>8</v>
      </c>
      <c r="C34" s="3322"/>
      <c r="D34" s="2816" t="s">
        <v>9</v>
      </c>
      <c r="E34" s="3343"/>
      <c r="F34" s="3323" t="s">
        <v>32</v>
      </c>
      <c r="G34" s="3327" t="s">
        <v>10</v>
      </c>
      <c r="H34" s="2804" t="s">
        <v>11</v>
      </c>
      <c r="I34" s="3322"/>
      <c r="J34" s="3323" t="s">
        <v>12</v>
      </c>
      <c r="K34" s="3325" t="s">
        <v>33</v>
      </c>
      <c r="L34" s="3327" t="s">
        <v>13</v>
      </c>
      <c r="M34" s="3338"/>
      <c r="N34" s="3358"/>
    </row>
    <row r="35" spans="1:14" ht="57.75" thickBot="1" x14ac:dyDescent="0.3">
      <c r="A35" s="3302"/>
      <c r="B35" s="5" t="s">
        <v>14</v>
      </c>
      <c r="C35" s="6" t="s">
        <v>15</v>
      </c>
      <c r="D35" s="6" t="s">
        <v>16</v>
      </c>
      <c r="E35" s="6" t="s">
        <v>34</v>
      </c>
      <c r="F35" s="3324"/>
      <c r="G35" s="3328"/>
      <c r="H35" s="5" t="s">
        <v>14</v>
      </c>
      <c r="I35" s="6" t="s">
        <v>15</v>
      </c>
      <c r="J35" s="3324"/>
      <c r="K35" s="3326"/>
      <c r="L35" s="3328"/>
      <c r="M35" s="3339"/>
      <c r="N35" s="3359"/>
    </row>
    <row r="36" spans="1:14" x14ac:dyDescent="0.25">
      <c r="A36" s="83" t="s">
        <v>27</v>
      </c>
      <c r="B36" s="1849">
        <v>2632</v>
      </c>
      <c r="C36" s="1850">
        <v>1127</v>
      </c>
      <c r="D36" s="1740">
        <v>1282</v>
      </c>
      <c r="E36" s="1740">
        <v>620</v>
      </c>
      <c r="F36" s="1740">
        <v>1607</v>
      </c>
      <c r="G36" s="1741">
        <v>7268</v>
      </c>
      <c r="H36" s="1723">
        <v>0</v>
      </c>
      <c r="I36" s="1740">
        <v>0</v>
      </c>
      <c r="J36" s="1740">
        <v>156</v>
      </c>
      <c r="K36" s="1763">
        <v>0</v>
      </c>
      <c r="L36" s="1741">
        <v>156</v>
      </c>
      <c r="M36" s="1770">
        <v>7424</v>
      </c>
      <c r="N36" s="1837">
        <v>4820</v>
      </c>
    </row>
    <row r="37" spans="1:14" ht="15.75" thickBot="1" x14ac:dyDescent="0.3">
      <c r="A37" s="3" t="s">
        <v>28</v>
      </c>
      <c r="B37" s="1724">
        <v>5483</v>
      </c>
      <c r="C37" s="1744">
        <v>2407</v>
      </c>
      <c r="D37" s="1744">
        <v>1980</v>
      </c>
      <c r="E37" s="1744">
        <v>1773</v>
      </c>
      <c r="F37" s="1763">
        <v>2686</v>
      </c>
      <c r="G37" s="1853">
        <v>14329</v>
      </c>
      <c r="H37" s="1724">
        <v>0</v>
      </c>
      <c r="I37" s="1744">
        <v>0</v>
      </c>
      <c r="J37" s="1744">
        <v>325</v>
      </c>
      <c r="K37" s="1763">
        <v>0</v>
      </c>
      <c r="L37" s="1741">
        <v>325</v>
      </c>
      <c r="M37" s="1831">
        <v>14654</v>
      </c>
      <c r="N37" s="1838">
        <v>10339</v>
      </c>
    </row>
    <row r="38" spans="1:14" ht="15.75" thickBot="1" x14ac:dyDescent="0.3">
      <c r="A38" s="223" t="s">
        <v>24</v>
      </c>
      <c r="B38" s="1727">
        <v>8115</v>
      </c>
      <c r="C38" s="1727">
        <v>3534</v>
      </c>
      <c r="D38" s="1727">
        <v>3262</v>
      </c>
      <c r="E38" s="1727">
        <v>2393</v>
      </c>
      <c r="F38" s="1727">
        <v>4293</v>
      </c>
      <c r="G38" s="1750">
        <v>21597</v>
      </c>
      <c r="H38" s="1727">
        <v>0</v>
      </c>
      <c r="I38" s="1727">
        <v>0</v>
      </c>
      <c r="J38" s="1727">
        <v>481</v>
      </c>
      <c r="K38" s="1727">
        <v>0</v>
      </c>
      <c r="L38" s="1750">
        <v>481</v>
      </c>
      <c r="M38" s="1762">
        <v>22078</v>
      </c>
      <c r="N38" s="1730">
        <v>15159</v>
      </c>
    </row>
    <row r="39" spans="1:14" ht="15.75" thickBot="1" x14ac:dyDescent="0.3">
      <c r="A39" s="223" t="s">
        <v>25</v>
      </c>
      <c r="B39" s="1732">
        <v>228</v>
      </c>
      <c r="C39" s="1732">
        <v>167</v>
      </c>
      <c r="D39" s="1732">
        <v>208</v>
      </c>
      <c r="E39" s="1732">
        <v>931</v>
      </c>
      <c r="F39" s="1732">
        <v>371</v>
      </c>
      <c r="G39" s="1750">
        <v>1905</v>
      </c>
      <c r="H39" s="1732">
        <v>0</v>
      </c>
      <c r="I39" s="1732">
        <v>0</v>
      </c>
      <c r="J39" s="1732">
        <v>0</v>
      </c>
      <c r="K39" s="1732">
        <v>0</v>
      </c>
      <c r="L39" s="1765">
        <v>0</v>
      </c>
      <c r="M39" s="1762">
        <v>1905</v>
      </c>
      <c r="N39" s="1730">
        <v>542</v>
      </c>
    </row>
    <row r="40" spans="1:14" ht="15.75" thickBot="1" x14ac:dyDescent="0.3">
      <c r="A40" s="247" t="s">
        <v>26</v>
      </c>
      <c r="B40" s="1732">
        <v>8343</v>
      </c>
      <c r="C40" s="1732">
        <v>3701</v>
      </c>
      <c r="D40" s="1732">
        <v>3470</v>
      </c>
      <c r="E40" s="1732">
        <v>3324</v>
      </c>
      <c r="F40" s="1732">
        <v>4664</v>
      </c>
      <c r="G40" s="1741">
        <v>23502</v>
      </c>
      <c r="H40" s="1732">
        <v>0</v>
      </c>
      <c r="I40" s="1732">
        <v>0</v>
      </c>
      <c r="J40" s="1732">
        <v>481</v>
      </c>
      <c r="K40" s="1732">
        <v>0</v>
      </c>
      <c r="L40" s="1767">
        <v>481</v>
      </c>
      <c r="M40" s="1762">
        <v>23983</v>
      </c>
      <c r="N40" s="1730">
        <v>15701</v>
      </c>
    </row>
    <row r="41" spans="1:14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47"/>
    </row>
    <row r="42" spans="1:14" ht="15.75" thickBot="1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47"/>
    </row>
    <row r="43" spans="1:14" ht="15.75" thickBot="1" x14ac:dyDescent="0.3">
      <c r="A43" s="3297" t="s">
        <v>48</v>
      </c>
      <c r="B43" s="3298"/>
      <c r="C43" s="3298"/>
      <c r="D43" s="3298"/>
      <c r="E43" s="3298"/>
      <c r="F43" s="3298"/>
      <c r="G43" s="3298"/>
      <c r="H43" s="3298"/>
      <c r="I43" s="3298"/>
      <c r="J43" s="3298"/>
      <c r="K43" s="3298"/>
      <c r="L43" s="3298"/>
      <c r="M43" s="3298"/>
      <c r="N43" s="3299"/>
    </row>
    <row r="44" spans="1:14" ht="15.75" thickBot="1" x14ac:dyDescent="0.3">
      <c r="A44" s="3300" t="s">
        <v>0</v>
      </c>
      <c r="B44" s="3329" t="s">
        <v>1</v>
      </c>
      <c r="C44" s="3330"/>
      <c r="D44" s="3330"/>
      <c r="E44" s="3330"/>
      <c r="F44" s="3330"/>
      <c r="G44" s="3305"/>
      <c r="H44" s="3306" t="s">
        <v>2</v>
      </c>
      <c r="I44" s="3307"/>
      <c r="J44" s="3307"/>
      <c r="K44" s="3307"/>
      <c r="L44" s="3308"/>
      <c r="M44" s="3337" t="s">
        <v>3</v>
      </c>
      <c r="N44" s="3357" t="s">
        <v>31</v>
      </c>
    </row>
    <row r="45" spans="1:14" x14ac:dyDescent="0.25">
      <c r="A45" s="3301"/>
      <c r="B45" s="2804" t="s">
        <v>8</v>
      </c>
      <c r="C45" s="3322"/>
      <c r="D45" s="2816" t="s">
        <v>9</v>
      </c>
      <c r="E45" s="3343"/>
      <c r="F45" s="2820" t="s">
        <v>32</v>
      </c>
      <c r="G45" s="3327" t="s">
        <v>10</v>
      </c>
      <c r="H45" s="3345" t="s">
        <v>11</v>
      </c>
      <c r="I45" s="3322"/>
      <c r="J45" s="3323" t="s">
        <v>12</v>
      </c>
      <c r="K45" s="3325" t="s">
        <v>33</v>
      </c>
      <c r="L45" s="3327" t="s">
        <v>13</v>
      </c>
      <c r="M45" s="3338"/>
      <c r="N45" s="3358"/>
    </row>
    <row r="46" spans="1:14" ht="57.75" thickBot="1" x14ac:dyDescent="0.3">
      <c r="A46" s="3302"/>
      <c r="B46" s="5" t="s">
        <v>14</v>
      </c>
      <c r="C46" s="6" t="s">
        <v>15</v>
      </c>
      <c r="D46" s="6" t="s">
        <v>16</v>
      </c>
      <c r="E46" s="6" t="s">
        <v>34</v>
      </c>
      <c r="F46" s="3356"/>
      <c r="G46" s="3328"/>
      <c r="H46" s="251" t="s">
        <v>14</v>
      </c>
      <c r="I46" s="6" t="s">
        <v>15</v>
      </c>
      <c r="J46" s="3324"/>
      <c r="K46" s="3326"/>
      <c r="L46" s="3328"/>
      <c r="M46" s="3339"/>
      <c r="N46" s="3359"/>
    </row>
    <row r="47" spans="1:14" x14ac:dyDescent="0.25">
      <c r="A47" s="83" t="s">
        <v>17</v>
      </c>
      <c r="B47" s="1849">
        <v>4149</v>
      </c>
      <c r="C47" s="1850">
        <v>2013</v>
      </c>
      <c r="D47" s="1740">
        <v>2627</v>
      </c>
      <c r="E47" s="1740">
        <v>6730</v>
      </c>
      <c r="F47" s="1763">
        <v>1351</v>
      </c>
      <c r="G47" s="1741">
        <v>16870</v>
      </c>
      <c r="H47" s="1769">
        <v>1918</v>
      </c>
      <c r="I47" s="1740">
        <v>888</v>
      </c>
      <c r="J47" s="1740">
        <v>1583</v>
      </c>
      <c r="K47" s="1742">
        <v>479</v>
      </c>
      <c r="L47" s="1741">
        <v>4868</v>
      </c>
      <c r="M47" s="1770">
        <v>21738</v>
      </c>
      <c r="N47" s="1837">
        <v>15748</v>
      </c>
    </row>
    <row r="48" spans="1:14" x14ac:dyDescent="0.25">
      <c r="A48" s="3" t="s">
        <v>410</v>
      </c>
      <c r="B48" s="1724">
        <v>4277</v>
      </c>
      <c r="C48" s="1744">
        <v>4169</v>
      </c>
      <c r="D48" s="1744">
        <v>2766</v>
      </c>
      <c r="E48" s="1744">
        <v>7916</v>
      </c>
      <c r="F48" s="1756">
        <v>1723</v>
      </c>
      <c r="G48" s="1757">
        <v>20851</v>
      </c>
      <c r="H48" s="1758">
        <v>530</v>
      </c>
      <c r="I48" s="1744">
        <v>2113</v>
      </c>
      <c r="J48" s="1744">
        <v>1205</v>
      </c>
      <c r="K48" s="1771">
        <v>0</v>
      </c>
      <c r="L48" s="1757">
        <v>3848</v>
      </c>
      <c r="M48" s="1759">
        <v>24699</v>
      </c>
      <c r="N48" s="1838">
        <v>20339</v>
      </c>
    </row>
    <row r="49" spans="1:14" x14ac:dyDescent="0.25">
      <c r="A49" s="1848" t="s">
        <v>525</v>
      </c>
      <c r="B49" s="1725">
        <v>877</v>
      </c>
      <c r="C49" s="1745">
        <v>1898</v>
      </c>
      <c r="D49" s="1745">
        <v>598</v>
      </c>
      <c r="E49" s="1745">
        <v>3222</v>
      </c>
      <c r="F49" s="1772">
        <v>94</v>
      </c>
      <c r="G49" s="1773">
        <v>6689</v>
      </c>
      <c r="H49" s="1774">
        <v>394</v>
      </c>
      <c r="I49" s="1745">
        <v>378</v>
      </c>
      <c r="J49" s="1745">
        <v>248</v>
      </c>
      <c r="K49" s="1775">
        <v>0</v>
      </c>
      <c r="L49" s="1773">
        <v>1020</v>
      </c>
      <c r="M49" s="1776">
        <v>7709</v>
      </c>
      <c r="N49" s="1834">
        <v>6169</v>
      </c>
    </row>
    <row r="50" spans="1:14" x14ac:dyDescent="0.25">
      <c r="A50" s="1848" t="s">
        <v>527</v>
      </c>
      <c r="B50" s="1725">
        <v>2470</v>
      </c>
      <c r="C50" s="1745">
        <v>890</v>
      </c>
      <c r="D50" s="1745">
        <v>771</v>
      </c>
      <c r="E50" s="1745">
        <v>1662</v>
      </c>
      <c r="F50" s="1772">
        <v>1209</v>
      </c>
      <c r="G50" s="1773">
        <v>7002</v>
      </c>
      <c r="H50" s="1774">
        <v>135</v>
      </c>
      <c r="I50" s="1745">
        <v>0</v>
      </c>
      <c r="J50" s="1745">
        <v>0</v>
      </c>
      <c r="K50" s="1775">
        <v>0</v>
      </c>
      <c r="L50" s="1773">
        <v>135</v>
      </c>
      <c r="M50" s="1776">
        <v>7137</v>
      </c>
      <c r="N50" s="1834">
        <v>6574</v>
      </c>
    </row>
    <row r="51" spans="1:14" x14ac:dyDescent="0.25">
      <c r="A51" s="1848" t="s">
        <v>528</v>
      </c>
      <c r="B51" s="1725">
        <v>722</v>
      </c>
      <c r="C51" s="1745">
        <v>1251</v>
      </c>
      <c r="D51" s="1745">
        <v>1358</v>
      </c>
      <c r="E51" s="1745">
        <v>2666</v>
      </c>
      <c r="F51" s="1772">
        <v>344</v>
      </c>
      <c r="G51" s="1773">
        <v>6341</v>
      </c>
      <c r="H51" s="1774">
        <v>0</v>
      </c>
      <c r="I51" s="1745">
        <v>1735</v>
      </c>
      <c r="J51" s="1745">
        <v>957</v>
      </c>
      <c r="K51" s="1775">
        <v>0</v>
      </c>
      <c r="L51" s="1773">
        <v>2692</v>
      </c>
      <c r="M51" s="1776">
        <v>9032</v>
      </c>
      <c r="N51" s="1834">
        <v>6845</v>
      </c>
    </row>
    <row r="52" spans="1:14" x14ac:dyDescent="0.25">
      <c r="A52" s="3" t="s">
        <v>22</v>
      </c>
      <c r="B52" s="1724">
        <v>222</v>
      </c>
      <c r="C52" s="1744">
        <v>149</v>
      </c>
      <c r="D52" s="1744">
        <v>126</v>
      </c>
      <c r="E52" s="1744">
        <v>43</v>
      </c>
      <c r="F52" s="1756">
        <v>416</v>
      </c>
      <c r="G52" s="1757">
        <v>956</v>
      </c>
      <c r="H52" s="1758">
        <v>0</v>
      </c>
      <c r="I52" s="1744">
        <v>0</v>
      </c>
      <c r="J52" s="1744">
        <v>242</v>
      </c>
      <c r="K52" s="1771">
        <v>0</v>
      </c>
      <c r="L52" s="1757">
        <v>242</v>
      </c>
      <c r="M52" s="1759">
        <v>1198</v>
      </c>
      <c r="N52" s="1838">
        <v>857</v>
      </c>
    </row>
    <row r="53" spans="1:14" ht="15.75" thickBot="1" x14ac:dyDescent="0.3">
      <c r="A53" s="221" t="s">
        <v>23</v>
      </c>
      <c r="B53" s="1726">
        <v>2408</v>
      </c>
      <c r="C53" s="1749">
        <v>2381</v>
      </c>
      <c r="D53" s="1749">
        <v>623</v>
      </c>
      <c r="E53" s="1749">
        <v>2924</v>
      </c>
      <c r="F53" s="1777">
        <v>718</v>
      </c>
      <c r="G53" s="1778">
        <v>9054</v>
      </c>
      <c r="H53" s="1779">
        <v>0</v>
      </c>
      <c r="I53" s="1749">
        <v>96</v>
      </c>
      <c r="J53" s="1749">
        <v>1147</v>
      </c>
      <c r="K53" s="1780">
        <v>425</v>
      </c>
      <c r="L53" s="1778">
        <v>1668</v>
      </c>
      <c r="M53" s="1781">
        <v>10722</v>
      </c>
      <c r="N53" s="1876">
        <v>7686</v>
      </c>
    </row>
    <row r="54" spans="1:14" ht="15.75" thickBot="1" x14ac:dyDescent="0.3">
      <c r="A54" s="223" t="s">
        <v>24</v>
      </c>
      <c r="B54" s="1727">
        <v>11056</v>
      </c>
      <c r="C54" s="1727">
        <v>8712</v>
      </c>
      <c r="D54" s="1727">
        <v>6142</v>
      </c>
      <c r="E54" s="1727">
        <v>17613</v>
      </c>
      <c r="F54" s="1764">
        <v>4208</v>
      </c>
      <c r="G54" s="1750">
        <v>47731</v>
      </c>
      <c r="H54" s="1782">
        <v>2448</v>
      </c>
      <c r="I54" s="1727">
        <v>3097</v>
      </c>
      <c r="J54" s="1727">
        <v>4177</v>
      </c>
      <c r="K54" s="1727">
        <v>904</v>
      </c>
      <c r="L54" s="1750">
        <v>10626</v>
      </c>
      <c r="M54" s="1762">
        <v>58356</v>
      </c>
      <c r="N54" s="1730">
        <v>44629</v>
      </c>
    </row>
    <row r="55" spans="1:14" x14ac:dyDescent="0.25">
      <c r="A55" s="229" t="s">
        <v>35</v>
      </c>
      <c r="B55" s="1751">
        <v>120</v>
      </c>
      <c r="C55" s="1751">
        <v>479</v>
      </c>
      <c r="D55" s="1751">
        <v>47</v>
      </c>
      <c r="E55" s="1751">
        <v>1546</v>
      </c>
      <c r="F55" s="1752">
        <v>61</v>
      </c>
      <c r="G55" s="1753">
        <v>2253</v>
      </c>
      <c r="H55" s="1754">
        <v>7426</v>
      </c>
      <c r="I55" s="1751">
        <v>0</v>
      </c>
      <c r="J55" s="1751">
        <v>28</v>
      </c>
      <c r="K55" s="1751">
        <v>0</v>
      </c>
      <c r="L55" s="1753">
        <v>7454</v>
      </c>
      <c r="M55" s="1755">
        <v>9707</v>
      </c>
      <c r="N55" s="1877">
        <v>1667</v>
      </c>
    </row>
    <row r="56" spans="1:14" x14ac:dyDescent="0.25">
      <c r="A56" s="233" t="s">
        <v>36</v>
      </c>
      <c r="B56" s="1744">
        <v>142</v>
      </c>
      <c r="C56" s="1744">
        <v>620</v>
      </c>
      <c r="D56" s="1744">
        <v>91</v>
      </c>
      <c r="E56" s="1744">
        <v>831</v>
      </c>
      <c r="F56" s="1756">
        <v>0</v>
      </c>
      <c r="G56" s="1757">
        <v>1684</v>
      </c>
      <c r="H56" s="1758">
        <v>991</v>
      </c>
      <c r="I56" s="1744">
        <v>3528</v>
      </c>
      <c r="J56" s="1744">
        <v>4020</v>
      </c>
      <c r="K56" s="1744">
        <v>0</v>
      </c>
      <c r="L56" s="1757">
        <v>8539</v>
      </c>
      <c r="M56" s="1759">
        <v>10223</v>
      </c>
      <c r="N56" s="1819">
        <v>2972</v>
      </c>
    </row>
    <row r="57" spans="1:14" x14ac:dyDescent="0.25">
      <c r="A57" s="233" t="s">
        <v>37</v>
      </c>
      <c r="B57" s="1744">
        <v>148</v>
      </c>
      <c r="C57" s="1744">
        <v>31</v>
      </c>
      <c r="D57" s="1744">
        <v>79</v>
      </c>
      <c r="E57" s="1744">
        <v>68</v>
      </c>
      <c r="F57" s="1756">
        <v>0</v>
      </c>
      <c r="G57" s="1757">
        <v>326</v>
      </c>
      <c r="H57" s="1758">
        <v>315</v>
      </c>
      <c r="I57" s="1744">
        <v>0</v>
      </c>
      <c r="J57" s="1744">
        <v>0</v>
      </c>
      <c r="K57" s="1744">
        <v>0</v>
      </c>
      <c r="L57" s="1757">
        <v>315</v>
      </c>
      <c r="M57" s="1759">
        <v>641</v>
      </c>
      <c r="N57" s="1819">
        <v>185</v>
      </c>
    </row>
    <row r="58" spans="1:14" x14ac:dyDescent="0.25">
      <c r="A58" s="233" t="s">
        <v>38</v>
      </c>
      <c r="B58" s="1744">
        <v>0</v>
      </c>
      <c r="C58" s="1744">
        <v>70</v>
      </c>
      <c r="D58" s="1744">
        <v>10</v>
      </c>
      <c r="E58" s="1744">
        <v>418</v>
      </c>
      <c r="F58" s="1756">
        <v>0</v>
      </c>
      <c r="G58" s="1757">
        <v>498</v>
      </c>
      <c r="H58" s="1758">
        <v>0</v>
      </c>
      <c r="I58" s="1744">
        <v>0</v>
      </c>
      <c r="J58" s="1744">
        <v>0</v>
      </c>
      <c r="K58" s="1744">
        <v>0</v>
      </c>
      <c r="L58" s="1757">
        <v>0</v>
      </c>
      <c r="M58" s="1759">
        <v>498</v>
      </c>
      <c r="N58" s="1819">
        <v>488</v>
      </c>
    </row>
    <row r="59" spans="1:14" x14ac:dyDescent="0.25">
      <c r="A59" s="233" t="s">
        <v>39</v>
      </c>
      <c r="B59" s="1744">
        <v>34</v>
      </c>
      <c r="C59" s="1744">
        <v>237</v>
      </c>
      <c r="D59" s="1744">
        <v>1921</v>
      </c>
      <c r="E59" s="1744">
        <v>3390</v>
      </c>
      <c r="F59" s="1756">
        <v>0</v>
      </c>
      <c r="G59" s="1757">
        <v>5582</v>
      </c>
      <c r="H59" s="1758">
        <v>161</v>
      </c>
      <c r="I59" s="1744">
        <v>353</v>
      </c>
      <c r="J59" s="1744">
        <v>5244</v>
      </c>
      <c r="K59" s="1744">
        <v>0</v>
      </c>
      <c r="L59" s="1757">
        <v>5758</v>
      </c>
      <c r="M59" s="1759">
        <v>11340</v>
      </c>
      <c r="N59" s="1819">
        <v>6252</v>
      </c>
    </row>
    <row r="60" spans="1:14" x14ac:dyDescent="0.25">
      <c r="A60" s="233" t="s">
        <v>40</v>
      </c>
      <c r="B60" s="1744">
        <v>320</v>
      </c>
      <c r="C60" s="1744">
        <v>0</v>
      </c>
      <c r="D60" s="1744">
        <v>0</v>
      </c>
      <c r="E60" s="1744">
        <v>2357</v>
      </c>
      <c r="F60" s="1756">
        <v>0</v>
      </c>
      <c r="G60" s="1757">
        <v>2677</v>
      </c>
      <c r="H60" s="1758">
        <v>0</v>
      </c>
      <c r="I60" s="1744">
        <v>0</v>
      </c>
      <c r="J60" s="1744">
        <v>30</v>
      </c>
      <c r="K60" s="1744">
        <v>0</v>
      </c>
      <c r="L60" s="1757">
        <v>30</v>
      </c>
      <c r="M60" s="1759">
        <v>2707</v>
      </c>
      <c r="N60" s="1819">
        <v>2707</v>
      </c>
    </row>
    <row r="61" spans="1:14" x14ac:dyDescent="0.25">
      <c r="A61" s="233" t="s">
        <v>41</v>
      </c>
      <c r="B61" s="1744">
        <v>1811</v>
      </c>
      <c r="C61" s="1744">
        <v>165</v>
      </c>
      <c r="D61" s="1744">
        <v>35</v>
      </c>
      <c r="E61" s="1744">
        <v>822</v>
      </c>
      <c r="F61" s="1756">
        <v>0</v>
      </c>
      <c r="G61" s="1757">
        <v>2833</v>
      </c>
      <c r="H61" s="1758">
        <v>425</v>
      </c>
      <c r="I61" s="1744">
        <v>0</v>
      </c>
      <c r="J61" s="1744">
        <v>38</v>
      </c>
      <c r="K61" s="1744">
        <v>0</v>
      </c>
      <c r="L61" s="1757">
        <v>463</v>
      </c>
      <c r="M61" s="1759">
        <v>3296</v>
      </c>
      <c r="N61" s="1819">
        <v>1332</v>
      </c>
    </row>
    <row r="62" spans="1:14" x14ac:dyDescent="0.25">
      <c r="A62" s="233" t="s">
        <v>42</v>
      </c>
      <c r="B62" s="1744">
        <v>725</v>
      </c>
      <c r="C62" s="1744">
        <v>361</v>
      </c>
      <c r="D62" s="1744">
        <v>848</v>
      </c>
      <c r="E62" s="1744">
        <v>7928</v>
      </c>
      <c r="F62" s="1756">
        <v>69</v>
      </c>
      <c r="G62" s="1757">
        <v>9931</v>
      </c>
      <c r="H62" s="1758">
        <v>0</v>
      </c>
      <c r="I62" s="1744">
        <v>0</v>
      </c>
      <c r="J62" s="1744">
        <v>0</v>
      </c>
      <c r="K62" s="1744">
        <v>0</v>
      </c>
      <c r="L62" s="1757">
        <v>0</v>
      </c>
      <c r="M62" s="1759">
        <v>9931</v>
      </c>
      <c r="N62" s="1819">
        <v>7724</v>
      </c>
    </row>
    <row r="63" spans="1:14" x14ac:dyDescent="0.25">
      <c r="A63" s="233" t="s">
        <v>43</v>
      </c>
      <c r="B63" s="1744">
        <v>662</v>
      </c>
      <c r="C63" s="1744">
        <v>230</v>
      </c>
      <c r="D63" s="1744">
        <v>348</v>
      </c>
      <c r="E63" s="1744">
        <v>64</v>
      </c>
      <c r="F63" s="1756">
        <v>74</v>
      </c>
      <c r="G63" s="1757">
        <v>1378</v>
      </c>
      <c r="H63" s="1758">
        <v>0</v>
      </c>
      <c r="I63" s="1744">
        <v>0</v>
      </c>
      <c r="J63" s="1744">
        <v>0</v>
      </c>
      <c r="K63" s="1744">
        <v>0</v>
      </c>
      <c r="L63" s="1757">
        <v>0</v>
      </c>
      <c r="M63" s="1759">
        <v>1378</v>
      </c>
      <c r="N63" s="1819">
        <v>794</v>
      </c>
    </row>
    <row r="64" spans="1:14" x14ac:dyDescent="0.25">
      <c r="A64" s="233" t="s">
        <v>44</v>
      </c>
      <c r="B64" s="1744">
        <v>46</v>
      </c>
      <c r="C64" s="1744">
        <v>0</v>
      </c>
      <c r="D64" s="1744">
        <v>120</v>
      </c>
      <c r="E64" s="1744">
        <v>214</v>
      </c>
      <c r="F64" s="1756">
        <v>41</v>
      </c>
      <c r="G64" s="1757">
        <v>421</v>
      </c>
      <c r="H64" s="1758">
        <v>0</v>
      </c>
      <c r="I64" s="1744">
        <v>0</v>
      </c>
      <c r="J64" s="1744">
        <v>0</v>
      </c>
      <c r="K64" s="1744">
        <v>0</v>
      </c>
      <c r="L64" s="1757">
        <v>0</v>
      </c>
      <c r="M64" s="1759">
        <v>421</v>
      </c>
      <c r="N64" s="1819">
        <v>415</v>
      </c>
    </row>
    <row r="65" spans="1:14" x14ac:dyDescent="0.25">
      <c r="A65" s="233" t="s">
        <v>45</v>
      </c>
      <c r="B65" s="1744">
        <v>1681</v>
      </c>
      <c r="C65" s="1744">
        <v>48</v>
      </c>
      <c r="D65" s="1744">
        <v>23</v>
      </c>
      <c r="E65" s="1744">
        <v>4</v>
      </c>
      <c r="F65" s="1756">
        <v>0</v>
      </c>
      <c r="G65" s="1757">
        <v>1756</v>
      </c>
      <c r="H65" s="1758">
        <v>0</v>
      </c>
      <c r="I65" s="1744">
        <v>0</v>
      </c>
      <c r="J65" s="1744">
        <v>0</v>
      </c>
      <c r="K65" s="1744">
        <v>0</v>
      </c>
      <c r="L65" s="1757">
        <v>0</v>
      </c>
      <c r="M65" s="1759">
        <v>1756</v>
      </c>
      <c r="N65" s="1819">
        <v>1675</v>
      </c>
    </row>
    <row r="66" spans="1:14" x14ac:dyDescent="0.25">
      <c r="A66" s="233" t="s">
        <v>46</v>
      </c>
      <c r="B66" s="1744">
        <v>11</v>
      </c>
      <c r="C66" s="1744">
        <v>552</v>
      </c>
      <c r="D66" s="1744">
        <v>3</v>
      </c>
      <c r="E66" s="1744">
        <v>2482</v>
      </c>
      <c r="F66" s="1756">
        <v>151</v>
      </c>
      <c r="G66" s="1757">
        <v>3199</v>
      </c>
      <c r="H66" s="1758">
        <v>11</v>
      </c>
      <c r="I66" s="1744">
        <v>0</v>
      </c>
      <c r="J66" s="1744">
        <v>0</v>
      </c>
      <c r="K66" s="1744">
        <v>0</v>
      </c>
      <c r="L66" s="1757">
        <v>11</v>
      </c>
      <c r="M66" s="1759">
        <v>3210</v>
      </c>
      <c r="N66" s="1819">
        <v>1759</v>
      </c>
    </row>
    <row r="67" spans="1:14" x14ac:dyDescent="0.25">
      <c r="A67" s="256" t="s">
        <v>47</v>
      </c>
      <c r="B67" s="1749">
        <v>33</v>
      </c>
      <c r="C67" s="1749">
        <v>0</v>
      </c>
      <c r="D67" s="1749">
        <v>0</v>
      </c>
      <c r="E67" s="1749">
        <v>154</v>
      </c>
      <c r="F67" s="1777">
        <v>0</v>
      </c>
      <c r="G67" s="1778">
        <v>187</v>
      </c>
      <c r="H67" s="1779">
        <v>259</v>
      </c>
      <c r="I67" s="1749">
        <v>0</v>
      </c>
      <c r="J67" s="1749">
        <v>56</v>
      </c>
      <c r="K67" s="1749">
        <v>0</v>
      </c>
      <c r="L67" s="1778">
        <v>315</v>
      </c>
      <c r="M67" s="1781">
        <v>502</v>
      </c>
      <c r="N67" s="1878">
        <v>244</v>
      </c>
    </row>
    <row r="68" spans="1:14" ht="15.75" thickBot="1" x14ac:dyDescent="0.3">
      <c r="A68" s="233" t="s">
        <v>321</v>
      </c>
      <c r="B68" s="1744">
        <v>9205</v>
      </c>
      <c r="C68" s="1744">
        <v>4013</v>
      </c>
      <c r="D68" s="1744">
        <v>7158</v>
      </c>
      <c r="E68" s="1744">
        <v>2144</v>
      </c>
      <c r="F68" s="1756">
        <v>2175</v>
      </c>
      <c r="G68" s="1757">
        <v>24695</v>
      </c>
      <c r="H68" s="1758">
        <v>42846</v>
      </c>
      <c r="I68" s="1744">
        <v>1608</v>
      </c>
      <c r="J68" s="1744">
        <v>3054</v>
      </c>
      <c r="K68" s="1744">
        <v>1413</v>
      </c>
      <c r="L68" s="1757">
        <v>48921</v>
      </c>
      <c r="M68" s="1759">
        <v>73616</v>
      </c>
      <c r="N68" s="1819">
        <v>24372</v>
      </c>
    </row>
    <row r="69" spans="1:14" ht="15.75" thickBot="1" x14ac:dyDescent="0.3">
      <c r="A69" s="237" t="s">
        <v>25</v>
      </c>
      <c r="B69" s="1852">
        <v>14938</v>
      </c>
      <c r="C69" s="1852">
        <v>6806</v>
      </c>
      <c r="D69" s="1852">
        <v>10683</v>
      </c>
      <c r="E69" s="1852">
        <v>22422</v>
      </c>
      <c r="F69" s="1852">
        <v>2571</v>
      </c>
      <c r="G69" s="1761">
        <v>57420</v>
      </c>
      <c r="H69" s="1852">
        <v>52434</v>
      </c>
      <c r="I69" s="1852">
        <v>5489</v>
      </c>
      <c r="J69" s="1852">
        <v>12470</v>
      </c>
      <c r="K69" s="1852">
        <v>1413</v>
      </c>
      <c r="L69" s="1761">
        <v>71806</v>
      </c>
      <c r="M69" s="1851">
        <v>129226</v>
      </c>
      <c r="N69" s="1788">
        <v>52586</v>
      </c>
    </row>
    <row r="70" spans="1:14" ht="16.5" customHeight="1" thickBot="1" x14ac:dyDescent="0.3">
      <c r="A70" s="223" t="s">
        <v>26</v>
      </c>
      <c r="B70" s="1730">
        <v>25993</v>
      </c>
      <c r="C70" s="1730">
        <v>15518</v>
      </c>
      <c r="D70" s="1730">
        <v>16825</v>
      </c>
      <c r="E70" s="1880">
        <v>40035</v>
      </c>
      <c r="F70" s="1879">
        <v>6779</v>
      </c>
      <c r="G70" s="1750">
        <v>105151</v>
      </c>
      <c r="H70" s="1730">
        <v>54882</v>
      </c>
      <c r="I70" s="1730">
        <v>8585</v>
      </c>
      <c r="J70" s="1880">
        <v>16647</v>
      </c>
      <c r="K70" s="1782">
        <v>2317</v>
      </c>
      <c r="L70" s="1750">
        <v>82432</v>
      </c>
      <c r="M70" s="1762">
        <v>187582</v>
      </c>
      <c r="N70" s="1854">
        <v>97215</v>
      </c>
    </row>
    <row r="71" spans="1:14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47"/>
    </row>
    <row r="72" spans="1:14" ht="15.75" thickBot="1" x14ac:dyDescent="0.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47"/>
    </row>
    <row r="73" spans="1:14" ht="15.75" thickBot="1" x14ac:dyDescent="0.3">
      <c r="A73" s="3334" t="s">
        <v>48</v>
      </c>
      <c r="B73" s="3335"/>
      <c r="C73" s="3335"/>
      <c r="D73" s="3335"/>
      <c r="E73" s="3335"/>
      <c r="F73" s="3335"/>
      <c r="G73" s="3335"/>
      <c r="H73" s="3335"/>
      <c r="I73" s="3335"/>
      <c r="J73" s="3335"/>
      <c r="K73" s="3335"/>
      <c r="L73" s="3335"/>
      <c r="M73" s="3335"/>
      <c r="N73" s="3336"/>
    </row>
    <row r="74" spans="1:14" ht="15.75" thickBot="1" x14ac:dyDescent="0.3">
      <c r="A74" s="3346" t="s">
        <v>0</v>
      </c>
      <c r="B74" s="3349" t="s">
        <v>1</v>
      </c>
      <c r="C74" s="3330"/>
      <c r="D74" s="3330"/>
      <c r="E74" s="3330"/>
      <c r="F74" s="3330"/>
      <c r="G74" s="3350"/>
      <c r="H74" s="3351" t="s">
        <v>2</v>
      </c>
      <c r="I74" s="3307"/>
      <c r="J74" s="3307"/>
      <c r="K74" s="3307"/>
      <c r="L74" s="3352"/>
      <c r="M74" s="3353" t="s">
        <v>3</v>
      </c>
      <c r="N74" s="3357" t="s">
        <v>31</v>
      </c>
    </row>
    <row r="75" spans="1:14" x14ac:dyDescent="0.25">
      <c r="A75" s="3347"/>
      <c r="B75" s="2830" t="s">
        <v>8</v>
      </c>
      <c r="C75" s="3322"/>
      <c r="D75" s="2816" t="s">
        <v>9</v>
      </c>
      <c r="E75" s="3343"/>
      <c r="F75" s="2820" t="s">
        <v>32</v>
      </c>
      <c r="G75" s="3327" t="s">
        <v>10</v>
      </c>
      <c r="H75" s="3345" t="s">
        <v>11</v>
      </c>
      <c r="I75" s="3322"/>
      <c r="J75" s="3323" t="s">
        <v>12</v>
      </c>
      <c r="K75" s="3323" t="s">
        <v>33</v>
      </c>
      <c r="L75" s="3327" t="s">
        <v>13</v>
      </c>
      <c r="M75" s="3354"/>
      <c r="N75" s="3358"/>
    </row>
    <row r="76" spans="1:14" ht="57.75" thickBot="1" x14ac:dyDescent="0.3">
      <c r="A76" s="3348"/>
      <c r="B76" s="258" t="s">
        <v>14</v>
      </c>
      <c r="C76" s="1682" t="s">
        <v>15</v>
      </c>
      <c r="D76" s="1682" t="s">
        <v>16</v>
      </c>
      <c r="E76" s="1682" t="s">
        <v>55</v>
      </c>
      <c r="F76" s="3356"/>
      <c r="G76" s="3328"/>
      <c r="H76" s="259" t="s">
        <v>14</v>
      </c>
      <c r="I76" s="1682" t="s">
        <v>15</v>
      </c>
      <c r="J76" s="3324"/>
      <c r="K76" s="3324"/>
      <c r="L76" s="3328"/>
      <c r="M76" s="3355"/>
      <c r="N76" s="3359"/>
    </row>
    <row r="77" spans="1:14" ht="15.75" thickBot="1" x14ac:dyDescent="0.3">
      <c r="A77" s="260" t="s">
        <v>414</v>
      </c>
      <c r="B77" s="1855">
        <v>11056</v>
      </c>
      <c r="C77" s="1855">
        <v>8712</v>
      </c>
      <c r="D77" s="1855">
        <v>6142</v>
      </c>
      <c r="E77" s="1855">
        <v>17613</v>
      </c>
      <c r="F77" s="1855">
        <v>4208</v>
      </c>
      <c r="G77" s="1856">
        <v>47731</v>
      </c>
      <c r="H77" s="1855">
        <v>2448</v>
      </c>
      <c r="I77" s="1855">
        <v>3097</v>
      </c>
      <c r="J77" s="1855">
        <v>4177</v>
      </c>
      <c r="K77" s="1855">
        <v>904</v>
      </c>
      <c r="L77" s="1856">
        <v>10626</v>
      </c>
      <c r="M77" s="1857">
        <v>58356</v>
      </c>
      <c r="N77" s="1858">
        <v>44629</v>
      </c>
    </row>
    <row r="78" spans="1:14" x14ac:dyDescent="0.25">
      <c r="A78" s="264" t="s">
        <v>415</v>
      </c>
      <c r="B78" s="1859">
        <v>8670</v>
      </c>
      <c r="C78" s="1850">
        <v>4980</v>
      </c>
      <c r="D78" s="1850">
        <v>3987</v>
      </c>
      <c r="E78" s="1850">
        <v>10592</v>
      </c>
      <c r="F78" s="1794">
        <v>3245</v>
      </c>
      <c r="G78" s="1860">
        <v>31474</v>
      </c>
      <c r="H78" s="1861">
        <v>2448</v>
      </c>
      <c r="I78" s="1850">
        <v>3097</v>
      </c>
      <c r="J78" s="1798">
        <v>4171</v>
      </c>
      <c r="K78" s="1794">
        <v>904</v>
      </c>
      <c r="L78" s="1860">
        <v>10620</v>
      </c>
      <c r="M78" s="1862">
        <v>42094</v>
      </c>
      <c r="N78" s="1841">
        <v>33200</v>
      </c>
    </row>
    <row r="79" spans="1:14" x14ac:dyDescent="0.25">
      <c r="A79" s="270" t="s">
        <v>50</v>
      </c>
      <c r="B79" s="1863">
        <v>0</v>
      </c>
      <c r="C79" s="1864">
        <v>0</v>
      </c>
      <c r="D79" s="1864">
        <v>5</v>
      </c>
      <c r="E79" s="1864">
        <v>15</v>
      </c>
      <c r="F79" s="1800">
        <v>11</v>
      </c>
      <c r="G79" s="1865">
        <v>31</v>
      </c>
      <c r="H79" s="1866">
        <v>0</v>
      </c>
      <c r="I79" s="1864">
        <v>0</v>
      </c>
      <c r="J79" s="1804">
        <v>0</v>
      </c>
      <c r="K79" s="1800">
        <v>0</v>
      </c>
      <c r="L79" s="1865">
        <v>0</v>
      </c>
      <c r="M79" s="1867">
        <v>31</v>
      </c>
      <c r="N79" s="1842">
        <v>20</v>
      </c>
    </row>
    <row r="80" spans="1:14" x14ac:dyDescent="0.25">
      <c r="A80" s="270" t="s">
        <v>51</v>
      </c>
      <c r="B80" s="1863">
        <v>1914</v>
      </c>
      <c r="C80" s="1864">
        <v>3450</v>
      </c>
      <c r="D80" s="1864">
        <v>1895</v>
      </c>
      <c r="E80" s="1864">
        <v>4928</v>
      </c>
      <c r="F80" s="1800">
        <v>659</v>
      </c>
      <c r="G80" s="1865">
        <v>12846</v>
      </c>
      <c r="H80" s="1866">
        <v>0</v>
      </c>
      <c r="I80" s="1864">
        <v>0</v>
      </c>
      <c r="J80" s="1804">
        <v>6</v>
      </c>
      <c r="K80" s="1800">
        <v>0</v>
      </c>
      <c r="L80" s="1865">
        <v>6</v>
      </c>
      <c r="M80" s="1867">
        <v>12852</v>
      </c>
      <c r="N80" s="1842">
        <v>8511</v>
      </c>
    </row>
    <row r="81" spans="1:14" x14ac:dyDescent="0.25">
      <c r="A81" s="273" t="s">
        <v>52</v>
      </c>
      <c r="B81" s="1864">
        <v>207</v>
      </c>
      <c r="C81" s="1864">
        <v>7</v>
      </c>
      <c r="D81" s="1744">
        <v>246</v>
      </c>
      <c r="E81" s="1744">
        <v>81</v>
      </c>
      <c r="F81" s="1756">
        <v>152</v>
      </c>
      <c r="G81" s="1865">
        <v>693</v>
      </c>
      <c r="H81" s="1758">
        <v>0</v>
      </c>
      <c r="I81" s="1744">
        <v>0</v>
      </c>
      <c r="J81" s="1744">
        <v>0</v>
      </c>
      <c r="K81" s="1756">
        <v>0</v>
      </c>
      <c r="L81" s="1865">
        <v>0</v>
      </c>
      <c r="M81" s="1867">
        <v>693</v>
      </c>
      <c r="N81" s="1842">
        <v>475</v>
      </c>
    </row>
    <row r="82" spans="1:14" x14ac:dyDescent="0.25">
      <c r="A82" s="233" t="s">
        <v>53</v>
      </c>
      <c r="B82" s="1744">
        <v>155</v>
      </c>
      <c r="C82" s="1744">
        <v>274</v>
      </c>
      <c r="D82" s="1744">
        <v>8</v>
      </c>
      <c r="E82" s="1744">
        <v>1982</v>
      </c>
      <c r="F82" s="1756">
        <v>132</v>
      </c>
      <c r="G82" s="1865">
        <v>2551</v>
      </c>
      <c r="H82" s="1758">
        <v>0</v>
      </c>
      <c r="I82" s="1744">
        <v>0</v>
      </c>
      <c r="J82" s="1744">
        <v>0</v>
      </c>
      <c r="K82" s="1756">
        <v>0</v>
      </c>
      <c r="L82" s="1865">
        <v>0</v>
      </c>
      <c r="M82" s="1867">
        <v>2551</v>
      </c>
      <c r="N82" s="1842">
        <v>2288</v>
      </c>
    </row>
    <row r="83" spans="1:14" ht="15.75" thickBot="1" x14ac:dyDescent="0.3">
      <c r="A83" s="274" t="s">
        <v>23</v>
      </c>
      <c r="B83" s="1808">
        <v>110</v>
      </c>
      <c r="C83" s="1808">
        <v>1</v>
      </c>
      <c r="D83" s="1808">
        <v>1</v>
      </c>
      <c r="E83" s="1808">
        <v>15</v>
      </c>
      <c r="F83" s="1809">
        <v>9</v>
      </c>
      <c r="G83" s="1868">
        <v>136</v>
      </c>
      <c r="H83" s="1738">
        <v>0</v>
      </c>
      <c r="I83" s="1808">
        <v>0</v>
      </c>
      <c r="J83" s="1808">
        <v>0</v>
      </c>
      <c r="K83" s="1809">
        <v>0</v>
      </c>
      <c r="L83" s="1868">
        <v>0</v>
      </c>
      <c r="M83" s="1869">
        <v>136</v>
      </c>
      <c r="N83" s="1843">
        <v>135</v>
      </c>
    </row>
    <row r="84" spans="1:14" ht="15.75" thickBot="1" x14ac:dyDescent="0.3">
      <c r="A84" s="260" t="s">
        <v>416</v>
      </c>
      <c r="B84" s="1855">
        <v>14938</v>
      </c>
      <c r="C84" s="1855">
        <v>6806</v>
      </c>
      <c r="D84" s="1855">
        <v>10683</v>
      </c>
      <c r="E84" s="1855">
        <v>22422</v>
      </c>
      <c r="F84" s="1870">
        <v>2571</v>
      </c>
      <c r="G84" s="1856">
        <v>57420</v>
      </c>
      <c r="H84" s="1871">
        <v>52434</v>
      </c>
      <c r="I84" s="1855">
        <v>5489</v>
      </c>
      <c r="J84" s="1855">
        <v>12470</v>
      </c>
      <c r="K84" s="1855">
        <v>1413</v>
      </c>
      <c r="L84" s="1856">
        <v>71806</v>
      </c>
      <c r="M84" s="1857">
        <v>129226</v>
      </c>
      <c r="N84" s="1858">
        <v>52586</v>
      </c>
    </row>
    <row r="85" spans="1:14" x14ac:dyDescent="0.25">
      <c r="A85" s="270" t="s">
        <v>415</v>
      </c>
      <c r="B85" s="1744">
        <v>14593</v>
      </c>
      <c r="C85" s="1744">
        <v>5877</v>
      </c>
      <c r="D85" s="1744">
        <v>8593</v>
      </c>
      <c r="E85" s="1744">
        <v>17519</v>
      </c>
      <c r="F85" s="1756">
        <v>2361</v>
      </c>
      <c r="G85" s="1860">
        <v>48943</v>
      </c>
      <c r="H85" s="1758">
        <v>52009</v>
      </c>
      <c r="I85" s="1744">
        <v>2027</v>
      </c>
      <c r="J85" s="1744">
        <v>8057</v>
      </c>
      <c r="K85" s="1756">
        <v>1189</v>
      </c>
      <c r="L85" s="1860">
        <v>63282</v>
      </c>
      <c r="M85" s="1862">
        <v>112225</v>
      </c>
      <c r="N85" s="1842">
        <v>47412</v>
      </c>
    </row>
    <row r="86" spans="1:14" x14ac:dyDescent="0.25">
      <c r="A86" s="270" t="s">
        <v>50</v>
      </c>
      <c r="B86" s="1744">
        <v>10</v>
      </c>
      <c r="C86" s="1744">
        <v>0</v>
      </c>
      <c r="D86" s="1744">
        <v>3</v>
      </c>
      <c r="E86" s="1744">
        <v>0</v>
      </c>
      <c r="F86" s="1756">
        <v>15</v>
      </c>
      <c r="G86" s="1872">
        <v>28</v>
      </c>
      <c r="H86" s="1758">
        <v>0</v>
      </c>
      <c r="I86" s="1744">
        <v>0</v>
      </c>
      <c r="J86" s="1744">
        <v>0</v>
      </c>
      <c r="K86" s="1756">
        <v>0</v>
      </c>
      <c r="L86" s="1865">
        <v>0</v>
      </c>
      <c r="M86" s="1867">
        <v>28</v>
      </c>
      <c r="N86" s="1842">
        <v>25</v>
      </c>
    </row>
    <row r="87" spans="1:14" x14ac:dyDescent="0.25">
      <c r="A87" s="270" t="s">
        <v>51</v>
      </c>
      <c r="B87" s="1804">
        <v>319</v>
      </c>
      <c r="C87" s="1804">
        <v>929</v>
      </c>
      <c r="D87" s="1804">
        <v>2042</v>
      </c>
      <c r="E87" s="1804">
        <v>4901</v>
      </c>
      <c r="F87" s="1800">
        <v>180</v>
      </c>
      <c r="G87" s="1872">
        <v>8371</v>
      </c>
      <c r="H87" s="1817">
        <v>425</v>
      </c>
      <c r="I87" s="1804">
        <v>3462</v>
      </c>
      <c r="J87" s="1804">
        <v>4413</v>
      </c>
      <c r="K87" s="1800">
        <v>224</v>
      </c>
      <c r="L87" s="1865">
        <v>8524</v>
      </c>
      <c r="M87" s="1867">
        <v>16895</v>
      </c>
      <c r="N87" s="1842">
        <v>5110</v>
      </c>
    </row>
    <row r="88" spans="1:14" x14ac:dyDescent="0.25">
      <c r="A88" s="273" t="s">
        <v>52</v>
      </c>
      <c r="B88" s="1804">
        <v>14</v>
      </c>
      <c r="C88" s="1804">
        <v>0</v>
      </c>
      <c r="D88" s="1804">
        <v>37</v>
      </c>
      <c r="E88" s="1804">
        <v>2</v>
      </c>
      <c r="F88" s="1800">
        <v>0</v>
      </c>
      <c r="G88" s="1872">
        <v>53</v>
      </c>
      <c r="H88" s="1817">
        <v>0</v>
      </c>
      <c r="I88" s="1804">
        <v>0</v>
      </c>
      <c r="J88" s="1804">
        <v>0</v>
      </c>
      <c r="K88" s="1800">
        <v>0</v>
      </c>
      <c r="L88" s="1865">
        <v>0</v>
      </c>
      <c r="M88" s="1867">
        <v>53</v>
      </c>
      <c r="N88" s="1842">
        <v>14</v>
      </c>
    </row>
    <row r="89" spans="1:14" x14ac:dyDescent="0.25">
      <c r="A89" s="273" t="s">
        <v>53</v>
      </c>
      <c r="B89" s="1804">
        <v>2</v>
      </c>
      <c r="C89" s="1804">
        <v>0</v>
      </c>
      <c r="D89" s="1804">
        <v>0</v>
      </c>
      <c r="E89" s="1804">
        <v>0</v>
      </c>
      <c r="F89" s="1819">
        <v>15</v>
      </c>
      <c r="G89" s="1872">
        <v>17</v>
      </c>
      <c r="H89" s="1818">
        <v>0</v>
      </c>
      <c r="I89" s="1804">
        <v>0</v>
      </c>
      <c r="J89" s="1804">
        <v>0</v>
      </c>
      <c r="K89" s="1819">
        <v>0</v>
      </c>
      <c r="L89" s="1865">
        <v>0</v>
      </c>
      <c r="M89" s="1867">
        <v>17</v>
      </c>
      <c r="N89" s="1842">
        <v>17</v>
      </c>
    </row>
    <row r="90" spans="1:14" ht="15.75" thickBot="1" x14ac:dyDescent="0.3">
      <c r="A90" s="1847" t="s">
        <v>23</v>
      </c>
      <c r="B90" s="1820">
        <v>0</v>
      </c>
      <c r="C90" s="1820">
        <v>0</v>
      </c>
      <c r="D90" s="1820">
        <v>8</v>
      </c>
      <c r="E90" s="1820">
        <v>0</v>
      </c>
      <c r="F90" s="1821">
        <v>0</v>
      </c>
      <c r="G90" s="1873">
        <v>8</v>
      </c>
      <c r="H90" s="1739">
        <v>0</v>
      </c>
      <c r="I90" s="1820">
        <v>0</v>
      </c>
      <c r="J90" s="1820">
        <v>0</v>
      </c>
      <c r="K90" s="1821">
        <v>0</v>
      </c>
      <c r="L90" s="1868">
        <v>0</v>
      </c>
      <c r="M90" s="1869">
        <v>8</v>
      </c>
      <c r="N90" s="1843">
        <v>8</v>
      </c>
    </row>
    <row r="91" spans="1:14" ht="15.75" thickBot="1" x14ac:dyDescent="0.3">
      <c r="A91" s="260" t="s">
        <v>26</v>
      </c>
      <c r="B91" s="1855">
        <v>25993</v>
      </c>
      <c r="C91" s="1874">
        <v>15518</v>
      </c>
      <c r="D91" s="1874">
        <v>16825</v>
      </c>
      <c r="E91" s="1874">
        <v>40035</v>
      </c>
      <c r="F91" s="1875">
        <v>6779</v>
      </c>
      <c r="G91" s="1856">
        <v>105151</v>
      </c>
      <c r="H91" s="1871">
        <v>54882</v>
      </c>
      <c r="I91" s="1874">
        <v>8585</v>
      </c>
      <c r="J91" s="1790">
        <v>16647</v>
      </c>
      <c r="K91" s="1790">
        <v>2317</v>
      </c>
      <c r="L91" s="1856">
        <v>82432</v>
      </c>
      <c r="M91" s="1857">
        <v>187582</v>
      </c>
      <c r="N91" s="1844">
        <v>97215</v>
      </c>
    </row>
    <row r="93" spans="1:14" ht="18.75" x14ac:dyDescent="0.25">
      <c r="A93" s="1846"/>
      <c r="B93" s="1846"/>
      <c r="C93" s="1846"/>
      <c r="D93" s="1846"/>
      <c r="E93" s="1846"/>
      <c r="F93" s="1846"/>
      <c r="G93" s="1846"/>
    </row>
    <row r="95" spans="1:14" x14ac:dyDescent="0.25">
      <c r="B95" s="1845"/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18"/>
  <sheetViews>
    <sheetView topLeftCell="E1" zoomScale="85" zoomScaleNormal="85" workbookViewId="0">
      <selection activeCell="L3" sqref="L3"/>
    </sheetView>
  </sheetViews>
  <sheetFormatPr defaultColWidth="9.140625" defaultRowHeight="15" x14ac:dyDescent="0.25"/>
  <cols>
    <col min="1" max="1" width="49.7109375" style="336" customWidth="1"/>
    <col min="2" max="2" width="14.5703125" style="336" customWidth="1"/>
    <col min="3" max="3" width="15.7109375" style="1148" customWidth="1"/>
    <col min="4" max="4" width="16.7109375" style="336" customWidth="1"/>
    <col min="5" max="5" width="17.42578125" style="1148" customWidth="1"/>
    <col min="6" max="6" width="18.85546875" style="336" customWidth="1"/>
    <col min="7" max="7" width="19" style="336" customWidth="1"/>
    <col min="8" max="8" width="19" style="1148" customWidth="1"/>
    <col min="9" max="11" width="19" style="336" customWidth="1"/>
    <col min="12" max="12" width="19" style="1148" customWidth="1"/>
    <col min="13" max="16" width="19" style="336" customWidth="1"/>
    <col min="17" max="17" width="16" style="336" customWidth="1"/>
    <col min="18" max="16384" width="9.140625" style="336"/>
  </cols>
  <sheetData>
    <row r="1" spans="1:20" ht="15.75" x14ac:dyDescent="0.25">
      <c r="A1" s="1147" t="s">
        <v>480</v>
      </c>
    </row>
    <row r="2" spans="1:20" x14ac:dyDescent="0.25">
      <c r="A2" s="1149" t="s">
        <v>481</v>
      </c>
    </row>
    <row r="3" spans="1:20" x14ac:dyDescent="0.25">
      <c r="A3" s="1149" t="s">
        <v>482</v>
      </c>
      <c r="J3" s="337">
        <f>B17+K17</f>
        <v>200658</v>
      </c>
      <c r="L3" s="337"/>
    </row>
    <row r="4" spans="1:20" x14ac:dyDescent="0.25">
      <c r="A4" s="3521"/>
      <c r="B4" s="3521"/>
      <c r="C4" s="3521"/>
      <c r="D4" s="3521"/>
      <c r="E4" s="3521"/>
      <c r="F4" s="3521"/>
      <c r="G4" s="3521"/>
      <c r="H4" s="3521"/>
      <c r="I4" s="3521"/>
      <c r="J4" s="3521"/>
      <c r="K4" s="3521"/>
      <c r="L4" s="3521"/>
      <c r="M4" s="3521"/>
      <c r="N4" s="3521"/>
      <c r="O4" s="3521"/>
      <c r="P4" s="3521"/>
      <c r="Q4" s="3521"/>
    </row>
    <row r="5" spans="1:20" ht="15.75" thickBot="1" x14ac:dyDescent="0.3">
      <c r="A5" s="3479" t="s">
        <v>30</v>
      </c>
      <c r="B5" s="3480"/>
      <c r="C5" s="3480"/>
      <c r="D5" s="3480"/>
      <c r="E5" s="3480"/>
      <c r="F5" s="3480"/>
      <c r="G5" s="3480"/>
      <c r="H5" s="3480"/>
      <c r="I5" s="3480"/>
      <c r="J5" s="3480"/>
      <c r="K5" s="3480"/>
      <c r="L5" s="3480"/>
      <c r="M5" s="3480"/>
      <c r="N5" s="3480"/>
      <c r="O5" s="3480"/>
      <c r="P5" s="3480"/>
      <c r="Q5" s="3480"/>
      <c r="R5" s="3480"/>
    </row>
    <row r="6" spans="1:20" ht="16.5" customHeight="1" thickBot="1" x14ac:dyDescent="0.3">
      <c r="A6" s="2755" t="s">
        <v>0</v>
      </c>
      <c r="B6" s="3516" t="s">
        <v>1</v>
      </c>
      <c r="C6" s="3517"/>
      <c r="D6" s="3517"/>
      <c r="E6" s="3517"/>
      <c r="F6" s="3517"/>
      <c r="G6" s="3517"/>
      <c r="H6" s="3517"/>
      <c r="I6" s="3517"/>
      <c r="J6" s="3518"/>
      <c r="K6" s="3519" t="s">
        <v>2</v>
      </c>
      <c r="L6" s="3519"/>
      <c r="M6" s="3519"/>
      <c r="N6" s="3519"/>
      <c r="O6" s="3519"/>
      <c r="P6" s="3520"/>
      <c r="Q6" s="3515" t="s">
        <v>3</v>
      </c>
      <c r="R6" s="3476" t="s">
        <v>495</v>
      </c>
    </row>
    <row r="7" spans="1:20" ht="36.75" customHeight="1" thickBot="1" x14ac:dyDescent="0.3">
      <c r="A7" s="2756"/>
      <c r="B7" s="3508" t="s">
        <v>8</v>
      </c>
      <c r="C7" s="3509"/>
      <c r="D7" s="3509"/>
      <c r="E7" s="3510"/>
      <c r="F7" s="3511" t="s">
        <v>9</v>
      </c>
      <c r="G7" s="3512"/>
      <c r="H7" s="3513"/>
      <c r="I7" s="2755" t="s">
        <v>32</v>
      </c>
      <c r="J7" s="3484" t="s">
        <v>10</v>
      </c>
      <c r="K7" s="3487" t="s">
        <v>11</v>
      </c>
      <c r="L7" s="3514"/>
      <c r="M7" s="3488"/>
      <c r="N7" s="2755" t="s">
        <v>12</v>
      </c>
      <c r="O7" s="2755" t="s">
        <v>33</v>
      </c>
      <c r="P7" s="3484" t="s">
        <v>13</v>
      </c>
      <c r="Q7" s="3490"/>
      <c r="R7" s="3477"/>
    </row>
    <row r="8" spans="1:20" ht="15.75" customHeight="1" thickBot="1" x14ac:dyDescent="0.3">
      <c r="A8" s="3501"/>
      <c r="B8" s="3508" t="s">
        <v>14</v>
      </c>
      <c r="C8" s="3510"/>
      <c r="D8" s="3508" t="s">
        <v>15</v>
      </c>
      <c r="E8" s="3510"/>
      <c r="F8" s="2881" t="s">
        <v>16</v>
      </c>
      <c r="G8" s="3508" t="s">
        <v>34</v>
      </c>
      <c r="H8" s="3510"/>
      <c r="I8" s="2756"/>
      <c r="J8" s="3485"/>
      <c r="K8" s="3508" t="s">
        <v>14</v>
      </c>
      <c r="L8" s="3510"/>
      <c r="M8" s="2755" t="s">
        <v>15</v>
      </c>
      <c r="N8" s="2756"/>
      <c r="O8" s="2756"/>
      <c r="P8" s="3485"/>
      <c r="Q8" s="3490"/>
      <c r="R8" s="3477"/>
    </row>
    <row r="9" spans="1:20" ht="81.75" customHeight="1" thickBot="1" x14ac:dyDescent="0.3">
      <c r="A9" s="3502"/>
      <c r="B9" s="1150" t="s">
        <v>483</v>
      </c>
      <c r="C9" s="1151" t="s">
        <v>484</v>
      </c>
      <c r="D9" s="1152" t="s">
        <v>485</v>
      </c>
      <c r="E9" s="1153" t="s">
        <v>486</v>
      </c>
      <c r="F9" s="3489"/>
      <c r="G9" s="1152" t="s">
        <v>487</v>
      </c>
      <c r="H9" s="1153" t="s">
        <v>486</v>
      </c>
      <c r="I9" s="2757"/>
      <c r="J9" s="3486"/>
      <c r="K9" s="1150" t="s">
        <v>483</v>
      </c>
      <c r="L9" s="1151" t="s">
        <v>484</v>
      </c>
      <c r="M9" s="2757"/>
      <c r="N9" s="2757"/>
      <c r="O9" s="2757"/>
      <c r="P9" s="3486"/>
      <c r="Q9" s="3491"/>
      <c r="R9" s="3478"/>
    </row>
    <row r="10" spans="1:20" ht="17.25" customHeight="1" x14ac:dyDescent="0.25">
      <c r="A10" s="1154" t="s">
        <v>17</v>
      </c>
      <c r="B10" s="1155">
        <v>146740</v>
      </c>
      <c r="C10" s="1156">
        <v>1550</v>
      </c>
      <c r="D10" s="1155">
        <v>20101</v>
      </c>
      <c r="E10" s="1157">
        <v>2306</v>
      </c>
      <c r="F10" s="1158">
        <v>16278</v>
      </c>
      <c r="G10" s="1155">
        <v>4984</v>
      </c>
      <c r="H10" s="1157">
        <v>859</v>
      </c>
      <c r="I10" s="1158">
        <v>23789</v>
      </c>
      <c r="J10" s="1159">
        <v>65152</v>
      </c>
      <c r="K10" s="1158">
        <f>1812+L10</f>
        <v>1828</v>
      </c>
      <c r="L10" s="1156">
        <v>16</v>
      </c>
      <c r="M10" s="1158">
        <v>270</v>
      </c>
      <c r="N10" s="1158">
        <v>19</v>
      </c>
      <c r="O10" s="1158">
        <v>0</v>
      </c>
      <c r="P10" s="1159">
        <v>2117</v>
      </c>
      <c r="Q10" s="1160">
        <v>67269</v>
      </c>
      <c r="R10" s="1344">
        <v>71865</v>
      </c>
      <c r="T10" s="1161"/>
    </row>
    <row r="11" spans="1:20" x14ac:dyDescent="0.25">
      <c r="A11" s="381" t="s">
        <v>488</v>
      </c>
      <c r="B11" s="1162">
        <v>24154</v>
      </c>
      <c r="C11" s="1163">
        <v>256</v>
      </c>
      <c r="D11" s="1162">
        <v>5488</v>
      </c>
      <c r="E11" s="1164">
        <v>620</v>
      </c>
      <c r="F11" s="1165">
        <v>5564</v>
      </c>
      <c r="G11" s="1162">
        <v>1129</v>
      </c>
      <c r="H11" s="1157">
        <v>242</v>
      </c>
      <c r="I11" s="1158">
        <v>6753</v>
      </c>
      <c r="J11" s="1159">
        <v>18934</v>
      </c>
      <c r="K11" s="1165">
        <f>420+L11</f>
        <v>420</v>
      </c>
      <c r="L11" s="1163">
        <v>0</v>
      </c>
      <c r="M11" s="1165">
        <v>34</v>
      </c>
      <c r="N11" s="1165">
        <v>0</v>
      </c>
      <c r="O11" s="1158">
        <v>0</v>
      </c>
      <c r="P11" s="1159">
        <v>454</v>
      </c>
      <c r="Q11" s="1160">
        <v>19388</v>
      </c>
      <c r="R11" s="1345">
        <v>18008</v>
      </c>
      <c r="T11" s="1161"/>
    </row>
    <row r="12" spans="1:20" s="1171" customFormat="1" x14ac:dyDescent="0.25">
      <c r="A12" s="1166" t="s">
        <v>411</v>
      </c>
      <c r="B12" s="1167">
        <v>3777</v>
      </c>
      <c r="C12" s="1163">
        <v>52</v>
      </c>
      <c r="D12" s="1167">
        <v>1086</v>
      </c>
      <c r="E12" s="1164">
        <v>281</v>
      </c>
      <c r="F12" s="1168">
        <v>1979</v>
      </c>
      <c r="G12" s="1167">
        <v>372</v>
      </c>
      <c r="H12" s="1157">
        <v>0</v>
      </c>
      <c r="I12" s="1169">
        <v>1152</v>
      </c>
      <c r="J12" s="1159">
        <v>4589</v>
      </c>
      <c r="K12" s="1168">
        <f>10+L12</f>
        <v>10</v>
      </c>
      <c r="L12" s="1163">
        <v>0</v>
      </c>
      <c r="M12" s="1168">
        <v>0</v>
      </c>
      <c r="N12" s="1168">
        <v>0</v>
      </c>
      <c r="O12" s="1169">
        <v>0</v>
      </c>
      <c r="P12" s="1159">
        <v>10</v>
      </c>
      <c r="Q12" s="1170">
        <v>4599</v>
      </c>
      <c r="R12" s="1168">
        <v>3820</v>
      </c>
      <c r="T12" s="1172"/>
    </row>
    <row r="13" spans="1:20" s="1171" customFormat="1" x14ac:dyDescent="0.25">
      <c r="A13" s="1173" t="s">
        <v>489</v>
      </c>
      <c r="B13" s="1167">
        <v>5827</v>
      </c>
      <c r="C13" s="1163">
        <v>37</v>
      </c>
      <c r="D13" s="1167">
        <v>636</v>
      </c>
      <c r="E13" s="1164">
        <v>23</v>
      </c>
      <c r="F13" s="1168">
        <v>917</v>
      </c>
      <c r="G13" s="1167">
        <v>226</v>
      </c>
      <c r="H13" s="1157">
        <v>83</v>
      </c>
      <c r="I13" s="1169">
        <v>1187</v>
      </c>
      <c r="J13" s="1159">
        <v>2966</v>
      </c>
      <c r="K13" s="1168">
        <f>291+L13</f>
        <v>291</v>
      </c>
      <c r="L13" s="1163">
        <v>0</v>
      </c>
      <c r="M13" s="1168">
        <v>32</v>
      </c>
      <c r="N13" s="1168">
        <v>0</v>
      </c>
      <c r="O13" s="1169">
        <v>0</v>
      </c>
      <c r="P13" s="1159">
        <v>323</v>
      </c>
      <c r="Q13" s="1170">
        <v>3289</v>
      </c>
      <c r="R13" s="1168">
        <v>4047</v>
      </c>
      <c r="T13" s="1172"/>
    </row>
    <row r="14" spans="1:20" s="1171" customFormat="1" x14ac:dyDescent="0.25">
      <c r="A14" s="1173" t="s">
        <v>490</v>
      </c>
      <c r="B14" s="1167">
        <v>8268</v>
      </c>
      <c r="C14" s="1163">
        <v>145</v>
      </c>
      <c r="D14" s="1167">
        <v>3066</v>
      </c>
      <c r="E14" s="1164">
        <v>264</v>
      </c>
      <c r="F14" s="1168">
        <v>1686</v>
      </c>
      <c r="G14" s="1167">
        <v>285</v>
      </c>
      <c r="H14" s="1157">
        <v>88</v>
      </c>
      <c r="I14" s="1169">
        <v>2279</v>
      </c>
      <c r="J14" s="1159">
        <v>7316</v>
      </c>
      <c r="K14" s="1168">
        <f>118+L14</f>
        <v>118</v>
      </c>
      <c r="L14" s="1163">
        <v>0</v>
      </c>
      <c r="M14" s="1168">
        <v>0</v>
      </c>
      <c r="N14" s="1168">
        <v>0</v>
      </c>
      <c r="O14" s="1169">
        <v>0</v>
      </c>
      <c r="P14" s="1159">
        <v>118</v>
      </c>
      <c r="Q14" s="1170">
        <v>7434</v>
      </c>
      <c r="R14" s="1168">
        <v>6411</v>
      </c>
      <c r="T14" s="1172"/>
    </row>
    <row r="15" spans="1:20" x14ac:dyDescent="0.25">
      <c r="A15" s="381" t="s">
        <v>22</v>
      </c>
      <c r="B15" s="1162">
        <v>13600</v>
      </c>
      <c r="C15" s="1163">
        <v>71</v>
      </c>
      <c r="D15" s="1162">
        <v>2098</v>
      </c>
      <c r="E15" s="1164">
        <v>120</v>
      </c>
      <c r="F15" s="1165">
        <v>2898</v>
      </c>
      <c r="G15" s="1162">
        <v>715</v>
      </c>
      <c r="H15" s="1157">
        <v>48</v>
      </c>
      <c r="I15" s="1158">
        <v>4483</v>
      </c>
      <c r="J15" s="1159">
        <v>10194</v>
      </c>
      <c r="K15" s="1165">
        <f>4+L15</f>
        <v>12</v>
      </c>
      <c r="L15" s="1163">
        <v>8</v>
      </c>
      <c r="M15" s="1165">
        <v>0</v>
      </c>
      <c r="N15" s="1165">
        <v>0</v>
      </c>
      <c r="O15" s="1158">
        <v>5</v>
      </c>
      <c r="P15" s="1159">
        <v>17</v>
      </c>
      <c r="Q15" s="1160">
        <v>10211</v>
      </c>
      <c r="R15" s="1345">
        <v>8407</v>
      </c>
      <c r="T15" s="1161"/>
    </row>
    <row r="16" spans="1:20" ht="15.75" thickBot="1" x14ac:dyDescent="0.3">
      <c r="A16" s="448" t="s">
        <v>23</v>
      </c>
      <c r="B16" s="1174">
        <v>12699</v>
      </c>
      <c r="C16" s="1175">
        <v>304</v>
      </c>
      <c r="D16" s="1174">
        <v>2350</v>
      </c>
      <c r="E16" s="1176">
        <v>135</v>
      </c>
      <c r="F16" s="1177">
        <v>4027</v>
      </c>
      <c r="G16" s="1174">
        <v>560</v>
      </c>
      <c r="H16" s="1178">
        <v>40</v>
      </c>
      <c r="I16" s="1158">
        <v>6067</v>
      </c>
      <c r="J16" s="1179">
        <v>13004</v>
      </c>
      <c r="K16" s="1177">
        <f>1205+L16</f>
        <v>1205</v>
      </c>
      <c r="L16" s="1175">
        <v>0</v>
      </c>
      <c r="M16" s="1177">
        <v>27</v>
      </c>
      <c r="N16" s="1177">
        <v>1741</v>
      </c>
      <c r="O16" s="1158">
        <v>54</v>
      </c>
      <c r="P16" s="1179">
        <v>3027</v>
      </c>
      <c r="Q16" s="1160">
        <v>16031</v>
      </c>
      <c r="R16" s="1346">
        <v>14782</v>
      </c>
      <c r="T16" s="1161"/>
    </row>
    <row r="17" spans="1:23" ht="15.75" thickBot="1" x14ac:dyDescent="0.3">
      <c r="A17" s="1180" t="s">
        <v>24</v>
      </c>
      <c r="B17" s="1181">
        <v>197193</v>
      </c>
      <c r="C17" s="1182">
        <v>2181</v>
      </c>
      <c r="D17" s="1183">
        <v>30037</v>
      </c>
      <c r="E17" s="1182">
        <v>3181</v>
      </c>
      <c r="F17" s="1181">
        <v>28767</v>
      </c>
      <c r="G17" s="1183">
        <v>7388</v>
      </c>
      <c r="H17" s="1182">
        <v>1189</v>
      </c>
      <c r="I17" s="1181">
        <v>41092</v>
      </c>
      <c r="J17" s="1184">
        <v>304477</v>
      </c>
      <c r="K17" s="1181">
        <v>3465</v>
      </c>
      <c r="L17" s="1182">
        <v>24</v>
      </c>
      <c r="M17" s="1181">
        <v>331</v>
      </c>
      <c r="N17" s="1181">
        <v>1760</v>
      </c>
      <c r="O17" s="1181">
        <v>59</v>
      </c>
      <c r="P17" s="1184">
        <v>5615</v>
      </c>
      <c r="Q17" s="1185">
        <v>310092</v>
      </c>
      <c r="R17" s="1181">
        <f>R10+R11+R15+R16</f>
        <v>113062</v>
      </c>
      <c r="U17" s="337">
        <f>Q17+Q32</f>
        <v>314822</v>
      </c>
      <c r="W17" s="337">
        <f>R17+R32</f>
        <v>115648</v>
      </c>
    </row>
    <row r="18" spans="1:23" x14ac:dyDescent="0.25">
      <c r="A18" s="329" t="s">
        <v>35</v>
      </c>
      <c r="B18" s="1186">
        <v>115</v>
      </c>
      <c r="C18" s="1187">
        <v>5</v>
      </c>
      <c r="D18" s="1186">
        <v>124</v>
      </c>
      <c r="E18" s="1188">
        <v>0</v>
      </c>
      <c r="F18" s="1189">
        <v>178</v>
      </c>
      <c r="G18" s="1186">
        <v>69</v>
      </c>
      <c r="H18" s="1188">
        <v>0</v>
      </c>
      <c r="I18" s="1189">
        <v>93</v>
      </c>
      <c r="J18" s="1159">
        <v>464</v>
      </c>
      <c r="K18" s="1189">
        <f t="shared" ref="K18:K31" si="0">0+L18</f>
        <v>0</v>
      </c>
      <c r="L18" s="1187">
        <v>0</v>
      </c>
      <c r="M18" s="1189">
        <v>0</v>
      </c>
      <c r="N18" s="1189">
        <v>0</v>
      </c>
      <c r="O18" s="1189">
        <v>0</v>
      </c>
      <c r="P18" s="1159">
        <v>0</v>
      </c>
      <c r="Q18" s="1190">
        <v>464</v>
      </c>
      <c r="R18" s="1347">
        <v>371</v>
      </c>
      <c r="T18" s="1161"/>
      <c r="U18" s="337">
        <f>Q59+Q74</f>
        <v>845517</v>
      </c>
      <c r="W18" s="337">
        <f>R59+R74</f>
        <v>575091</v>
      </c>
    </row>
    <row r="19" spans="1:23" x14ac:dyDescent="0.25">
      <c r="A19" s="381" t="s">
        <v>36</v>
      </c>
      <c r="B19" s="1162">
        <v>50</v>
      </c>
      <c r="C19" s="1163">
        <v>10</v>
      </c>
      <c r="D19" s="1162">
        <v>0</v>
      </c>
      <c r="E19" s="1164">
        <v>0</v>
      </c>
      <c r="F19" s="1165">
        <v>6</v>
      </c>
      <c r="G19" s="1162">
        <v>0</v>
      </c>
      <c r="H19" s="1164">
        <v>0</v>
      </c>
      <c r="I19" s="1165">
        <v>0</v>
      </c>
      <c r="J19" s="1159">
        <v>6</v>
      </c>
      <c r="K19" s="1165">
        <f t="shared" si="0"/>
        <v>0</v>
      </c>
      <c r="L19" s="1163">
        <v>0</v>
      </c>
      <c r="M19" s="1165">
        <v>0</v>
      </c>
      <c r="N19" s="1165">
        <v>0</v>
      </c>
      <c r="O19" s="1165">
        <v>0</v>
      </c>
      <c r="P19" s="1159">
        <v>0</v>
      </c>
      <c r="Q19" s="1191">
        <v>6</v>
      </c>
      <c r="R19" s="1345">
        <v>10</v>
      </c>
      <c r="T19" s="1161"/>
      <c r="U19" s="337">
        <f>U17+U18</f>
        <v>1160339</v>
      </c>
      <c r="W19" s="337">
        <f>W17+W18</f>
        <v>690739</v>
      </c>
    </row>
    <row r="20" spans="1:23" x14ac:dyDescent="0.25">
      <c r="A20" s="381" t="s">
        <v>37</v>
      </c>
      <c r="B20" s="1162">
        <v>0</v>
      </c>
      <c r="C20" s="1163">
        <v>0</v>
      </c>
      <c r="D20" s="1162">
        <v>0</v>
      </c>
      <c r="E20" s="1164">
        <v>0</v>
      </c>
      <c r="F20" s="1165">
        <v>6</v>
      </c>
      <c r="G20" s="1162">
        <v>5</v>
      </c>
      <c r="H20" s="1164">
        <v>0</v>
      </c>
      <c r="I20" s="1165">
        <v>16</v>
      </c>
      <c r="J20" s="1159">
        <v>27</v>
      </c>
      <c r="K20" s="1165">
        <f t="shared" si="0"/>
        <v>0</v>
      </c>
      <c r="L20" s="1163">
        <v>0</v>
      </c>
      <c r="M20" s="1165">
        <v>0</v>
      </c>
      <c r="N20" s="1165">
        <v>0</v>
      </c>
      <c r="O20" s="1165">
        <v>0</v>
      </c>
      <c r="P20" s="1159">
        <v>0</v>
      </c>
      <c r="Q20" s="1191">
        <v>27</v>
      </c>
      <c r="R20" s="1345">
        <v>21</v>
      </c>
      <c r="T20" s="1161"/>
    </row>
    <row r="21" spans="1:23" x14ac:dyDescent="0.25">
      <c r="A21" s="381" t="s">
        <v>38</v>
      </c>
      <c r="B21" s="1162">
        <v>18</v>
      </c>
      <c r="C21" s="1163">
        <v>0</v>
      </c>
      <c r="D21" s="1162">
        <v>0</v>
      </c>
      <c r="E21" s="1164">
        <v>0</v>
      </c>
      <c r="F21" s="1165">
        <v>4</v>
      </c>
      <c r="G21" s="1162">
        <v>0</v>
      </c>
      <c r="H21" s="1164">
        <v>0</v>
      </c>
      <c r="I21" s="1165">
        <v>13</v>
      </c>
      <c r="J21" s="1159">
        <v>17</v>
      </c>
      <c r="K21" s="1165">
        <f t="shared" si="0"/>
        <v>0</v>
      </c>
      <c r="L21" s="1163">
        <v>0</v>
      </c>
      <c r="M21" s="1165">
        <v>0</v>
      </c>
      <c r="N21" s="1165">
        <v>0</v>
      </c>
      <c r="O21" s="1165">
        <v>0</v>
      </c>
      <c r="P21" s="1159">
        <v>0</v>
      </c>
      <c r="Q21" s="1191">
        <v>17</v>
      </c>
      <c r="R21" s="1345">
        <v>20</v>
      </c>
      <c r="T21" s="1161"/>
      <c r="V21" s="336">
        <f>W19/U19*100</f>
        <v>59.529068660107086</v>
      </c>
    </row>
    <row r="22" spans="1:23" x14ac:dyDescent="0.25">
      <c r="A22" s="381" t="s">
        <v>39</v>
      </c>
      <c r="B22" s="1162">
        <v>24</v>
      </c>
      <c r="C22" s="1163">
        <v>0</v>
      </c>
      <c r="D22" s="1162">
        <v>22</v>
      </c>
      <c r="E22" s="1164">
        <v>0</v>
      </c>
      <c r="F22" s="1165">
        <v>66</v>
      </c>
      <c r="G22" s="1162">
        <v>9</v>
      </c>
      <c r="H22" s="1164">
        <v>0</v>
      </c>
      <c r="I22" s="1165">
        <v>43</v>
      </c>
      <c r="J22" s="1159">
        <v>140</v>
      </c>
      <c r="K22" s="1165">
        <f t="shared" si="0"/>
        <v>0</v>
      </c>
      <c r="L22" s="1163">
        <v>0</v>
      </c>
      <c r="M22" s="1165">
        <v>0</v>
      </c>
      <c r="N22" s="1165">
        <v>0</v>
      </c>
      <c r="O22" s="1165">
        <v>0</v>
      </c>
      <c r="P22" s="1159">
        <v>0</v>
      </c>
      <c r="Q22" s="1191">
        <v>140</v>
      </c>
      <c r="R22" s="1345">
        <v>72</v>
      </c>
      <c r="T22" s="1161"/>
    </row>
    <row r="23" spans="1:23" ht="15" customHeight="1" x14ac:dyDescent="0.25">
      <c r="A23" s="381" t="s">
        <v>40</v>
      </c>
      <c r="B23" s="1162">
        <v>5</v>
      </c>
      <c r="C23" s="1163">
        <v>0</v>
      </c>
      <c r="D23" s="1162">
        <v>4</v>
      </c>
      <c r="E23" s="1164">
        <v>0</v>
      </c>
      <c r="F23" s="1165">
        <v>2</v>
      </c>
      <c r="G23" s="1162">
        <v>0</v>
      </c>
      <c r="H23" s="1164">
        <v>0</v>
      </c>
      <c r="I23" s="1165">
        <v>8</v>
      </c>
      <c r="J23" s="1159">
        <v>14</v>
      </c>
      <c r="K23" s="1165">
        <f t="shared" si="0"/>
        <v>0</v>
      </c>
      <c r="L23" s="1163">
        <v>0</v>
      </c>
      <c r="M23" s="1165">
        <v>0</v>
      </c>
      <c r="N23" s="1165">
        <v>0</v>
      </c>
      <c r="O23" s="1165">
        <v>0</v>
      </c>
      <c r="P23" s="1159">
        <v>0</v>
      </c>
      <c r="Q23" s="1191">
        <v>14</v>
      </c>
      <c r="R23" s="1345">
        <v>15</v>
      </c>
      <c r="T23" s="1161"/>
    </row>
    <row r="24" spans="1:23" x14ac:dyDescent="0.25">
      <c r="A24" s="381" t="s">
        <v>41</v>
      </c>
      <c r="B24" s="1162">
        <v>124</v>
      </c>
      <c r="C24" s="1163">
        <v>0</v>
      </c>
      <c r="D24" s="1162">
        <v>6</v>
      </c>
      <c r="E24" s="1164">
        <v>0</v>
      </c>
      <c r="F24" s="1165">
        <v>0</v>
      </c>
      <c r="G24" s="1162">
        <v>7</v>
      </c>
      <c r="H24" s="1164">
        <v>0</v>
      </c>
      <c r="I24" s="1165">
        <v>21</v>
      </c>
      <c r="J24" s="1159">
        <v>34</v>
      </c>
      <c r="K24" s="1165">
        <f t="shared" si="0"/>
        <v>0</v>
      </c>
      <c r="L24" s="1163">
        <v>0</v>
      </c>
      <c r="M24" s="1165">
        <v>0</v>
      </c>
      <c r="N24" s="1165">
        <v>0</v>
      </c>
      <c r="O24" s="1165">
        <v>0</v>
      </c>
      <c r="P24" s="1159">
        <v>0</v>
      </c>
      <c r="Q24" s="1191">
        <v>34</v>
      </c>
      <c r="R24" s="1345">
        <v>38</v>
      </c>
      <c r="T24" s="1161"/>
    </row>
    <row r="25" spans="1:23" x14ac:dyDescent="0.25">
      <c r="A25" s="381" t="s">
        <v>42</v>
      </c>
      <c r="B25" s="1162">
        <v>0</v>
      </c>
      <c r="C25" s="1163">
        <v>0</v>
      </c>
      <c r="D25" s="1162">
        <v>0</v>
      </c>
      <c r="E25" s="1164">
        <v>0</v>
      </c>
      <c r="F25" s="1165">
        <v>1</v>
      </c>
      <c r="G25" s="1162">
        <v>0</v>
      </c>
      <c r="H25" s="1164">
        <v>0</v>
      </c>
      <c r="I25" s="1165">
        <v>0</v>
      </c>
      <c r="J25" s="1159">
        <v>1</v>
      </c>
      <c r="K25" s="1165">
        <f t="shared" si="0"/>
        <v>0</v>
      </c>
      <c r="L25" s="1163">
        <v>0</v>
      </c>
      <c r="M25" s="1165">
        <v>0</v>
      </c>
      <c r="N25" s="1165">
        <v>0</v>
      </c>
      <c r="O25" s="1165">
        <v>0</v>
      </c>
      <c r="P25" s="1159">
        <v>0</v>
      </c>
      <c r="Q25" s="1191">
        <v>1</v>
      </c>
      <c r="R25" s="1345">
        <v>1</v>
      </c>
      <c r="T25" s="1161"/>
    </row>
    <row r="26" spans="1:23" x14ac:dyDescent="0.25">
      <c r="A26" s="381" t="s">
        <v>43</v>
      </c>
      <c r="B26" s="1162">
        <v>364</v>
      </c>
      <c r="C26" s="1163">
        <v>33</v>
      </c>
      <c r="D26" s="1162">
        <v>38</v>
      </c>
      <c r="E26" s="1164">
        <v>0</v>
      </c>
      <c r="F26" s="1165">
        <v>337</v>
      </c>
      <c r="G26" s="1162">
        <v>41</v>
      </c>
      <c r="H26" s="1164">
        <v>0</v>
      </c>
      <c r="I26" s="1165">
        <v>120</v>
      </c>
      <c r="J26" s="1159">
        <v>536</v>
      </c>
      <c r="K26" s="1165">
        <f t="shared" si="0"/>
        <v>0</v>
      </c>
      <c r="L26" s="1163">
        <v>0</v>
      </c>
      <c r="M26" s="1165">
        <v>0</v>
      </c>
      <c r="N26" s="1165">
        <v>0</v>
      </c>
      <c r="O26" s="1165">
        <v>3</v>
      </c>
      <c r="P26" s="1159">
        <v>3</v>
      </c>
      <c r="Q26" s="1191">
        <v>539</v>
      </c>
      <c r="R26" s="1345">
        <v>639</v>
      </c>
      <c r="T26" s="1161"/>
    </row>
    <row r="27" spans="1:23" x14ac:dyDescent="0.25">
      <c r="A27" s="381" t="s">
        <v>44</v>
      </c>
      <c r="B27" s="1162">
        <v>42</v>
      </c>
      <c r="C27" s="1163">
        <v>1</v>
      </c>
      <c r="D27" s="1162">
        <v>0</v>
      </c>
      <c r="E27" s="1164">
        <v>0</v>
      </c>
      <c r="F27" s="1165">
        <v>59</v>
      </c>
      <c r="G27" s="1162">
        <v>0</v>
      </c>
      <c r="H27" s="1164">
        <v>0</v>
      </c>
      <c r="I27" s="1165">
        <v>80</v>
      </c>
      <c r="J27" s="1159">
        <v>139</v>
      </c>
      <c r="K27" s="1165">
        <f t="shared" si="0"/>
        <v>0</v>
      </c>
      <c r="L27" s="1163">
        <v>0</v>
      </c>
      <c r="M27" s="1165">
        <v>0</v>
      </c>
      <c r="N27" s="1165">
        <v>0</v>
      </c>
      <c r="O27" s="1165">
        <v>0</v>
      </c>
      <c r="P27" s="1159">
        <v>0</v>
      </c>
      <c r="Q27" s="1191">
        <v>139</v>
      </c>
      <c r="R27" s="1345">
        <v>133</v>
      </c>
      <c r="T27" s="1161"/>
    </row>
    <row r="28" spans="1:23" x14ac:dyDescent="0.25">
      <c r="A28" s="381" t="s">
        <v>45</v>
      </c>
      <c r="B28" s="1162">
        <v>20</v>
      </c>
      <c r="C28" s="1163">
        <v>3</v>
      </c>
      <c r="D28" s="1162">
        <v>0</v>
      </c>
      <c r="E28" s="1164">
        <v>0</v>
      </c>
      <c r="F28" s="1165">
        <v>17</v>
      </c>
      <c r="G28" s="1162">
        <v>0</v>
      </c>
      <c r="H28" s="1164">
        <v>0</v>
      </c>
      <c r="I28" s="1165">
        <v>9</v>
      </c>
      <c r="J28" s="1159">
        <v>26</v>
      </c>
      <c r="K28" s="1165">
        <f t="shared" si="0"/>
        <v>0</v>
      </c>
      <c r="L28" s="1163">
        <v>0</v>
      </c>
      <c r="M28" s="1165">
        <v>0</v>
      </c>
      <c r="N28" s="1165">
        <v>0</v>
      </c>
      <c r="O28" s="1165">
        <v>0</v>
      </c>
      <c r="P28" s="1159">
        <v>0</v>
      </c>
      <c r="Q28" s="1191">
        <v>26</v>
      </c>
      <c r="R28" s="1345">
        <v>21</v>
      </c>
      <c r="T28" s="1161"/>
    </row>
    <row r="29" spans="1:23" x14ac:dyDescent="0.25">
      <c r="A29" s="381" t="s">
        <v>46</v>
      </c>
      <c r="B29" s="1162">
        <v>329</v>
      </c>
      <c r="C29" s="1163">
        <v>58</v>
      </c>
      <c r="D29" s="1162">
        <v>144</v>
      </c>
      <c r="E29" s="1164">
        <v>0</v>
      </c>
      <c r="F29" s="1165">
        <v>50</v>
      </c>
      <c r="G29" s="1162">
        <v>40</v>
      </c>
      <c r="H29" s="1164">
        <v>0</v>
      </c>
      <c r="I29" s="1165">
        <v>424</v>
      </c>
      <c r="J29" s="1159">
        <v>658</v>
      </c>
      <c r="K29" s="1165">
        <f t="shared" si="0"/>
        <v>0</v>
      </c>
      <c r="L29" s="1163">
        <v>0</v>
      </c>
      <c r="M29" s="1165">
        <v>0</v>
      </c>
      <c r="N29" s="1165">
        <v>0</v>
      </c>
      <c r="O29" s="1165">
        <v>0</v>
      </c>
      <c r="P29" s="1159">
        <v>0</v>
      </c>
      <c r="Q29" s="1191">
        <v>658</v>
      </c>
      <c r="R29" s="1345">
        <v>429</v>
      </c>
      <c r="T29" s="1161"/>
    </row>
    <row r="30" spans="1:23" x14ac:dyDescent="0.25">
      <c r="A30" s="381" t="s">
        <v>47</v>
      </c>
      <c r="B30" s="1162">
        <v>4</v>
      </c>
      <c r="C30" s="1163">
        <v>4</v>
      </c>
      <c r="D30" s="1162">
        <v>13</v>
      </c>
      <c r="E30" s="1164">
        <v>0</v>
      </c>
      <c r="F30" s="1165">
        <v>24</v>
      </c>
      <c r="G30" s="1162">
        <v>0</v>
      </c>
      <c r="H30" s="1164">
        <v>0</v>
      </c>
      <c r="I30" s="1165">
        <v>0</v>
      </c>
      <c r="J30" s="1159">
        <v>37</v>
      </c>
      <c r="K30" s="1165">
        <f t="shared" si="0"/>
        <v>0</v>
      </c>
      <c r="L30" s="1163">
        <v>0</v>
      </c>
      <c r="M30" s="1165">
        <v>0</v>
      </c>
      <c r="N30" s="1165">
        <v>0</v>
      </c>
      <c r="O30" s="1165">
        <v>0</v>
      </c>
      <c r="P30" s="1159">
        <v>0</v>
      </c>
      <c r="Q30" s="1191">
        <v>37</v>
      </c>
      <c r="R30" s="1345">
        <v>13</v>
      </c>
      <c r="T30" s="1161"/>
    </row>
    <row r="31" spans="1:23" ht="15.75" thickBot="1" x14ac:dyDescent="0.3">
      <c r="A31" s="381" t="s">
        <v>321</v>
      </c>
      <c r="B31" s="1162">
        <v>744</v>
      </c>
      <c r="C31" s="1163">
        <v>11</v>
      </c>
      <c r="D31" s="1162">
        <v>278</v>
      </c>
      <c r="E31" s="1164">
        <v>68</v>
      </c>
      <c r="F31" s="1165">
        <v>192</v>
      </c>
      <c r="G31" s="1162">
        <v>142</v>
      </c>
      <c r="H31" s="1164">
        <v>93</v>
      </c>
      <c r="I31" s="1165">
        <v>159</v>
      </c>
      <c r="J31" s="1179">
        <v>771</v>
      </c>
      <c r="K31" s="1165">
        <f t="shared" si="0"/>
        <v>0</v>
      </c>
      <c r="L31" s="1163">
        <v>0</v>
      </c>
      <c r="M31" s="1165">
        <v>0</v>
      </c>
      <c r="N31" s="1165">
        <v>0</v>
      </c>
      <c r="O31" s="1165">
        <v>18</v>
      </c>
      <c r="P31" s="1179">
        <v>18</v>
      </c>
      <c r="Q31" s="1191">
        <v>789</v>
      </c>
      <c r="R31" s="1345">
        <v>803</v>
      </c>
      <c r="T31" s="1161"/>
    </row>
    <row r="32" spans="1:23" s="77" customFormat="1" ht="15.75" thickBot="1" x14ac:dyDescent="0.3">
      <c r="A32" s="1192" t="s">
        <v>25</v>
      </c>
      <c r="B32" s="1193">
        <v>1839</v>
      </c>
      <c r="C32" s="1194">
        <v>125</v>
      </c>
      <c r="D32" s="1195">
        <v>629</v>
      </c>
      <c r="E32" s="1194">
        <v>68</v>
      </c>
      <c r="F32" s="1193">
        <v>942</v>
      </c>
      <c r="G32" s="1195">
        <v>313</v>
      </c>
      <c r="H32" s="1194">
        <v>93</v>
      </c>
      <c r="I32" s="1193">
        <v>986</v>
      </c>
      <c r="J32" s="1184">
        <v>4709</v>
      </c>
      <c r="K32" s="1193">
        <v>0</v>
      </c>
      <c r="L32" s="1194">
        <v>0</v>
      </c>
      <c r="M32" s="1193">
        <v>0</v>
      </c>
      <c r="N32" s="1193">
        <v>0</v>
      </c>
      <c r="O32" s="1193">
        <v>21</v>
      </c>
      <c r="P32" s="1184">
        <v>21</v>
      </c>
      <c r="Q32" s="1196">
        <v>4730</v>
      </c>
      <c r="R32" s="1193">
        <f>SUM(R18:R31)</f>
        <v>2586</v>
      </c>
    </row>
    <row r="33" spans="1:22" s="77" customFormat="1" ht="15.75" thickBot="1" x14ac:dyDescent="0.3">
      <c r="A33" s="1180" t="s">
        <v>26</v>
      </c>
      <c r="B33" s="1181">
        <v>199032</v>
      </c>
      <c r="C33" s="1182">
        <v>2306</v>
      </c>
      <c r="D33" s="1183">
        <v>30666</v>
      </c>
      <c r="E33" s="1197">
        <v>3249</v>
      </c>
      <c r="F33" s="1181">
        <v>29709</v>
      </c>
      <c r="G33" s="1198">
        <v>7701</v>
      </c>
      <c r="H33" s="1182">
        <v>1282</v>
      </c>
      <c r="I33" s="1181">
        <v>42078</v>
      </c>
      <c r="J33" s="1184">
        <v>309186</v>
      </c>
      <c r="K33" s="1181">
        <v>3465</v>
      </c>
      <c r="L33" s="1182">
        <v>24</v>
      </c>
      <c r="M33" s="1181">
        <v>331</v>
      </c>
      <c r="N33" s="1181">
        <v>1760</v>
      </c>
      <c r="O33" s="1181">
        <v>80</v>
      </c>
      <c r="P33" s="1184">
        <v>5636</v>
      </c>
      <c r="Q33" s="1185">
        <v>314822</v>
      </c>
      <c r="R33" s="1181">
        <f>R17+R32</f>
        <v>115648</v>
      </c>
      <c r="V33" s="1144">
        <f>Q32+Q74</f>
        <v>517675</v>
      </c>
    </row>
    <row r="34" spans="1:22" s="77" customFormat="1" ht="14.25" customHeight="1" thickBot="1" x14ac:dyDescent="0.3">
      <c r="A34" s="336"/>
      <c r="B34" s="336"/>
      <c r="C34" s="1199"/>
      <c r="D34" s="337">
        <f>D17+M17+D59+M59</f>
        <v>114951</v>
      </c>
      <c r="E34" s="1148"/>
      <c r="F34" s="336"/>
      <c r="G34" s="336"/>
      <c r="H34" s="1148"/>
      <c r="I34" s="336"/>
      <c r="J34" s="337"/>
      <c r="K34" s="336"/>
      <c r="L34" s="1148"/>
      <c r="M34" s="336"/>
      <c r="N34" s="336"/>
      <c r="O34" s="336"/>
      <c r="P34" s="336"/>
      <c r="Q34" s="336"/>
    </row>
    <row r="35" spans="1:22" s="77" customFormat="1" ht="15" customHeight="1" thickBot="1" x14ac:dyDescent="0.3">
      <c r="A35" s="3481" t="s">
        <v>30</v>
      </c>
      <c r="B35" s="3482"/>
      <c r="C35" s="3482"/>
      <c r="D35" s="3482"/>
      <c r="E35" s="3482"/>
      <c r="F35" s="3482"/>
      <c r="G35" s="3482"/>
      <c r="H35" s="3482"/>
      <c r="I35" s="3482"/>
      <c r="J35" s="3482"/>
      <c r="K35" s="3482"/>
      <c r="L35" s="3482"/>
      <c r="M35" s="3482"/>
      <c r="N35" s="3482"/>
      <c r="O35" s="3482"/>
      <c r="P35" s="3482"/>
      <c r="Q35" s="3482"/>
      <c r="R35" s="3483"/>
    </row>
    <row r="36" spans="1:22" s="77" customFormat="1" ht="15.75" customHeight="1" thickBot="1" x14ac:dyDescent="0.3">
      <c r="A36" s="2755" t="s">
        <v>0</v>
      </c>
      <c r="B36" s="3516" t="s">
        <v>1</v>
      </c>
      <c r="C36" s="3517"/>
      <c r="D36" s="3517"/>
      <c r="E36" s="3517"/>
      <c r="F36" s="3517"/>
      <c r="G36" s="3517"/>
      <c r="H36" s="3517"/>
      <c r="I36" s="3517"/>
      <c r="J36" s="3518"/>
      <c r="K36" s="3519" t="s">
        <v>2</v>
      </c>
      <c r="L36" s="3519"/>
      <c r="M36" s="3519"/>
      <c r="N36" s="3519"/>
      <c r="O36" s="3519"/>
      <c r="P36" s="3520"/>
      <c r="Q36" s="3515" t="s">
        <v>3</v>
      </c>
      <c r="R36" s="3476" t="s">
        <v>495</v>
      </c>
    </row>
    <row r="37" spans="1:22" s="77" customFormat="1" ht="15" customHeight="1" thickBot="1" x14ac:dyDescent="0.3">
      <c r="A37" s="2756"/>
      <c r="B37" s="3508" t="s">
        <v>8</v>
      </c>
      <c r="C37" s="3509"/>
      <c r="D37" s="3509"/>
      <c r="E37" s="3510"/>
      <c r="F37" s="3511" t="s">
        <v>9</v>
      </c>
      <c r="G37" s="3512"/>
      <c r="H37" s="3513"/>
      <c r="I37" s="2755" t="s">
        <v>32</v>
      </c>
      <c r="J37" s="3484" t="s">
        <v>10</v>
      </c>
      <c r="K37" s="3487" t="s">
        <v>11</v>
      </c>
      <c r="L37" s="3514"/>
      <c r="M37" s="3488"/>
      <c r="N37" s="2755" t="s">
        <v>12</v>
      </c>
      <c r="O37" s="2755" t="s">
        <v>33</v>
      </c>
      <c r="P37" s="3484" t="s">
        <v>13</v>
      </c>
      <c r="Q37" s="3490"/>
      <c r="R37" s="3477"/>
    </row>
    <row r="38" spans="1:22" s="77" customFormat="1" ht="15.75" customHeight="1" thickBot="1" x14ac:dyDescent="0.3">
      <c r="A38" s="3501"/>
      <c r="B38" s="3508" t="s">
        <v>14</v>
      </c>
      <c r="C38" s="3510"/>
      <c r="D38" s="3508" t="s">
        <v>15</v>
      </c>
      <c r="E38" s="3510"/>
      <c r="F38" s="2881" t="s">
        <v>16</v>
      </c>
      <c r="G38" s="3508" t="s">
        <v>34</v>
      </c>
      <c r="H38" s="3510"/>
      <c r="I38" s="2756"/>
      <c r="J38" s="3485"/>
      <c r="K38" s="3508" t="s">
        <v>14</v>
      </c>
      <c r="L38" s="3510"/>
      <c r="M38" s="2755" t="s">
        <v>15</v>
      </c>
      <c r="N38" s="2756"/>
      <c r="O38" s="2756"/>
      <c r="P38" s="3485"/>
      <c r="Q38" s="3490"/>
      <c r="R38" s="3477"/>
      <c r="V38" s="1144"/>
    </row>
    <row r="39" spans="1:22" s="77" customFormat="1" ht="57.75" thickBot="1" x14ac:dyDescent="0.3">
      <c r="A39" s="3502"/>
      <c r="B39" s="1150" t="s">
        <v>483</v>
      </c>
      <c r="C39" s="1151" t="s">
        <v>484</v>
      </c>
      <c r="D39" s="1152" t="s">
        <v>485</v>
      </c>
      <c r="E39" s="1153" t="s">
        <v>486</v>
      </c>
      <c r="F39" s="3489"/>
      <c r="G39" s="1152" t="s">
        <v>487</v>
      </c>
      <c r="H39" s="1153" t="s">
        <v>486</v>
      </c>
      <c r="I39" s="2757"/>
      <c r="J39" s="3486"/>
      <c r="K39" s="1150" t="s">
        <v>483</v>
      </c>
      <c r="L39" s="1151" t="s">
        <v>484</v>
      </c>
      <c r="M39" s="2757"/>
      <c r="N39" s="2757"/>
      <c r="O39" s="2757"/>
      <c r="P39" s="3486"/>
      <c r="Q39" s="3491"/>
      <c r="R39" s="3478"/>
    </row>
    <row r="40" spans="1:22" s="77" customFormat="1" x14ac:dyDescent="0.25">
      <c r="A40" s="1154" t="s">
        <v>27</v>
      </c>
      <c r="B40" s="1200">
        <v>86741</v>
      </c>
      <c r="C40" s="1201">
        <v>290</v>
      </c>
      <c r="D40" s="1200">
        <v>11807</v>
      </c>
      <c r="E40" s="1202">
        <v>846</v>
      </c>
      <c r="F40" s="1203">
        <v>11867</v>
      </c>
      <c r="G40" s="1203">
        <v>1890</v>
      </c>
      <c r="H40" s="1204">
        <v>552</v>
      </c>
      <c r="I40" s="1205">
        <v>22062</v>
      </c>
      <c r="J40" s="1206">
        <v>134367</v>
      </c>
      <c r="K40" s="1155">
        <v>1549</v>
      </c>
      <c r="L40" s="1207">
        <v>0</v>
      </c>
      <c r="M40" s="1203">
        <v>50</v>
      </c>
      <c r="N40" s="1203">
        <v>8</v>
      </c>
      <c r="O40" s="1205">
        <v>28</v>
      </c>
      <c r="P40" s="1206">
        <v>1635</v>
      </c>
      <c r="Q40" s="1160">
        <v>136002</v>
      </c>
      <c r="R40" s="1347">
        <v>42355</v>
      </c>
      <c r="S40" s="1208"/>
    </row>
    <row r="41" spans="1:22" s="77" customFormat="1" ht="15.75" thickBot="1" x14ac:dyDescent="0.3">
      <c r="A41" s="381" t="s">
        <v>28</v>
      </c>
      <c r="B41" s="1209">
        <v>110452</v>
      </c>
      <c r="C41" s="1210">
        <v>1891</v>
      </c>
      <c r="D41" s="1209">
        <v>18229</v>
      </c>
      <c r="E41" s="1211">
        <v>2335</v>
      </c>
      <c r="F41" s="1209">
        <v>16900</v>
      </c>
      <c r="G41" s="1209">
        <v>5498</v>
      </c>
      <c r="H41" s="1204">
        <v>637</v>
      </c>
      <c r="I41" s="1205">
        <v>19030</v>
      </c>
      <c r="J41" s="1212">
        <v>170109</v>
      </c>
      <c r="K41" s="1162">
        <v>1916</v>
      </c>
      <c r="L41" s="1210">
        <v>24</v>
      </c>
      <c r="M41" s="1209">
        <v>281</v>
      </c>
      <c r="N41" s="1209">
        <v>1752</v>
      </c>
      <c r="O41" s="1205">
        <v>31</v>
      </c>
      <c r="P41" s="1212">
        <v>3980</v>
      </c>
      <c r="Q41" s="1213">
        <v>174089</v>
      </c>
      <c r="R41" s="1348">
        <v>70707</v>
      </c>
      <c r="S41" s="1214"/>
    </row>
    <row r="42" spans="1:22" s="77" customFormat="1" ht="15.75" thickBot="1" x14ac:dyDescent="0.3">
      <c r="A42" s="1180" t="s">
        <v>24</v>
      </c>
      <c r="B42" s="1183">
        <v>197193</v>
      </c>
      <c r="C42" s="1215">
        <v>2181</v>
      </c>
      <c r="D42" s="1183">
        <v>30036</v>
      </c>
      <c r="E42" s="1215">
        <v>3181</v>
      </c>
      <c r="F42" s="1183">
        <v>28767</v>
      </c>
      <c r="G42" s="1183">
        <v>7388</v>
      </c>
      <c r="H42" s="1215">
        <v>1189</v>
      </c>
      <c r="I42" s="1198">
        <v>41092</v>
      </c>
      <c r="J42" s="1206">
        <v>304476</v>
      </c>
      <c r="K42" s="1183">
        <v>3465</v>
      </c>
      <c r="L42" s="1215">
        <v>24</v>
      </c>
      <c r="M42" s="1183">
        <v>331</v>
      </c>
      <c r="N42" s="1183">
        <v>1760</v>
      </c>
      <c r="O42" s="1183">
        <v>59</v>
      </c>
      <c r="P42" s="1206">
        <v>5615</v>
      </c>
      <c r="Q42" s="1185">
        <v>310091</v>
      </c>
      <c r="R42" s="1181">
        <f>SUM(R40:R41)</f>
        <v>113062</v>
      </c>
      <c r="S42" s="1144"/>
      <c r="T42" s="1144"/>
    </row>
    <row r="43" spans="1:22" s="77" customFormat="1" ht="15.75" thickBot="1" x14ac:dyDescent="0.3">
      <c r="A43" s="1180" t="s">
        <v>25</v>
      </c>
      <c r="B43" s="1216">
        <v>1839</v>
      </c>
      <c r="C43" s="1217">
        <v>125</v>
      </c>
      <c r="D43" s="1216">
        <v>629</v>
      </c>
      <c r="E43" s="1217">
        <v>68</v>
      </c>
      <c r="F43" s="1216">
        <v>942</v>
      </c>
      <c r="G43" s="1216">
        <v>313</v>
      </c>
      <c r="H43" s="1217">
        <v>93</v>
      </c>
      <c r="I43" s="1216">
        <v>986</v>
      </c>
      <c r="J43" s="1206">
        <v>4709</v>
      </c>
      <c r="K43" s="1216">
        <v>0</v>
      </c>
      <c r="L43" s="1217">
        <v>0</v>
      </c>
      <c r="M43" s="1216">
        <v>0</v>
      </c>
      <c r="N43" s="1216">
        <v>0</v>
      </c>
      <c r="O43" s="1216">
        <v>21</v>
      </c>
      <c r="P43" s="1206">
        <v>21</v>
      </c>
      <c r="Q43" s="1185">
        <v>4730</v>
      </c>
      <c r="R43" s="1181">
        <f>+R32</f>
        <v>2586</v>
      </c>
    </row>
    <row r="44" spans="1:22" s="77" customFormat="1" ht="15.75" thickBot="1" x14ac:dyDescent="0.3">
      <c r="A44" s="1218" t="s">
        <v>26</v>
      </c>
      <c r="B44" s="1216">
        <v>199032</v>
      </c>
      <c r="C44" s="1217">
        <v>2306</v>
      </c>
      <c r="D44" s="1216">
        <v>30665</v>
      </c>
      <c r="E44" s="1217">
        <v>3249</v>
      </c>
      <c r="F44" s="1216">
        <v>29709</v>
      </c>
      <c r="G44" s="1216">
        <v>7701</v>
      </c>
      <c r="H44" s="1217">
        <v>1282</v>
      </c>
      <c r="I44" s="1219">
        <v>42078</v>
      </c>
      <c r="J44" s="1184">
        <v>309185</v>
      </c>
      <c r="K44" s="1216">
        <v>3465</v>
      </c>
      <c r="L44" s="1217">
        <v>24</v>
      </c>
      <c r="M44" s="1216">
        <v>331</v>
      </c>
      <c r="N44" s="1216">
        <v>1760</v>
      </c>
      <c r="O44" s="1216">
        <v>80</v>
      </c>
      <c r="P44" s="1184">
        <v>5636</v>
      </c>
      <c r="Q44" s="1185">
        <v>314821</v>
      </c>
      <c r="R44" s="1181">
        <f>SUM(R42:R43)</f>
        <v>115648</v>
      </c>
    </row>
    <row r="45" spans="1:22" s="77" customFormat="1" x14ac:dyDescent="0.25">
      <c r="A45" s="336"/>
      <c r="B45" s="336"/>
      <c r="C45" s="1148"/>
      <c r="D45" s="336"/>
      <c r="E45" s="1148"/>
      <c r="F45" s="336"/>
      <c r="G45" s="336"/>
      <c r="H45" s="1148"/>
      <c r="I45" s="336"/>
      <c r="J45" s="337"/>
      <c r="K45" s="336"/>
      <c r="L45" s="1148"/>
      <c r="M45" s="336"/>
      <c r="N45" s="336"/>
      <c r="O45" s="336"/>
      <c r="P45" s="336"/>
      <c r="Q45" s="336"/>
    </row>
    <row r="46" spans="1:22" s="77" customFormat="1" ht="15.75" thickBot="1" x14ac:dyDescent="0.3">
      <c r="A46" s="336"/>
      <c r="B46" s="337"/>
      <c r="C46" s="1148"/>
      <c r="D46" s="336"/>
      <c r="E46" s="1148"/>
      <c r="F46" s="336"/>
      <c r="G46" s="336"/>
      <c r="H46" s="1148"/>
      <c r="I46" s="336"/>
      <c r="J46" s="337">
        <f>J59+J17</f>
        <v>585885</v>
      </c>
      <c r="K46" s="336"/>
      <c r="L46" s="1148"/>
      <c r="M46" s="336"/>
      <c r="N46" s="336"/>
      <c r="O46" s="336"/>
      <c r="P46" s="336"/>
      <c r="Q46" s="336"/>
    </row>
    <row r="47" spans="1:22" s="77" customFormat="1" ht="15.75" thickBot="1" x14ac:dyDescent="0.3">
      <c r="A47" s="3481" t="s">
        <v>48</v>
      </c>
      <c r="B47" s="3482"/>
      <c r="C47" s="3482"/>
      <c r="D47" s="3482"/>
      <c r="E47" s="3482"/>
      <c r="F47" s="3482"/>
      <c r="G47" s="3482"/>
      <c r="H47" s="3482"/>
      <c r="I47" s="3482"/>
      <c r="J47" s="3482"/>
      <c r="K47" s="3482"/>
      <c r="L47" s="3482"/>
      <c r="M47" s="3482"/>
      <c r="N47" s="3482"/>
      <c r="O47" s="3482"/>
      <c r="P47" s="3482"/>
      <c r="Q47" s="3482"/>
      <c r="R47" s="3483"/>
    </row>
    <row r="48" spans="1:22" s="77" customFormat="1" ht="15.75" customHeight="1" thickBot="1" x14ac:dyDescent="0.3">
      <c r="A48" s="2756" t="s">
        <v>0</v>
      </c>
      <c r="B48" s="3503" t="s">
        <v>1</v>
      </c>
      <c r="C48" s="3504"/>
      <c r="D48" s="3504"/>
      <c r="E48" s="3504"/>
      <c r="F48" s="3504"/>
      <c r="G48" s="3504"/>
      <c r="H48" s="3504"/>
      <c r="I48" s="3504"/>
      <c r="J48" s="3505"/>
      <c r="K48" s="3506" t="s">
        <v>2</v>
      </c>
      <c r="L48" s="3506"/>
      <c r="M48" s="3506"/>
      <c r="N48" s="3506"/>
      <c r="O48" s="3506"/>
      <c r="P48" s="3507"/>
      <c r="Q48" s="3490" t="s">
        <v>3</v>
      </c>
      <c r="R48" s="3476" t="s">
        <v>495</v>
      </c>
    </row>
    <row r="49" spans="1:22" s="77" customFormat="1" ht="15" customHeight="1" thickBot="1" x14ac:dyDescent="0.3">
      <c r="A49" s="2756"/>
      <c r="B49" s="3508" t="s">
        <v>8</v>
      </c>
      <c r="C49" s="3509"/>
      <c r="D49" s="3509"/>
      <c r="E49" s="3510"/>
      <c r="F49" s="3511" t="s">
        <v>9</v>
      </c>
      <c r="G49" s="3512"/>
      <c r="H49" s="3513"/>
      <c r="I49" s="2755" t="s">
        <v>32</v>
      </c>
      <c r="J49" s="3484" t="s">
        <v>10</v>
      </c>
      <c r="K49" s="3487" t="s">
        <v>11</v>
      </c>
      <c r="L49" s="3514"/>
      <c r="M49" s="3488"/>
      <c r="N49" s="2755" t="s">
        <v>12</v>
      </c>
      <c r="O49" s="2755" t="s">
        <v>33</v>
      </c>
      <c r="P49" s="3484" t="s">
        <v>13</v>
      </c>
      <c r="Q49" s="3490"/>
      <c r="R49" s="3477"/>
    </row>
    <row r="50" spans="1:22" s="77" customFormat="1" ht="15.75" customHeight="1" thickBot="1" x14ac:dyDescent="0.3">
      <c r="A50" s="3501"/>
      <c r="B50" s="3508" t="s">
        <v>14</v>
      </c>
      <c r="C50" s="3510"/>
      <c r="D50" s="3508" t="s">
        <v>15</v>
      </c>
      <c r="E50" s="3510"/>
      <c r="F50" s="2881" t="s">
        <v>16</v>
      </c>
      <c r="G50" s="3508" t="s">
        <v>34</v>
      </c>
      <c r="H50" s="3510"/>
      <c r="I50" s="2756"/>
      <c r="J50" s="3485"/>
      <c r="K50" s="3508" t="s">
        <v>14</v>
      </c>
      <c r="L50" s="3510"/>
      <c r="M50" s="2755" t="s">
        <v>15</v>
      </c>
      <c r="N50" s="2756"/>
      <c r="O50" s="2756"/>
      <c r="P50" s="3485"/>
      <c r="Q50" s="3490"/>
      <c r="R50" s="3477"/>
    </row>
    <row r="51" spans="1:22" s="77" customFormat="1" ht="57.75" thickBot="1" x14ac:dyDescent="0.3">
      <c r="A51" s="3502"/>
      <c r="B51" s="1150" t="s">
        <v>483</v>
      </c>
      <c r="C51" s="1151" t="s">
        <v>484</v>
      </c>
      <c r="D51" s="1152" t="s">
        <v>485</v>
      </c>
      <c r="E51" s="1153" t="s">
        <v>486</v>
      </c>
      <c r="F51" s="3489"/>
      <c r="G51" s="1152" t="s">
        <v>487</v>
      </c>
      <c r="H51" s="1153" t="s">
        <v>486</v>
      </c>
      <c r="I51" s="2757"/>
      <c r="J51" s="3486"/>
      <c r="K51" s="1150" t="s">
        <v>483</v>
      </c>
      <c r="L51" s="1151" t="s">
        <v>484</v>
      </c>
      <c r="M51" s="2757"/>
      <c r="N51" s="2757"/>
      <c r="O51" s="2757"/>
      <c r="P51" s="3486"/>
      <c r="Q51" s="3491"/>
      <c r="R51" s="3478"/>
    </row>
    <row r="52" spans="1:22" s="77" customFormat="1" x14ac:dyDescent="0.25">
      <c r="A52" s="1154" t="s">
        <v>17</v>
      </c>
      <c r="B52" s="1200">
        <v>50814</v>
      </c>
      <c r="C52" s="1201">
        <v>8592</v>
      </c>
      <c r="D52" s="1200">
        <v>26460</v>
      </c>
      <c r="E52" s="1202">
        <v>683</v>
      </c>
      <c r="F52" s="1203">
        <v>18013</v>
      </c>
      <c r="G52" s="1203">
        <v>15936</v>
      </c>
      <c r="H52" s="1204">
        <v>1180</v>
      </c>
      <c r="I52" s="1205">
        <v>9067</v>
      </c>
      <c r="J52" s="1159">
        <v>69476</v>
      </c>
      <c r="K52" s="1220">
        <v>7843</v>
      </c>
      <c r="L52" s="1221">
        <v>1617</v>
      </c>
      <c r="M52" s="1222">
        <v>2274</v>
      </c>
      <c r="N52" s="1222">
        <v>4508</v>
      </c>
      <c r="O52" s="1223">
        <v>995</v>
      </c>
      <c r="P52" s="1159">
        <v>15620</v>
      </c>
      <c r="Q52" s="1160">
        <v>135910</v>
      </c>
      <c r="R52" s="1347">
        <v>95129</v>
      </c>
      <c r="T52" s="1208"/>
    </row>
    <row r="53" spans="1:22" s="77" customFormat="1" x14ac:dyDescent="0.25">
      <c r="A53" s="381" t="s">
        <v>488</v>
      </c>
      <c r="B53" s="1209">
        <v>36340</v>
      </c>
      <c r="C53" s="1210">
        <v>2457</v>
      </c>
      <c r="D53" s="1209">
        <v>30910</v>
      </c>
      <c r="E53" s="1211">
        <v>1366</v>
      </c>
      <c r="F53" s="1209">
        <v>12703</v>
      </c>
      <c r="G53" s="1209">
        <v>15792</v>
      </c>
      <c r="H53" s="1224">
        <v>1638</v>
      </c>
      <c r="I53" s="1225">
        <v>8948</v>
      </c>
      <c r="J53" s="1159">
        <v>68353</v>
      </c>
      <c r="K53" s="1226">
        <v>11488</v>
      </c>
      <c r="L53" s="1227">
        <v>249</v>
      </c>
      <c r="M53" s="1228">
        <v>8553</v>
      </c>
      <c r="N53" s="1228">
        <v>10966</v>
      </c>
      <c r="O53" s="1229">
        <v>474</v>
      </c>
      <c r="P53" s="1159">
        <v>31481</v>
      </c>
      <c r="Q53" s="1191">
        <v>136175</v>
      </c>
      <c r="R53" s="1345">
        <v>107720</v>
      </c>
      <c r="T53" s="1214"/>
    </row>
    <row r="54" spans="1:22" s="1236" customFormat="1" x14ac:dyDescent="0.25">
      <c r="A54" s="1166" t="s">
        <v>411</v>
      </c>
      <c r="B54" s="1230">
        <v>9706</v>
      </c>
      <c r="C54" s="1210">
        <v>64</v>
      </c>
      <c r="D54" s="1230">
        <v>8062</v>
      </c>
      <c r="E54" s="1211">
        <v>744</v>
      </c>
      <c r="F54" s="1230">
        <v>3333</v>
      </c>
      <c r="G54" s="1230">
        <v>5198</v>
      </c>
      <c r="H54" s="1224">
        <v>468</v>
      </c>
      <c r="I54" s="1231">
        <v>1789</v>
      </c>
      <c r="J54" s="1159">
        <v>18382</v>
      </c>
      <c r="K54" s="1232">
        <v>7493</v>
      </c>
      <c r="L54" s="1227">
        <v>66</v>
      </c>
      <c r="M54" s="1233">
        <v>3957</v>
      </c>
      <c r="N54" s="1233">
        <v>3736</v>
      </c>
      <c r="O54" s="1234">
        <v>373</v>
      </c>
      <c r="P54" s="1159">
        <v>15559</v>
      </c>
      <c r="Q54" s="1235">
        <v>43647</v>
      </c>
      <c r="R54" s="1168">
        <v>35162</v>
      </c>
      <c r="T54" s="1237"/>
    </row>
    <row r="55" spans="1:22" s="1236" customFormat="1" x14ac:dyDescent="0.25">
      <c r="A55" s="1173" t="s">
        <v>489</v>
      </c>
      <c r="B55" s="1230">
        <v>13259</v>
      </c>
      <c r="C55" s="1210">
        <v>584</v>
      </c>
      <c r="D55" s="1230">
        <v>9616</v>
      </c>
      <c r="E55" s="1211">
        <v>102</v>
      </c>
      <c r="F55" s="1230">
        <v>4939</v>
      </c>
      <c r="G55" s="1230">
        <v>4200</v>
      </c>
      <c r="H55" s="1224">
        <v>30</v>
      </c>
      <c r="I55" s="1231">
        <v>4014</v>
      </c>
      <c r="J55" s="1159">
        <v>22769</v>
      </c>
      <c r="K55" s="1232">
        <v>2067</v>
      </c>
      <c r="L55" s="1227">
        <v>48</v>
      </c>
      <c r="M55" s="1233">
        <v>0</v>
      </c>
      <c r="N55" s="1233">
        <v>296</v>
      </c>
      <c r="O55" s="1234">
        <v>19</v>
      </c>
      <c r="P55" s="1159">
        <v>2382</v>
      </c>
      <c r="Q55" s="1235">
        <v>38410</v>
      </c>
      <c r="R55" s="1168">
        <v>28605</v>
      </c>
      <c r="T55" s="1237"/>
    </row>
    <row r="56" spans="1:22" s="1236" customFormat="1" x14ac:dyDescent="0.25">
      <c r="A56" s="1173" t="s">
        <v>490</v>
      </c>
      <c r="B56" s="1230">
        <v>10995</v>
      </c>
      <c r="C56" s="1210">
        <v>273</v>
      </c>
      <c r="D56" s="1230">
        <v>12102</v>
      </c>
      <c r="E56" s="1211">
        <v>489</v>
      </c>
      <c r="F56" s="1230">
        <v>4081</v>
      </c>
      <c r="G56" s="1230">
        <v>5898</v>
      </c>
      <c r="H56" s="1224">
        <v>1111</v>
      </c>
      <c r="I56" s="1231">
        <v>2480</v>
      </c>
      <c r="J56" s="1159">
        <v>24561</v>
      </c>
      <c r="K56" s="1232">
        <v>1928</v>
      </c>
      <c r="L56" s="1227">
        <v>135</v>
      </c>
      <c r="M56" s="1233">
        <v>4405</v>
      </c>
      <c r="N56" s="1233">
        <v>6872</v>
      </c>
      <c r="O56" s="1234">
        <v>0</v>
      </c>
      <c r="P56" s="1159">
        <v>13205</v>
      </c>
      <c r="Q56" s="1235">
        <v>48761</v>
      </c>
      <c r="R56" s="1168">
        <v>41130</v>
      </c>
      <c r="T56" s="1237"/>
    </row>
    <row r="57" spans="1:22" s="77" customFormat="1" x14ac:dyDescent="0.25">
      <c r="A57" s="381" t="s">
        <v>22</v>
      </c>
      <c r="B57" s="1209">
        <v>3540</v>
      </c>
      <c r="C57" s="1210">
        <v>54</v>
      </c>
      <c r="D57" s="1209">
        <v>2791</v>
      </c>
      <c r="E57" s="1211">
        <v>57</v>
      </c>
      <c r="F57" s="1209">
        <v>1265</v>
      </c>
      <c r="G57" s="1209">
        <v>431</v>
      </c>
      <c r="H57" s="1224">
        <v>7</v>
      </c>
      <c r="I57" s="1225">
        <v>1655</v>
      </c>
      <c r="J57" s="1159">
        <v>6142</v>
      </c>
      <c r="K57" s="1226">
        <v>572</v>
      </c>
      <c r="L57" s="1227">
        <v>6</v>
      </c>
      <c r="M57" s="1228">
        <v>0</v>
      </c>
      <c r="N57" s="1228">
        <v>317</v>
      </c>
      <c r="O57" s="1229">
        <v>0</v>
      </c>
      <c r="P57" s="1159">
        <v>889</v>
      </c>
      <c r="Q57" s="1191">
        <v>10571</v>
      </c>
      <c r="R57" s="1345">
        <v>6512</v>
      </c>
      <c r="T57" s="1214"/>
    </row>
    <row r="58" spans="1:22" s="77" customFormat="1" ht="15.75" thickBot="1" x14ac:dyDescent="0.3">
      <c r="A58" s="448" t="s">
        <v>23</v>
      </c>
      <c r="B58" s="1238">
        <v>16535</v>
      </c>
      <c r="C58" s="1239">
        <v>1888</v>
      </c>
      <c r="D58" s="1238">
        <v>13066</v>
      </c>
      <c r="E58" s="1240">
        <v>926</v>
      </c>
      <c r="F58" s="1238">
        <v>7148</v>
      </c>
      <c r="G58" s="1238">
        <v>5389</v>
      </c>
      <c r="H58" s="1241">
        <v>273</v>
      </c>
      <c r="I58" s="1242">
        <v>4605</v>
      </c>
      <c r="J58" s="1159">
        <v>30208</v>
      </c>
      <c r="K58" s="1243">
        <v>828</v>
      </c>
      <c r="L58" s="1244">
        <v>230</v>
      </c>
      <c r="M58" s="1245">
        <v>529</v>
      </c>
      <c r="N58" s="1245">
        <v>1364</v>
      </c>
      <c r="O58" s="1246">
        <v>453</v>
      </c>
      <c r="P58" s="1179">
        <v>3174</v>
      </c>
      <c r="Q58" s="1247">
        <v>49917</v>
      </c>
      <c r="R58" s="1346">
        <v>39076</v>
      </c>
      <c r="T58" s="1214"/>
    </row>
    <row r="59" spans="1:22" s="77" customFormat="1" ht="15.75" thickBot="1" x14ac:dyDescent="0.3">
      <c r="A59" s="1248" t="s">
        <v>24</v>
      </c>
      <c r="B59" s="1249">
        <v>107229</v>
      </c>
      <c r="C59" s="1250">
        <v>12991</v>
      </c>
      <c r="D59" s="1251">
        <v>73227</v>
      </c>
      <c r="E59" s="1250">
        <v>3032</v>
      </c>
      <c r="F59" s="1251">
        <v>39129</v>
      </c>
      <c r="G59" s="1251">
        <v>37548</v>
      </c>
      <c r="H59" s="1250">
        <v>3098</v>
      </c>
      <c r="I59" s="1252">
        <v>24275</v>
      </c>
      <c r="J59" s="1179">
        <v>281408</v>
      </c>
      <c r="K59" s="1249">
        <v>20731</v>
      </c>
      <c r="L59" s="1253">
        <v>2102</v>
      </c>
      <c r="M59" s="1251">
        <v>11356</v>
      </c>
      <c r="N59" s="1251">
        <v>17155</v>
      </c>
      <c r="O59" s="1251">
        <v>1922</v>
      </c>
      <c r="P59" s="1254">
        <v>51164</v>
      </c>
      <c r="Q59" s="1255">
        <v>332572</v>
      </c>
      <c r="R59" s="1181">
        <f>+R52+R53+R57+R58</f>
        <v>248437</v>
      </c>
      <c r="U59" s="1144"/>
    </row>
    <row r="60" spans="1:22" s="87" customFormat="1" x14ac:dyDescent="0.25">
      <c r="A60" s="1256" t="s">
        <v>35</v>
      </c>
      <c r="B60" s="1186">
        <v>13768</v>
      </c>
      <c r="C60" s="1257">
        <v>428</v>
      </c>
      <c r="D60" s="1258">
        <v>6007</v>
      </c>
      <c r="E60" s="1257">
        <v>0</v>
      </c>
      <c r="F60" s="1258">
        <v>6728</v>
      </c>
      <c r="G60" s="1258">
        <v>3217</v>
      </c>
      <c r="H60" s="1257">
        <v>75</v>
      </c>
      <c r="I60" s="1259">
        <v>3221</v>
      </c>
      <c r="J60" s="1206">
        <v>32941</v>
      </c>
      <c r="K60" s="1186">
        <v>25840</v>
      </c>
      <c r="L60" s="1257">
        <v>38</v>
      </c>
      <c r="M60" s="1258">
        <v>1720</v>
      </c>
      <c r="N60" s="1258">
        <v>2363</v>
      </c>
      <c r="O60" s="1260">
        <v>450</v>
      </c>
      <c r="P60" s="1206">
        <v>30373</v>
      </c>
      <c r="Q60" s="1190">
        <v>63314</v>
      </c>
      <c r="R60" s="1344">
        <v>40061</v>
      </c>
    </row>
    <row r="61" spans="1:22" s="87" customFormat="1" x14ac:dyDescent="0.25">
      <c r="A61" s="1261" t="s">
        <v>36</v>
      </c>
      <c r="B61" s="1162">
        <v>6050</v>
      </c>
      <c r="C61" s="1211">
        <v>161</v>
      </c>
      <c r="D61" s="1209">
        <v>3212</v>
      </c>
      <c r="E61" s="1211">
        <v>0</v>
      </c>
      <c r="F61" s="1209">
        <v>4165</v>
      </c>
      <c r="G61" s="1209">
        <v>2927</v>
      </c>
      <c r="H61" s="1211">
        <v>500</v>
      </c>
      <c r="I61" s="1225">
        <v>1273</v>
      </c>
      <c r="J61" s="1262">
        <v>17627</v>
      </c>
      <c r="K61" s="1162">
        <v>13668</v>
      </c>
      <c r="L61" s="1211">
        <v>268</v>
      </c>
      <c r="M61" s="1209">
        <v>11750</v>
      </c>
      <c r="N61" s="1209">
        <v>2420</v>
      </c>
      <c r="O61" s="1263">
        <v>574</v>
      </c>
      <c r="P61" s="1262">
        <v>28412</v>
      </c>
      <c r="Q61" s="1191">
        <v>46039</v>
      </c>
      <c r="R61" s="1345">
        <v>34665</v>
      </c>
      <c r="V61" s="1146"/>
    </row>
    <row r="62" spans="1:22" s="87" customFormat="1" x14ac:dyDescent="0.25">
      <c r="A62" s="1261" t="s">
        <v>37</v>
      </c>
      <c r="B62" s="1162">
        <v>361</v>
      </c>
      <c r="C62" s="1211">
        <v>3</v>
      </c>
      <c r="D62" s="1209">
        <v>129</v>
      </c>
      <c r="E62" s="1211">
        <v>0</v>
      </c>
      <c r="F62" s="1209">
        <v>975</v>
      </c>
      <c r="G62" s="1209">
        <v>267</v>
      </c>
      <c r="H62" s="1211">
        <v>0</v>
      </c>
      <c r="I62" s="1225">
        <v>177</v>
      </c>
      <c r="J62" s="1262">
        <v>1909</v>
      </c>
      <c r="K62" s="1162">
        <v>5334</v>
      </c>
      <c r="L62" s="1211">
        <v>0</v>
      </c>
      <c r="M62" s="1209">
        <v>0</v>
      </c>
      <c r="N62" s="1209">
        <v>0</v>
      </c>
      <c r="O62" s="1263">
        <v>0</v>
      </c>
      <c r="P62" s="1262">
        <v>5334</v>
      </c>
      <c r="Q62" s="1191">
        <v>7243</v>
      </c>
      <c r="R62" s="1345">
        <v>1514</v>
      </c>
    </row>
    <row r="63" spans="1:22" s="87" customFormat="1" x14ac:dyDescent="0.25">
      <c r="A63" s="1261" t="s">
        <v>38</v>
      </c>
      <c r="B63" s="1162">
        <v>1704</v>
      </c>
      <c r="C63" s="1211">
        <v>3</v>
      </c>
      <c r="D63" s="1209">
        <v>75</v>
      </c>
      <c r="E63" s="1211">
        <v>0</v>
      </c>
      <c r="F63" s="1209">
        <v>274</v>
      </c>
      <c r="G63" s="1209">
        <v>463</v>
      </c>
      <c r="H63" s="1211">
        <v>0</v>
      </c>
      <c r="I63" s="1225">
        <v>852</v>
      </c>
      <c r="J63" s="1262">
        <v>3368</v>
      </c>
      <c r="K63" s="1162">
        <v>0</v>
      </c>
      <c r="L63" s="1211">
        <v>0</v>
      </c>
      <c r="M63" s="1209">
        <v>35</v>
      </c>
      <c r="N63" s="1209">
        <v>0</v>
      </c>
      <c r="O63" s="1263">
        <v>0</v>
      </c>
      <c r="P63" s="1262">
        <v>35</v>
      </c>
      <c r="Q63" s="1191">
        <v>3403</v>
      </c>
      <c r="R63" s="1345">
        <v>896</v>
      </c>
    </row>
    <row r="64" spans="1:22" s="87" customFormat="1" x14ac:dyDescent="0.25">
      <c r="A64" s="1261" t="s">
        <v>39</v>
      </c>
      <c r="B64" s="1162">
        <v>4480</v>
      </c>
      <c r="C64" s="1211">
        <v>117</v>
      </c>
      <c r="D64" s="1209">
        <v>7375</v>
      </c>
      <c r="E64" s="1211">
        <v>0</v>
      </c>
      <c r="F64" s="1209">
        <v>3215</v>
      </c>
      <c r="G64" s="1209">
        <v>5659</v>
      </c>
      <c r="H64" s="1211">
        <v>0</v>
      </c>
      <c r="I64" s="1225">
        <v>341</v>
      </c>
      <c r="J64" s="1262">
        <v>21070</v>
      </c>
      <c r="K64" s="1162">
        <v>5882</v>
      </c>
      <c r="L64" s="1211">
        <v>167</v>
      </c>
      <c r="M64" s="1209">
        <v>5544</v>
      </c>
      <c r="N64" s="1209">
        <v>15955</v>
      </c>
      <c r="O64" s="1263">
        <v>12155</v>
      </c>
      <c r="P64" s="1262">
        <v>39536</v>
      </c>
      <c r="Q64" s="1191">
        <v>60606</v>
      </c>
      <c r="R64" s="1345">
        <v>44641</v>
      </c>
    </row>
    <row r="65" spans="1:18" s="87" customFormat="1" x14ac:dyDescent="0.25">
      <c r="A65" s="1261" t="s">
        <v>40</v>
      </c>
      <c r="B65" s="1162">
        <v>542</v>
      </c>
      <c r="C65" s="1211">
        <v>7</v>
      </c>
      <c r="D65" s="1209">
        <v>119</v>
      </c>
      <c r="E65" s="1211">
        <v>20</v>
      </c>
      <c r="F65" s="1209">
        <v>12071</v>
      </c>
      <c r="G65" s="1209">
        <v>291</v>
      </c>
      <c r="H65" s="1211">
        <v>0</v>
      </c>
      <c r="I65" s="1225">
        <v>26</v>
      </c>
      <c r="J65" s="1262">
        <v>13049</v>
      </c>
      <c r="K65" s="1162">
        <v>0</v>
      </c>
      <c r="L65" s="1211">
        <v>0</v>
      </c>
      <c r="M65" s="1209">
        <v>0</v>
      </c>
      <c r="N65" s="1209">
        <v>0</v>
      </c>
      <c r="O65" s="1263">
        <v>141</v>
      </c>
      <c r="P65" s="1262">
        <v>141</v>
      </c>
      <c r="Q65" s="1191">
        <v>13190</v>
      </c>
      <c r="R65" s="1345">
        <v>12979</v>
      </c>
    </row>
    <row r="66" spans="1:18" s="87" customFormat="1" ht="15" customHeight="1" x14ac:dyDescent="0.25">
      <c r="A66" s="1261" t="s">
        <v>41</v>
      </c>
      <c r="B66" s="1162">
        <v>5944</v>
      </c>
      <c r="C66" s="1211">
        <v>18</v>
      </c>
      <c r="D66" s="1209">
        <v>1255</v>
      </c>
      <c r="E66" s="1211">
        <v>227</v>
      </c>
      <c r="F66" s="1209">
        <v>4831</v>
      </c>
      <c r="G66" s="1209">
        <v>2258</v>
      </c>
      <c r="H66" s="1211">
        <v>0</v>
      </c>
      <c r="I66" s="1225">
        <v>483</v>
      </c>
      <c r="J66" s="1262">
        <v>14771</v>
      </c>
      <c r="K66" s="1162">
        <v>1888</v>
      </c>
      <c r="L66" s="1211">
        <v>0</v>
      </c>
      <c r="M66" s="1209">
        <v>752</v>
      </c>
      <c r="N66" s="1209">
        <v>833</v>
      </c>
      <c r="O66" s="1263">
        <v>10</v>
      </c>
      <c r="P66" s="1262">
        <v>3483</v>
      </c>
      <c r="Q66" s="1191">
        <v>18254</v>
      </c>
      <c r="R66" s="1345">
        <v>13771</v>
      </c>
    </row>
    <row r="67" spans="1:18" s="87" customFormat="1" x14ac:dyDescent="0.25">
      <c r="A67" s="1261" t="s">
        <v>42</v>
      </c>
      <c r="B67" s="1162">
        <v>3302</v>
      </c>
      <c r="C67" s="1211">
        <v>282</v>
      </c>
      <c r="D67" s="1209">
        <v>4032</v>
      </c>
      <c r="E67" s="1211">
        <v>0</v>
      </c>
      <c r="F67" s="1209">
        <v>11179</v>
      </c>
      <c r="G67" s="1209">
        <v>16176</v>
      </c>
      <c r="H67" s="1211">
        <v>0</v>
      </c>
      <c r="I67" s="1225">
        <v>3670</v>
      </c>
      <c r="J67" s="1262">
        <v>38359</v>
      </c>
      <c r="K67" s="1162">
        <v>65</v>
      </c>
      <c r="L67" s="1211">
        <v>9</v>
      </c>
      <c r="M67" s="1209">
        <v>243</v>
      </c>
      <c r="N67" s="1209">
        <v>375</v>
      </c>
      <c r="O67" s="1263">
        <v>148</v>
      </c>
      <c r="P67" s="1262">
        <v>831</v>
      </c>
      <c r="Q67" s="1191">
        <v>39190</v>
      </c>
      <c r="R67" s="1345">
        <v>30470</v>
      </c>
    </row>
    <row r="68" spans="1:18" s="87" customFormat="1" x14ac:dyDescent="0.25">
      <c r="A68" s="1261" t="s">
        <v>43</v>
      </c>
      <c r="B68" s="1162">
        <v>6462</v>
      </c>
      <c r="C68" s="1211">
        <v>523</v>
      </c>
      <c r="D68" s="1209">
        <v>2209</v>
      </c>
      <c r="E68" s="1211">
        <v>0</v>
      </c>
      <c r="F68" s="1209">
        <v>3747</v>
      </c>
      <c r="G68" s="1209">
        <v>504</v>
      </c>
      <c r="H68" s="1211">
        <v>22</v>
      </c>
      <c r="I68" s="1225">
        <v>1739</v>
      </c>
      <c r="J68" s="1262">
        <v>14661</v>
      </c>
      <c r="K68" s="1162">
        <v>180</v>
      </c>
      <c r="L68" s="1211">
        <v>0</v>
      </c>
      <c r="M68" s="1209">
        <v>15</v>
      </c>
      <c r="N68" s="1209">
        <v>2193</v>
      </c>
      <c r="O68" s="1263">
        <v>7</v>
      </c>
      <c r="P68" s="1262">
        <v>2395</v>
      </c>
      <c r="Q68" s="1191">
        <v>17056</v>
      </c>
      <c r="R68" s="1345">
        <v>9821</v>
      </c>
    </row>
    <row r="69" spans="1:18" s="77" customFormat="1" x14ac:dyDescent="0.25">
      <c r="A69" s="1261" t="s">
        <v>44</v>
      </c>
      <c r="B69" s="1220">
        <v>2243</v>
      </c>
      <c r="C69" s="1264">
        <v>41</v>
      </c>
      <c r="D69" s="1203">
        <v>411</v>
      </c>
      <c r="E69" s="1264">
        <v>0</v>
      </c>
      <c r="F69" s="1203">
        <v>970</v>
      </c>
      <c r="G69" s="1203">
        <v>1735</v>
      </c>
      <c r="H69" s="1204">
        <v>0</v>
      </c>
      <c r="I69" s="1205">
        <v>2833</v>
      </c>
      <c r="J69" s="1159">
        <v>8192</v>
      </c>
      <c r="K69" s="1220">
        <v>2060</v>
      </c>
      <c r="L69" s="1207">
        <v>0</v>
      </c>
      <c r="M69" s="1203">
        <v>573</v>
      </c>
      <c r="N69" s="1203">
        <v>48</v>
      </c>
      <c r="O69" s="1203">
        <v>1031</v>
      </c>
      <c r="P69" s="1159">
        <v>3712</v>
      </c>
      <c r="Q69" s="1160">
        <v>11904</v>
      </c>
      <c r="R69" s="1345">
        <v>9645</v>
      </c>
    </row>
    <row r="70" spans="1:18" s="77" customFormat="1" x14ac:dyDescent="0.25">
      <c r="A70" s="1261" t="s">
        <v>45</v>
      </c>
      <c r="B70" s="1226">
        <v>3707</v>
      </c>
      <c r="C70" s="1211">
        <v>741</v>
      </c>
      <c r="D70" s="1209">
        <v>731</v>
      </c>
      <c r="E70" s="1211">
        <v>38</v>
      </c>
      <c r="F70" s="1209">
        <v>305</v>
      </c>
      <c r="G70" s="1209">
        <v>525</v>
      </c>
      <c r="H70" s="1224">
        <v>31</v>
      </c>
      <c r="I70" s="1225">
        <v>245</v>
      </c>
      <c r="J70" s="1159">
        <v>5513</v>
      </c>
      <c r="K70" s="1226">
        <v>136</v>
      </c>
      <c r="L70" s="1210">
        <v>120</v>
      </c>
      <c r="M70" s="1209">
        <v>0</v>
      </c>
      <c r="N70" s="1209">
        <v>0</v>
      </c>
      <c r="O70" s="1209">
        <v>0</v>
      </c>
      <c r="P70" s="1159">
        <v>136</v>
      </c>
      <c r="Q70" s="1191">
        <v>5649</v>
      </c>
      <c r="R70" s="1345">
        <v>4190</v>
      </c>
    </row>
    <row r="71" spans="1:18" s="77" customFormat="1" x14ac:dyDescent="0.25">
      <c r="A71" s="1261" t="s">
        <v>46</v>
      </c>
      <c r="B71" s="1226">
        <v>1127</v>
      </c>
      <c r="C71" s="1211">
        <v>101</v>
      </c>
      <c r="D71" s="1209">
        <v>3899</v>
      </c>
      <c r="E71" s="1211">
        <v>0</v>
      </c>
      <c r="F71" s="1209">
        <v>1864</v>
      </c>
      <c r="G71" s="1209">
        <v>4382</v>
      </c>
      <c r="H71" s="1224">
        <v>0</v>
      </c>
      <c r="I71" s="1225">
        <v>3607</v>
      </c>
      <c r="J71" s="1159">
        <v>14879</v>
      </c>
      <c r="K71" s="1226">
        <v>556</v>
      </c>
      <c r="L71" s="1210">
        <v>141</v>
      </c>
      <c r="M71" s="1209">
        <v>0</v>
      </c>
      <c r="N71" s="1209">
        <v>27</v>
      </c>
      <c r="O71" s="1209">
        <v>3941</v>
      </c>
      <c r="P71" s="1159">
        <v>4524</v>
      </c>
      <c r="Q71" s="1191">
        <v>19403</v>
      </c>
      <c r="R71" s="1345">
        <v>17771</v>
      </c>
    </row>
    <row r="72" spans="1:18" s="77" customFormat="1" x14ac:dyDescent="0.25">
      <c r="A72" s="1265" t="s">
        <v>47</v>
      </c>
      <c r="B72" s="1243">
        <v>1098</v>
      </c>
      <c r="C72" s="1240">
        <v>21</v>
      </c>
      <c r="D72" s="1238">
        <v>0</v>
      </c>
      <c r="E72" s="1240">
        <v>0</v>
      </c>
      <c r="F72" s="1238">
        <v>159</v>
      </c>
      <c r="G72" s="1238">
        <v>343</v>
      </c>
      <c r="H72" s="1241">
        <v>0</v>
      </c>
      <c r="I72" s="1242">
        <v>27</v>
      </c>
      <c r="J72" s="1159">
        <v>1627</v>
      </c>
      <c r="K72" s="1243">
        <v>1075</v>
      </c>
      <c r="L72" s="1239">
        <v>0</v>
      </c>
      <c r="M72" s="1238">
        <v>1035</v>
      </c>
      <c r="N72" s="1238">
        <v>95</v>
      </c>
      <c r="O72" s="1238">
        <v>0</v>
      </c>
      <c r="P72" s="1159">
        <v>2205</v>
      </c>
      <c r="Q72" s="1247">
        <v>3832</v>
      </c>
      <c r="R72" s="1345">
        <v>1658</v>
      </c>
    </row>
    <row r="73" spans="1:18" ht="15.75" thickBot="1" x14ac:dyDescent="0.3">
      <c r="A73" s="418" t="s">
        <v>321</v>
      </c>
      <c r="B73" s="1226">
        <v>29216</v>
      </c>
      <c r="C73" s="1211">
        <v>463</v>
      </c>
      <c r="D73" s="1209">
        <v>28310</v>
      </c>
      <c r="E73" s="1211">
        <v>410</v>
      </c>
      <c r="F73" s="1209">
        <v>26532</v>
      </c>
      <c r="G73" s="1209">
        <v>12972</v>
      </c>
      <c r="H73" s="1224">
        <v>229</v>
      </c>
      <c r="I73" s="1225">
        <v>11580</v>
      </c>
      <c r="J73" s="1179">
        <v>108610</v>
      </c>
      <c r="K73" s="1226">
        <v>61839</v>
      </c>
      <c r="L73" s="1210">
        <v>211</v>
      </c>
      <c r="M73" s="1209">
        <v>10479</v>
      </c>
      <c r="N73" s="1209">
        <v>9800</v>
      </c>
      <c r="O73" s="1209">
        <v>13134</v>
      </c>
      <c r="P73" s="1179">
        <v>95252</v>
      </c>
      <c r="Q73" s="1191">
        <v>203862</v>
      </c>
      <c r="R73" s="1346">
        <v>104572</v>
      </c>
    </row>
    <row r="74" spans="1:18" s="77" customFormat="1" ht="15.75" thickBot="1" x14ac:dyDescent="0.3">
      <c r="A74" s="1192" t="s">
        <v>25</v>
      </c>
      <c r="B74" s="1195">
        <v>80004</v>
      </c>
      <c r="C74" s="1250">
        <v>2909</v>
      </c>
      <c r="D74" s="1195">
        <v>57764</v>
      </c>
      <c r="E74" s="1250">
        <v>695</v>
      </c>
      <c r="F74" s="1195">
        <v>77015</v>
      </c>
      <c r="G74" s="1195">
        <v>51719</v>
      </c>
      <c r="H74" s="1250">
        <v>857</v>
      </c>
      <c r="I74" s="1195">
        <v>30074</v>
      </c>
      <c r="J74" s="1184">
        <v>296576</v>
      </c>
      <c r="K74" s="1195">
        <v>118523</v>
      </c>
      <c r="L74" s="1250">
        <v>954</v>
      </c>
      <c r="M74" s="1195">
        <v>32146</v>
      </c>
      <c r="N74" s="1195">
        <v>34109</v>
      </c>
      <c r="O74" s="1195">
        <v>31591</v>
      </c>
      <c r="P74" s="1206">
        <v>216369</v>
      </c>
      <c r="Q74" s="1196">
        <v>512945</v>
      </c>
      <c r="R74" s="1349">
        <f>SUM(R60:R73)</f>
        <v>326654</v>
      </c>
    </row>
    <row r="75" spans="1:18" s="77" customFormat="1" ht="15.75" thickBot="1" x14ac:dyDescent="0.3">
      <c r="A75" s="1180" t="s">
        <v>26</v>
      </c>
      <c r="B75" s="1181">
        <v>187233</v>
      </c>
      <c r="C75" s="1182">
        <v>15900</v>
      </c>
      <c r="D75" s="1181">
        <v>130991</v>
      </c>
      <c r="E75" s="1182">
        <v>3727</v>
      </c>
      <c r="F75" s="1181">
        <v>116144</v>
      </c>
      <c r="G75" s="1181">
        <v>89267</v>
      </c>
      <c r="H75" s="1182">
        <v>3955</v>
      </c>
      <c r="I75" s="1266">
        <v>54349</v>
      </c>
      <c r="J75" s="1184">
        <v>577984</v>
      </c>
      <c r="K75" s="1267">
        <v>139254</v>
      </c>
      <c r="L75" s="1268">
        <v>3056</v>
      </c>
      <c r="M75" s="1269">
        <v>43502</v>
      </c>
      <c r="N75" s="1269">
        <v>51264</v>
      </c>
      <c r="O75" s="1269">
        <v>33513</v>
      </c>
      <c r="P75" s="1270">
        <v>267533</v>
      </c>
      <c r="Q75" s="1185">
        <v>845517</v>
      </c>
      <c r="R75" s="1350">
        <f>+R59+R74</f>
        <v>575091</v>
      </c>
    </row>
    <row r="76" spans="1:18" x14ac:dyDescent="0.25">
      <c r="R76" s="76"/>
    </row>
    <row r="77" spans="1:18" ht="15.75" thickBot="1" x14ac:dyDescent="0.3">
      <c r="K77" s="337"/>
      <c r="R77" s="76"/>
    </row>
    <row r="78" spans="1:18" ht="15.75" thickBot="1" x14ac:dyDescent="0.3">
      <c r="A78" s="3481" t="s">
        <v>48</v>
      </c>
      <c r="B78" s="3482"/>
      <c r="C78" s="3482"/>
      <c r="D78" s="3482"/>
      <c r="E78" s="3482"/>
      <c r="F78" s="3482"/>
      <c r="G78" s="3482"/>
      <c r="H78" s="3482"/>
      <c r="I78" s="3482"/>
      <c r="J78" s="3482"/>
      <c r="K78" s="3482"/>
      <c r="L78" s="3482"/>
      <c r="M78" s="3482"/>
      <c r="N78" s="3482"/>
      <c r="O78" s="3482"/>
      <c r="P78" s="3482"/>
      <c r="Q78" s="3482"/>
      <c r="R78" s="3483"/>
    </row>
    <row r="79" spans="1:18" ht="15.75" customHeight="1" thickBot="1" x14ac:dyDescent="0.3">
      <c r="A79" s="2756" t="s">
        <v>0</v>
      </c>
      <c r="B79" s="3503" t="s">
        <v>1</v>
      </c>
      <c r="C79" s="3504"/>
      <c r="D79" s="3504"/>
      <c r="E79" s="3504"/>
      <c r="F79" s="3504"/>
      <c r="G79" s="3504"/>
      <c r="H79" s="3504"/>
      <c r="I79" s="3504"/>
      <c r="J79" s="3505"/>
      <c r="K79" s="3506" t="s">
        <v>2</v>
      </c>
      <c r="L79" s="3506"/>
      <c r="M79" s="3506"/>
      <c r="N79" s="3506"/>
      <c r="O79" s="3506"/>
      <c r="P79" s="3507"/>
      <c r="Q79" s="3490" t="s">
        <v>3</v>
      </c>
      <c r="R79" s="3476" t="s">
        <v>495</v>
      </c>
    </row>
    <row r="80" spans="1:18" ht="15.75" customHeight="1" thickBot="1" x14ac:dyDescent="0.3">
      <c r="A80" s="2756"/>
      <c r="B80" s="3492" t="s">
        <v>8</v>
      </c>
      <c r="C80" s="3493"/>
      <c r="D80" s="3493"/>
      <c r="E80" s="3494"/>
      <c r="F80" s="3495" t="s">
        <v>9</v>
      </c>
      <c r="G80" s="3496"/>
      <c r="H80" s="3497"/>
      <c r="I80" s="2755" t="s">
        <v>32</v>
      </c>
      <c r="J80" s="3484" t="s">
        <v>10</v>
      </c>
      <c r="K80" s="3498" t="s">
        <v>11</v>
      </c>
      <c r="L80" s="3499"/>
      <c r="M80" s="3500"/>
      <c r="N80" s="2755" t="s">
        <v>12</v>
      </c>
      <c r="O80" s="2755" t="s">
        <v>33</v>
      </c>
      <c r="P80" s="3484" t="s">
        <v>13</v>
      </c>
      <c r="Q80" s="3490"/>
      <c r="R80" s="3477"/>
    </row>
    <row r="81" spans="1:18" s="87" customFormat="1" ht="15.75" customHeight="1" thickBot="1" x14ac:dyDescent="0.3">
      <c r="A81" s="3501"/>
      <c r="B81" s="3487" t="s">
        <v>14</v>
      </c>
      <c r="C81" s="3488"/>
      <c r="D81" s="3487" t="s">
        <v>15</v>
      </c>
      <c r="E81" s="3488"/>
      <c r="F81" s="2881" t="s">
        <v>16</v>
      </c>
      <c r="G81" s="3487" t="s">
        <v>34</v>
      </c>
      <c r="H81" s="3488"/>
      <c r="I81" s="2756"/>
      <c r="J81" s="3485"/>
      <c r="K81" s="3487" t="s">
        <v>14</v>
      </c>
      <c r="L81" s="3488"/>
      <c r="M81" s="2755" t="s">
        <v>15</v>
      </c>
      <c r="N81" s="2756"/>
      <c r="O81" s="2756"/>
      <c r="P81" s="3485"/>
      <c r="Q81" s="3490"/>
      <c r="R81" s="3477"/>
    </row>
    <row r="82" spans="1:18" s="87" customFormat="1" ht="57.75" thickBot="1" x14ac:dyDescent="0.3">
      <c r="A82" s="3502"/>
      <c r="B82" s="1271" t="s">
        <v>483</v>
      </c>
      <c r="C82" s="1272" t="s">
        <v>484</v>
      </c>
      <c r="D82" s="1273" t="s">
        <v>485</v>
      </c>
      <c r="E82" s="1274" t="s">
        <v>486</v>
      </c>
      <c r="F82" s="3489"/>
      <c r="G82" s="1273" t="s">
        <v>487</v>
      </c>
      <c r="H82" s="1274" t="s">
        <v>486</v>
      </c>
      <c r="I82" s="2757"/>
      <c r="J82" s="3486"/>
      <c r="K82" s="1271" t="s">
        <v>483</v>
      </c>
      <c r="L82" s="1272" t="s">
        <v>484</v>
      </c>
      <c r="M82" s="2757"/>
      <c r="N82" s="2757"/>
      <c r="O82" s="2757"/>
      <c r="P82" s="3486"/>
      <c r="Q82" s="3491"/>
      <c r="R82" s="3478"/>
    </row>
    <row r="83" spans="1:18" ht="15.75" thickBot="1" x14ac:dyDescent="0.3">
      <c r="A83" s="1275" t="s">
        <v>491</v>
      </c>
      <c r="B83" s="1276">
        <v>107229</v>
      </c>
      <c r="C83" s="1277">
        <v>12992</v>
      </c>
      <c r="D83" s="1276">
        <v>73227</v>
      </c>
      <c r="E83" s="1277">
        <v>3032</v>
      </c>
      <c r="F83" s="1276">
        <v>39129</v>
      </c>
      <c r="G83" s="1276">
        <v>37548</v>
      </c>
      <c r="H83" s="1277">
        <v>3098</v>
      </c>
      <c r="I83" s="1276">
        <v>24275</v>
      </c>
      <c r="J83" s="1278">
        <v>281408</v>
      </c>
      <c r="K83" s="1276">
        <v>20731</v>
      </c>
      <c r="L83" s="1277">
        <v>2102</v>
      </c>
      <c r="M83" s="1276">
        <v>11356</v>
      </c>
      <c r="N83" s="1276">
        <v>17155</v>
      </c>
      <c r="O83" s="1276">
        <v>1922</v>
      </c>
      <c r="P83" s="1279">
        <v>51164</v>
      </c>
      <c r="Q83" s="1280">
        <v>332572</v>
      </c>
      <c r="R83" s="1351">
        <f>SUM(R84:R89)</f>
        <v>248437</v>
      </c>
    </row>
    <row r="84" spans="1:18" x14ac:dyDescent="0.25">
      <c r="A84" s="1281" t="s">
        <v>49</v>
      </c>
      <c r="B84" s="1282">
        <v>69228</v>
      </c>
      <c r="C84" s="1202">
        <v>8770</v>
      </c>
      <c r="D84" s="1200">
        <v>46507</v>
      </c>
      <c r="E84" s="1202">
        <v>2127</v>
      </c>
      <c r="F84" s="1200">
        <v>22286</v>
      </c>
      <c r="G84" s="1200">
        <v>23427</v>
      </c>
      <c r="H84" s="1283">
        <v>1962</v>
      </c>
      <c r="I84" s="1284">
        <v>17610</v>
      </c>
      <c r="J84" s="1285">
        <v>179058</v>
      </c>
      <c r="K84" s="1286">
        <v>17624</v>
      </c>
      <c r="L84" s="1201">
        <v>1690</v>
      </c>
      <c r="M84" s="1200">
        <v>9400</v>
      </c>
      <c r="N84" s="1287">
        <v>16563</v>
      </c>
      <c r="O84" s="1287">
        <v>1845</v>
      </c>
      <c r="P84" s="1285">
        <v>45432</v>
      </c>
      <c r="Q84" s="1288">
        <v>224490</v>
      </c>
      <c r="R84" s="1344">
        <v>170363</v>
      </c>
    </row>
    <row r="85" spans="1:18" x14ac:dyDescent="0.25">
      <c r="A85" s="1289" t="s">
        <v>50</v>
      </c>
      <c r="B85" s="1290">
        <v>0</v>
      </c>
      <c r="C85" s="1291">
        <v>0</v>
      </c>
      <c r="D85" s="1292">
        <v>0</v>
      </c>
      <c r="E85" s="1291">
        <v>0</v>
      </c>
      <c r="F85" s="1292">
        <v>4527</v>
      </c>
      <c r="G85" s="1292">
        <v>15</v>
      </c>
      <c r="H85" s="1293">
        <v>0</v>
      </c>
      <c r="I85" s="1294">
        <v>9</v>
      </c>
      <c r="J85" s="1295">
        <v>4551</v>
      </c>
      <c r="K85" s="1296">
        <v>0</v>
      </c>
      <c r="L85" s="1297">
        <v>0</v>
      </c>
      <c r="M85" s="1292">
        <v>0</v>
      </c>
      <c r="N85" s="1298">
        <v>0</v>
      </c>
      <c r="O85" s="1298">
        <v>0</v>
      </c>
      <c r="P85" s="1295">
        <v>0</v>
      </c>
      <c r="Q85" s="1299">
        <v>4551</v>
      </c>
      <c r="R85" s="1345">
        <v>15</v>
      </c>
    </row>
    <row r="86" spans="1:18" x14ac:dyDescent="0.25">
      <c r="A86" s="1289" t="s">
        <v>51</v>
      </c>
      <c r="B86" s="1290">
        <v>31804</v>
      </c>
      <c r="C86" s="1291">
        <v>3404</v>
      </c>
      <c r="D86" s="1292">
        <v>22498</v>
      </c>
      <c r="E86" s="1291">
        <v>795</v>
      </c>
      <c r="F86" s="1292">
        <v>10052</v>
      </c>
      <c r="G86" s="1292">
        <v>10635</v>
      </c>
      <c r="H86" s="1293">
        <v>481</v>
      </c>
      <c r="I86" s="1294">
        <v>5121</v>
      </c>
      <c r="J86" s="1295">
        <v>80110</v>
      </c>
      <c r="K86" s="1296">
        <v>2297</v>
      </c>
      <c r="L86" s="1297">
        <v>402</v>
      </c>
      <c r="M86" s="1292">
        <v>1741</v>
      </c>
      <c r="N86" s="1298">
        <v>582</v>
      </c>
      <c r="O86" s="1298">
        <v>58</v>
      </c>
      <c r="P86" s="1295">
        <v>4678</v>
      </c>
      <c r="Q86" s="1299">
        <v>84788</v>
      </c>
      <c r="R86" s="1345">
        <v>65928</v>
      </c>
    </row>
    <row r="87" spans="1:18" x14ac:dyDescent="0.25">
      <c r="A87" s="1300" t="s">
        <v>52</v>
      </c>
      <c r="B87" s="1292">
        <v>1894</v>
      </c>
      <c r="C87" s="1291">
        <v>94</v>
      </c>
      <c r="D87" s="1292">
        <v>539</v>
      </c>
      <c r="E87" s="1291">
        <v>62</v>
      </c>
      <c r="F87" s="1209">
        <v>1279</v>
      </c>
      <c r="G87" s="1209">
        <v>775</v>
      </c>
      <c r="H87" s="1224">
        <v>84</v>
      </c>
      <c r="I87" s="1225">
        <v>878</v>
      </c>
      <c r="J87" s="1295">
        <v>5365</v>
      </c>
      <c r="K87" s="1226">
        <v>787</v>
      </c>
      <c r="L87" s="1210">
        <v>0</v>
      </c>
      <c r="M87" s="1209">
        <v>0</v>
      </c>
      <c r="N87" s="1209">
        <v>10</v>
      </c>
      <c r="O87" s="1209">
        <v>19</v>
      </c>
      <c r="P87" s="1295">
        <v>816</v>
      </c>
      <c r="Q87" s="1299">
        <v>6181</v>
      </c>
      <c r="R87" s="1345">
        <v>3124</v>
      </c>
    </row>
    <row r="88" spans="1:18" x14ac:dyDescent="0.25">
      <c r="A88" s="1301" t="s">
        <v>53</v>
      </c>
      <c r="B88" s="1209">
        <v>3302</v>
      </c>
      <c r="C88" s="1211">
        <v>674</v>
      </c>
      <c r="D88" s="1209">
        <v>3630</v>
      </c>
      <c r="E88" s="1211">
        <v>40</v>
      </c>
      <c r="F88" s="1209">
        <v>924</v>
      </c>
      <c r="G88" s="1209">
        <v>2674</v>
      </c>
      <c r="H88" s="1224">
        <v>571</v>
      </c>
      <c r="I88" s="1225">
        <v>590</v>
      </c>
      <c r="J88" s="1295">
        <v>11120</v>
      </c>
      <c r="K88" s="1226">
        <v>23</v>
      </c>
      <c r="L88" s="1210">
        <v>10</v>
      </c>
      <c r="M88" s="1209">
        <v>215</v>
      </c>
      <c r="N88" s="1209">
        <v>0</v>
      </c>
      <c r="O88" s="1209">
        <v>0</v>
      </c>
      <c r="P88" s="1295">
        <v>238</v>
      </c>
      <c r="Q88" s="1299">
        <v>11358</v>
      </c>
      <c r="R88" s="1345">
        <v>8645</v>
      </c>
    </row>
    <row r="89" spans="1:18" ht="15.75" thickBot="1" x14ac:dyDescent="0.3">
      <c r="A89" s="1302" t="s">
        <v>23</v>
      </c>
      <c r="B89" s="1303">
        <v>1001</v>
      </c>
      <c r="C89" s="1304">
        <v>50</v>
      </c>
      <c r="D89" s="1303">
        <v>53</v>
      </c>
      <c r="E89" s="1304">
        <v>8</v>
      </c>
      <c r="F89" s="1303">
        <v>61</v>
      </c>
      <c r="G89" s="1303">
        <v>22</v>
      </c>
      <c r="H89" s="1305">
        <v>0</v>
      </c>
      <c r="I89" s="1306">
        <v>67</v>
      </c>
      <c r="J89" s="1307">
        <v>1204</v>
      </c>
      <c r="K89" s="1308">
        <v>0</v>
      </c>
      <c r="L89" s="1309">
        <v>0</v>
      </c>
      <c r="M89" s="1303">
        <v>0</v>
      </c>
      <c r="N89" s="1303">
        <v>0</v>
      </c>
      <c r="O89" s="1303">
        <v>0</v>
      </c>
      <c r="P89" s="1307">
        <v>0</v>
      </c>
      <c r="Q89" s="1310">
        <v>1204</v>
      </c>
      <c r="R89" s="1352">
        <v>362</v>
      </c>
    </row>
    <row r="90" spans="1:18" ht="15.75" thickBot="1" x14ac:dyDescent="0.3">
      <c r="A90" s="1275" t="s">
        <v>492</v>
      </c>
      <c r="B90" s="1276">
        <v>80003</v>
      </c>
      <c r="C90" s="1277">
        <v>2909</v>
      </c>
      <c r="D90" s="1276">
        <v>57764</v>
      </c>
      <c r="E90" s="1277">
        <v>695</v>
      </c>
      <c r="F90" s="1276">
        <v>77015</v>
      </c>
      <c r="G90" s="1276">
        <v>51719</v>
      </c>
      <c r="H90" s="1277">
        <v>857</v>
      </c>
      <c r="I90" s="1311">
        <v>30074</v>
      </c>
      <c r="J90" s="1278">
        <v>296575</v>
      </c>
      <c r="K90" s="1312">
        <v>118525</v>
      </c>
      <c r="L90" s="1313">
        <v>955</v>
      </c>
      <c r="M90" s="1276">
        <v>32147</v>
      </c>
      <c r="N90" s="1276">
        <v>34110</v>
      </c>
      <c r="O90" s="1276">
        <v>31591</v>
      </c>
      <c r="P90" s="1279">
        <v>216373</v>
      </c>
      <c r="Q90" s="1280">
        <v>512948</v>
      </c>
      <c r="R90" s="1351">
        <f>SUM(R91:R96)</f>
        <v>326655</v>
      </c>
    </row>
    <row r="91" spans="1:18" x14ac:dyDescent="0.25">
      <c r="A91" s="1289" t="s">
        <v>49</v>
      </c>
      <c r="B91" s="1209">
        <v>55410</v>
      </c>
      <c r="C91" s="1211">
        <v>2608</v>
      </c>
      <c r="D91" s="1209">
        <v>47434</v>
      </c>
      <c r="E91" s="1211">
        <v>607</v>
      </c>
      <c r="F91" s="1209">
        <v>52883</v>
      </c>
      <c r="G91" s="1209">
        <v>36595</v>
      </c>
      <c r="H91" s="1224">
        <v>628</v>
      </c>
      <c r="I91" s="1225">
        <v>22452</v>
      </c>
      <c r="J91" s="1285">
        <v>214774</v>
      </c>
      <c r="K91" s="1226">
        <v>105813</v>
      </c>
      <c r="L91" s="1210">
        <v>768</v>
      </c>
      <c r="M91" s="1209">
        <v>21553</v>
      </c>
      <c r="N91" s="1209">
        <v>28512</v>
      </c>
      <c r="O91" s="1209">
        <v>26255</v>
      </c>
      <c r="P91" s="1285">
        <v>182133</v>
      </c>
      <c r="Q91" s="1288">
        <v>396907</v>
      </c>
      <c r="R91" s="1345">
        <v>255364</v>
      </c>
    </row>
    <row r="92" spans="1:18" x14ac:dyDescent="0.25">
      <c r="A92" s="1289" t="s">
        <v>50</v>
      </c>
      <c r="B92" s="1209">
        <v>0</v>
      </c>
      <c r="C92" s="1211">
        <v>0</v>
      </c>
      <c r="D92" s="1209">
        <v>0</v>
      </c>
      <c r="E92" s="1211">
        <v>0</v>
      </c>
      <c r="F92" s="1209">
        <v>10786</v>
      </c>
      <c r="G92" s="1209">
        <v>0</v>
      </c>
      <c r="H92" s="1224">
        <v>0</v>
      </c>
      <c r="I92" s="1225">
        <v>54</v>
      </c>
      <c r="J92" s="1295">
        <v>10840</v>
      </c>
      <c r="K92" s="1226">
        <v>0</v>
      </c>
      <c r="L92" s="1210">
        <v>0</v>
      </c>
      <c r="M92" s="1209">
        <v>0</v>
      </c>
      <c r="N92" s="1209">
        <v>0</v>
      </c>
      <c r="O92" s="1209">
        <v>0</v>
      </c>
      <c r="P92" s="1295">
        <v>0</v>
      </c>
      <c r="Q92" s="1299">
        <v>10840</v>
      </c>
      <c r="R92" s="1345">
        <v>34</v>
      </c>
    </row>
    <row r="93" spans="1:18" x14ac:dyDescent="0.25">
      <c r="A93" s="1289" t="s">
        <v>51</v>
      </c>
      <c r="B93" s="1298">
        <v>24002</v>
      </c>
      <c r="C93" s="1211">
        <v>243</v>
      </c>
      <c r="D93" s="1298">
        <v>10115</v>
      </c>
      <c r="E93" s="1211">
        <v>68</v>
      </c>
      <c r="F93" s="1298">
        <v>12927</v>
      </c>
      <c r="G93" s="1298">
        <v>15041</v>
      </c>
      <c r="H93" s="1224">
        <v>229</v>
      </c>
      <c r="I93" s="1294">
        <v>7433</v>
      </c>
      <c r="J93" s="1295">
        <v>69518</v>
      </c>
      <c r="K93" s="1314">
        <v>12712</v>
      </c>
      <c r="L93" s="1210">
        <v>187</v>
      </c>
      <c r="M93" s="1298">
        <v>10586</v>
      </c>
      <c r="N93" s="1298">
        <v>5598</v>
      </c>
      <c r="O93" s="1298">
        <v>5046</v>
      </c>
      <c r="P93" s="1295">
        <v>33942</v>
      </c>
      <c r="Q93" s="1299">
        <v>103460</v>
      </c>
      <c r="R93" s="1345">
        <v>69847</v>
      </c>
    </row>
    <row r="94" spans="1:18" x14ac:dyDescent="0.25">
      <c r="A94" s="1300" t="s">
        <v>52</v>
      </c>
      <c r="B94" s="1298">
        <v>463</v>
      </c>
      <c r="C94" s="1211">
        <v>0</v>
      </c>
      <c r="D94" s="1298">
        <v>110</v>
      </c>
      <c r="E94" s="1211">
        <v>0</v>
      </c>
      <c r="F94" s="1298">
        <v>318</v>
      </c>
      <c r="G94" s="1298">
        <v>83</v>
      </c>
      <c r="H94" s="1224">
        <v>0</v>
      </c>
      <c r="I94" s="1294">
        <v>134</v>
      </c>
      <c r="J94" s="1295">
        <v>1108</v>
      </c>
      <c r="K94" s="1314">
        <v>0</v>
      </c>
      <c r="L94" s="1210">
        <v>0</v>
      </c>
      <c r="M94" s="1298">
        <v>8</v>
      </c>
      <c r="N94" s="1298">
        <v>0</v>
      </c>
      <c r="O94" s="1298">
        <v>3</v>
      </c>
      <c r="P94" s="1295">
        <v>11</v>
      </c>
      <c r="Q94" s="1299">
        <v>1119</v>
      </c>
      <c r="R94" s="1345">
        <v>822</v>
      </c>
    </row>
    <row r="95" spans="1:18" x14ac:dyDescent="0.25">
      <c r="A95" s="1300" t="s">
        <v>53</v>
      </c>
      <c r="B95" s="1298">
        <v>26</v>
      </c>
      <c r="C95" s="1211">
        <v>0</v>
      </c>
      <c r="D95" s="1298">
        <v>92</v>
      </c>
      <c r="E95" s="1211">
        <v>20</v>
      </c>
      <c r="F95" s="1298">
        <v>83</v>
      </c>
      <c r="G95" s="1298">
        <v>0</v>
      </c>
      <c r="H95" s="1224">
        <v>0</v>
      </c>
      <c r="I95" s="1315">
        <v>0</v>
      </c>
      <c r="J95" s="1316">
        <v>201</v>
      </c>
      <c r="K95" s="1317">
        <v>0</v>
      </c>
      <c r="L95" s="1210">
        <v>0</v>
      </c>
      <c r="M95" s="1298">
        <v>0</v>
      </c>
      <c r="N95" s="1298">
        <v>0</v>
      </c>
      <c r="O95" s="1298">
        <v>286</v>
      </c>
      <c r="P95" s="1295">
        <v>286</v>
      </c>
      <c r="Q95" s="1299">
        <v>487</v>
      </c>
      <c r="R95" s="1345">
        <v>455</v>
      </c>
    </row>
    <row r="96" spans="1:18" ht="15.75" thickBot="1" x14ac:dyDescent="0.3">
      <c r="A96" s="1318" t="s">
        <v>23</v>
      </c>
      <c r="B96" s="1319">
        <v>102</v>
      </c>
      <c r="C96" s="1320">
        <v>58</v>
      </c>
      <c r="D96" s="1319">
        <v>13</v>
      </c>
      <c r="E96" s="1320">
        <v>0</v>
      </c>
      <c r="F96" s="1319">
        <v>18</v>
      </c>
      <c r="G96" s="1319">
        <v>0</v>
      </c>
      <c r="H96" s="1321">
        <v>0</v>
      </c>
      <c r="I96" s="1322">
        <v>1</v>
      </c>
      <c r="J96" s="1307">
        <v>134</v>
      </c>
      <c r="K96" s="1323">
        <v>0</v>
      </c>
      <c r="L96" s="1324">
        <v>0</v>
      </c>
      <c r="M96" s="1319">
        <v>0</v>
      </c>
      <c r="N96" s="1319">
        <v>0</v>
      </c>
      <c r="O96" s="1319">
        <v>1</v>
      </c>
      <c r="P96" s="1307">
        <v>1</v>
      </c>
      <c r="Q96" s="1310">
        <v>135</v>
      </c>
      <c r="R96" s="1352">
        <v>133</v>
      </c>
    </row>
    <row r="97" spans="1:18" ht="15.75" thickBot="1" x14ac:dyDescent="0.3">
      <c r="A97" s="1275" t="s">
        <v>493</v>
      </c>
      <c r="B97" s="1276">
        <v>187232</v>
      </c>
      <c r="C97" s="1277">
        <v>15901</v>
      </c>
      <c r="D97" s="1325">
        <v>130991</v>
      </c>
      <c r="E97" s="1277">
        <v>3727</v>
      </c>
      <c r="F97" s="1325">
        <v>116144</v>
      </c>
      <c r="G97" s="1325">
        <v>89267</v>
      </c>
      <c r="H97" s="1277">
        <v>3955</v>
      </c>
      <c r="I97" s="1326">
        <v>54349</v>
      </c>
      <c r="J97" s="1279">
        <v>577983</v>
      </c>
      <c r="K97" s="1312">
        <v>139256</v>
      </c>
      <c r="L97" s="1313">
        <v>3057</v>
      </c>
      <c r="M97" s="1325">
        <v>43503</v>
      </c>
      <c r="N97" s="1327">
        <v>51265</v>
      </c>
      <c r="O97" s="1327">
        <v>33513</v>
      </c>
      <c r="P97" s="1279">
        <v>267537</v>
      </c>
      <c r="Q97" s="1280">
        <v>845520</v>
      </c>
      <c r="R97" s="1351">
        <f>+R83+R90</f>
        <v>575092</v>
      </c>
    </row>
    <row r="98" spans="1:18" ht="15.75" thickBot="1" x14ac:dyDescent="0.3"/>
    <row r="99" spans="1:18" ht="15.75" x14ac:dyDescent="0.25">
      <c r="A99" s="1337" t="s">
        <v>494</v>
      </c>
    </row>
    <row r="100" spans="1:18" x14ac:dyDescent="0.25">
      <c r="A100" s="1338" t="s">
        <v>24</v>
      </c>
      <c r="B100" s="337">
        <f>B17+B59</f>
        <v>304422</v>
      </c>
      <c r="C100" s="337">
        <f>C17+C59</f>
        <v>15172</v>
      </c>
      <c r="D100" s="337">
        <f t="shared" ref="D100:I100" si="1">D17+D59</f>
        <v>103264</v>
      </c>
      <c r="E100" s="337">
        <f t="shared" si="1"/>
        <v>6213</v>
      </c>
      <c r="F100" s="337">
        <f t="shared" si="1"/>
        <v>67896</v>
      </c>
      <c r="G100" s="337">
        <f t="shared" si="1"/>
        <v>44936</v>
      </c>
      <c r="H100" s="337">
        <f t="shared" si="1"/>
        <v>4287</v>
      </c>
      <c r="I100" s="337">
        <f t="shared" si="1"/>
        <v>65367</v>
      </c>
      <c r="J100" s="1343">
        <f>J17+J59</f>
        <v>585885</v>
      </c>
      <c r="K100" s="337">
        <f>K17+K59</f>
        <v>24196</v>
      </c>
      <c r="L100" s="337">
        <f t="shared" ref="L100:Q100" si="2">L17+L59</f>
        <v>2126</v>
      </c>
      <c r="M100" s="337">
        <f t="shared" si="2"/>
        <v>11687</v>
      </c>
      <c r="N100" s="337">
        <f t="shared" si="2"/>
        <v>18915</v>
      </c>
      <c r="O100" s="337">
        <f t="shared" si="2"/>
        <v>1981</v>
      </c>
      <c r="P100" s="1342">
        <f t="shared" si="2"/>
        <v>56779</v>
      </c>
      <c r="Q100" s="1341">
        <f t="shared" si="2"/>
        <v>642664</v>
      </c>
      <c r="R100" s="1353">
        <f>Q100/Q102*100</f>
        <v>55.385882918698762</v>
      </c>
    </row>
    <row r="101" spans="1:18" x14ac:dyDescent="0.25">
      <c r="A101" s="1339" t="s">
        <v>25</v>
      </c>
      <c r="B101" s="337">
        <f>B32+B74</f>
        <v>81843</v>
      </c>
      <c r="C101" s="337">
        <f t="shared" ref="C101:Q101" si="3">C32+C74</f>
        <v>3034</v>
      </c>
      <c r="D101" s="337">
        <f t="shared" si="3"/>
        <v>58393</v>
      </c>
      <c r="E101" s="337">
        <f t="shared" si="3"/>
        <v>763</v>
      </c>
      <c r="F101" s="337">
        <f t="shared" si="3"/>
        <v>77957</v>
      </c>
      <c r="G101" s="337">
        <f t="shared" si="3"/>
        <v>52032</v>
      </c>
      <c r="H101" s="337">
        <f t="shared" si="3"/>
        <v>950</v>
      </c>
      <c r="I101" s="337">
        <f t="shared" si="3"/>
        <v>31060</v>
      </c>
      <c r="J101" s="1343">
        <f t="shared" si="3"/>
        <v>301285</v>
      </c>
      <c r="K101" s="337">
        <f t="shared" si="3"/>
        <v>118523</v>
      </c>
      <c r="L101" s="337">
        <f t="shared" si="3"/>
        <v>954</v>
      </c>
      <c r="M101" s="337">
        <f t="shared" si="3"/>
        <v>32146</v>
      </c>
      <c r="N101" s="337">
        <f t="shared" si="3"/>
        <v>34109</v>
      </c>
      <c r="O101" s="337">
        <f t="shared" si="3"/>
        <v>31612</v>
      </c>
      <c r="P101" s="1342">
        <f t="shared" si="3"/>
        <v>216390</v>
      </c>
      <c r="Q101" s="1341">
        <f t="shared" si="3"/>
        <v>517675</v>
      </c>
      <c r="R101" s="1353">
        <f>Q101/Q102*100</f>
        <v>44.614117081301238</v>
      </c>
    </row>
    <row r="102" spans="1:18" ht="15.75" thickBot="1" x14ac:dyDescent="0.3">
      <c r="A102" s="1340" t="s">
        <v>26</v>
      </c>
      <c r="B102" s="337">
        <f>B33+B75</f>
        <v>386265</v>
      </c>
      <c r="C102" s="337">
        <f t="shared" ref="C102:Q102" si="4">C33+C75</f>
        <v>18206</v>
      </c>
      <c r="D102" s="337">
        <f t="shared" si="4"/>
        <v>161657</v>
      </c>
      <c r="E102" s="337">
        <f t="shared" si="4"/>
        <v>6976</v>
      </c>
      <c r="F102" s="337">
        <f t="shared" si="4"/>
        <v>145853</v>
      </c>
      <c r="G102" s="337">
        <f t="shared" si="4"/>
        <v>96968</v>
      </c>
      <c r="H102" s="337">
        <f t="shared" si="4"/>
        <v>5237</v>
      </c>
      <c r="I102" s="337">
        <f t="shared" si="4"/>
        <v>96427</v>
      </c>
      <c r="J102" s="1343">
        <f t="shared" si="4"/>
        <v>887170</v>
      </c>
      <c r="K102" s="337">
        <f t="shared" si="4"/>
        <v>142719</v>
      </c>
      <c r="L102" s="337">
        <f t="shared" si="4"/>
        <v>3080</v>
      </c>
      <c r="M102" s="337">
        <f t="shared" si="4"/>
        <v>43833</v>
      </c>
      <c r="N102" s="337">
        <f t="shared" si="4"/>
        <v>53024</v>
      </c>
      <c r="O102" s="337">
        <f t="shared" si="4"/>
        <v>33593</v>
      </c>
      <c r="P102" s="1342">
        <f t="shared" si="4"/>
        <v>273169</v>
      </c>
      <c r="Q102" s="1341">
        <f t="shared" si="4"/>
        <v>1160339</v>
      </c>
      <c r="R102" s="1353"/>
    </row>
    <row r="103" spans="1:18" x14ac:dyDescent="0.25">
      <c r="B103" s="337"/>
      <c r="R103" s="1353"/>
    </row>
    <row r="104" spans="1:18" x14ac:dyDescent="0.25">
      <c r="P104" s="336" t="s">
        <v>496</v>
      </c>
      <c r="Q104" s="337">
        <v>310092</v>
      </c>
      <c r="R104" s="1353">
        <f>Q104/Q100*100</f>
        <v>48.251030087261768</v>
      </c>
    </row>
    <row r="105" spans="1:18" x14ac:dyDescent="0.25">
      <c r="P105" s="336" t="s">
        <v>497</v>
      </c>
      <c r="Q105" s="337">
        <v>332572</v>
      </c>
      <c r="R105" s="1353">
        <f>Q105/Q100*100</f>
        <v>51.748969912738232</v>
      </c>
    </row>
    <row r="106" spans="1:18" x14ac:dyDescent="0.25">
      <c r="Q106" s="337"/>
      <c r="R106" s="1353"/>
    </row>
    <row r="107" spans="1:18" x14ac:dyDescent="0.25">
      <c r="P107" s="336" t="s">
        <v>498</v>
      </c>
      <c r="Q107" s="337">
        <v>4730</v>
      </c>
      <c r="R107" s="1353">
        <f>Q107/Q101*100</f>
        <v>0.91370068092915435</v>
      </c>
    </row>
    <row r="108" spans="1:18" x14ac:dyDescent="0.25">
      <c r="P108" s="336" t="s">
        <v>499</v>
      </c>
      <c r="Q108" s="337">
        <v>512945</v>
      </c>
      <c r="R108" s="1353">
        <f>Q108/Q101*100</f>
        <v>99.086299319070847</v>
      </c>
    </row>
    <row r="111" spans="1:18" ht="15.75" thickBot="1" x14ac:dyDescent="0.3">
      <c r="A111" s="1149" t="s">
        <v>56</v>
      </c>
      <c r="K111" s="337"/>
      <c r="L111" s="1199"/>
      <c r="M111" s="337"/>
      <c r="N111" s="337"/>
      <c r="O111" s="337"/>
      <c r="P111" s="337"/>
      <c r="Q111" s="337"/>
    </row>
    <row r="112" spans="1:18" x14ac:dyDescent="0.25">
      <c r="A112" s="1328" t="s">
        <v>57</v>
      </c>
      <c r="B112" s="1329"/>
      <c r="C112" s="1330"/>
      <c r="K112" s="337"/>
      <c r="L112" s="1199"/>
      <c r="M112" s="337"/>
      <c r="N112" s="337"/>
      <c r="O112" s="337"/>
      <c r="P112" s="337"/>
      <c r="Q112" s="337"/>
    </row>
    <row r="113" spans="1:17" x14ac:dyDescent="0.25">
      <c r="A113" s="1331" t="s">
        <v>101</v>
      </c>
      <c r="B113" s="1332"/>
      <c r="C113" s="1330"/>
      <c r="K113" s="337"/>
      <c r="L113" s="1199"/>
      <c r="M113" s="337"/>
      <c r="N113" s="337"/>
      <c r="O113" s="337"/>
      <c r="P113" s="337"/>
      <c r="Q113" s="337"/>
    </row>
    <row r="114" spans="1:17" x14ac:dyDescent="0.25">
      <c r="A114" s="1331" t="s">
        <v>118</v>
      </c>
      <c r="B114" s="1332"/>
      <c r="C114" s="1330"/>
      <c r="K114" s="337"/>
      <c r="L114" s="1199"/>
      <c r="M114" s="337"/>
      <c r="N114" s="337"/>
      <c r="O114" s="337"/>
      <c r="P114" s="337"/>
      <c r="Q114" s="337"/>
    </row>
    <row r="115" spans="1:17" ht="15.75" thickBot="1" x14ac:dyDescent="0.3">
      <c r="A115" s="1333" t="s">
        <v>121</v>
      </c>
      <c r="B115" s="1334"/>
      <c r="C115" s="1330"/>
      <c r="K115" s="337"/>
      <c r="L115" s="1199"/>
      <c r="M115" s="337"/>
      <c r="N115" s="337"/>
      <c r="O115" s="337"/>
      <c r="P115" s="337"/>
      <c r="Q115" s="337"/>
    </row>
    <row r="118" spans="1:17" ht="15" customHeight="1" x14ac:dyDescent="0.35">
      <c r="A118" s="1335"/>
      <c r="B118" s="1336"/>
      <c r="C118" s="1336"/>
      <c r="D118" s="1336"/>
      <c r="E118" s="1336"/>
      <c r="F118" s="1336"/>
      <c r="G118" s="1336"/>
      <c r="H118" s="1336"/>
      <c r="I118" s="1336"/>
      <c r="J118" s="1336"/>
      <c r="K118" s="1336"/>
      <c r="L118" s="1336"/>
      <c r="M118" s="1336"/>
      <c r="N118" s="1336"/>
      <c r="O118" s="1336"/>
      <c r="P118" s="337"/>
      <c r="Q118" s="1336"/>
    </row>
  </sheetData>
  <mergeCells count="81">
    <mergeCell ref="A4:Q4"/>
    <mergeCell ref="A6:A9"/>
    <mergeCell ref="B6:J6"/>
    <mergeCell ref="K6:P6"/>
    <mergeCell ref="Q6:Q9"/>
    <mergeCell ref="B7:E7"/>
    <mergeCell ref="F7:H7"/>
    <mergeCell ref="I7:I9"/>
    <mergeCell ref="J7:J9"/>
    <mergeCell ref="K7:M7"/>
    <mergeCell ref="N7:N9"/>
    <mergeCell ref="O7:O9"/>
    <mergeCell ref="P7:P9"/>
    <mergeCell ref="B8:C8"/>
    <mergeCell ref="D8:E8"/>
    <mergeCell ref="F8:F9"/>
    <mergeCell ref="G8:H8"/>
    <mergeCell ref="K8:L8"/>
    <mergeCell ref="M8:M9"/>
    <mergeCell ref="A36:A39"/>
    <mergeCell ref="B36:J36"/>
    <mergeCell ref="K36:P36"/>
    <mergeCell ref="Q36:Q39"/>
    <mergeCell ref="B37:E37"/>
    <mergeCell ref="F37:H37"/>
    <mergeCell ref="I37:I39"/>
    <mergeCell ref="J37:J39"/>
    <mergeCell ref="K37:M37"/>
    <mergeCell ref="N37:N39"/>
    <mergeCell ref="O37:O39"/>
    <mergeCell ref="P37:P39"/>
    <mergeCell ref="B38:C38"/>
    <mergeCell ref="D38:E38"/>
    <mergeCell ref="F38:F39"/>
    <mergeCell ref="G38:H38"/>
    <mergeCell ref="K38:L38"/>
    <mergeCell ref="M38:M39"/>
    <mergeCell ref="Q48:Q51"/>
    <mergeCell ref="B49:E49"/>
    <mergeCell ref="F49:H49"/>
    <mergeCell ref="I49:I51"/>
    <mergeCell ref="J49:J51"/>
    <mergeCell ref="K49:M49"/>
    <mergeCell ref="N49:N51"/>
    <mergeCell ref="O49:O51"/>
    <mergeCell ref="P49:P51"/>
    <mergeCell ref="B50:C50"/>
    <mergeCell ref="D50:E50"/>
    <mergeCell ref="F50:F51"/>
    <mergeCell ref="G50:H50"/>
    <mergeCell ref="K50:L50"/>
    <mergeCell ref="M50:M51"/>
    <mergeCell ref="A79:A82"/>
    <mergeCell ref="B79:J79"/>
    <mergeCell ref="K79:P79"/>
    <mergeCell ref="A48:A51"/>
    <mergeCell ref="B48:J48"/>
    <mergeCell ref="K48:P48"/>
    <mergeCell ref="Q79:Q82"/>
    <mergeCell ref="B80:E80"/>
    <mergeCell ref="F80:H80"/>
    <mergeCell ref="I80:I82"/>
    <mergeCell ref="J80:J82"/>
    <mergeCell ref="K80:M80"/>
    <mergeCell ref="M81:M82"/>
    <mergeCell ref="R79:R82"/>
    <mergeCell ref="R6:R9"/>
    <mergeCell ref="A5:R5"/>
    <mergeCell ref="R36:R39"/>
    <mergeCell ref="A35:R35"/>
    <mergeCell ref="A47:R47"/>
    <mergeCell ref="A78:R78"/>
    <mergeCell ref="R48:R51"/>
    <mergeCell ref="N80:N82"/>
    <mergeCell ref="O80:O82"/>
    <mergeCell ref="P80:P82"/>
    <mergeCell ref="B81:C81"/>
    <mergeCell ref="D81:E81"/>
    <mergeCell ref="F81:F82"/>
    <mergeCell ref="G81:H81"/>
    <mergeCell ref="K81:L81"/>
  </mergeCells>
  <pageMargins left="0.7" right="0.7" top="0.75" bottom="0.75" header="0.3" footer="0.3"/>
  <pageSetup paperSize="8" scale="43" orientation="landscape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A125"/>
  <sheetViews>
    <sheetView topLeftCell="E1" zoomScale="85" zoomScaleNormal="85" workbookViewId="0">
      <selection activeCell="O18" sqref="O18"/>
    </sheetView>
  </sheetViews>
  <sheetFormatPr defaultColWidth="9.140625" defaultRowHeight="15" x14ac:dyDescent="0.25"/>
  <cols>
    <col min="1" max="1" width="49.7109375" style="1419" customWidth="1"/>
    <col min="2" max="2" width="14.5703125" style="1419" customWidth="1"/>
    <col min="3" max="3" width="16.7109375" style="1419" customWidth="1"/>
    <col min="4" max="4" width="17.42578125" style="1420" customWidth="1"/>
    <col min="5" max="5" width="18.85546875" style="1419" customWidth="1"/>
    <col min="6" max="6" width="19" style="1419" customWidth="1"/>
    <col min="7" max="7" width="19" style="1420" customWidth="1"/>
    <col min="8" max="14" width="19" style="1419" customWidth="1"/>
    <col min="15" max="15" width="16" style="1419" customWidth="1"/>
    <col min="16" max="16" width="14" style="1419" customWidth="1"/>
    <col min="17" max="16384" width="9.140625" style="1419"/>
  </cols>
  <sheetData>
    <row r="1" spans="1:22" x14ac:dyDescent="0.25">
      <c r="A1" s="1418"/>
    </row>
    <row r="2" spans="1:22" ht="18.75" x14ac:dyDescent="0.3">
      <c r="A2" s="3522" t="s">
        <v>503</v>
      </c>
      <c r="B2" s="3522"/>
      <c r="C2" s="3522"/>
      <c r="D2" s="3522"/>
      <c r="E2" s="3522"/>
      <c r="F2" s="3522"/>
      <c r="G2" s="3522"/>
      <c r="H2" s="3522"/>
      <c r="I2" s="3522"/>
      <c r="J2" s="3522"/>
      <c r="K2" s="3522"/>
      <c r="L2" s="3522"/>
      <c r="M2" s="3522"/>
      <c r="N2" s="3522"/>
      <c r="O2" s="3522"/>
      <c r="P2" s="3522"/>
    </row>
    <row r="3" spans="1:22" ht="18.75" x14ac:dyDescent="0.3">
      <c r="A3" s="1421"/>
      <c r="B3" s="1421"/>
      <c r="C3" s="1421"/>
      <c r="D3" s="1421"/>
      <c r="E3" s="1421"/>
      <c r="F3" s="1421"/>
      <c r="G3" s="1421"/>
      <c r="H3" s="1421"/>
      <c r="I3" s="1421"/>
      <c r="J3" s="1421"/>
      <c r="K3" s="1421"/>
      <c r="L3" s="1421"/>
      <c r="M3" s="1421"/>
      <c r="N3" s="1421"/>
      <c r="O3" s="1421"/>
      <c r="P3" s="1421"/>
    </row>
    <row r="4" spans="1:22" ht="18.75" x14ac:dyDescent="0.3">
      <c r="A4" s="1422"/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</row>
    <row r="5" spans="1:22" ht="18.75" x14ac:dyDescent="0.3">
      <c r="A5" s="1421"/>
      <c r="B5" s="1421"/>
      <c r="C5" s="1421"/>
      <c r="D5" s="1421"/>
      <c r="E5" s="1421"/>
      <c r="F5" s="1421"/>
      <c r="G5" s="1421"/>
      <c r="H5" s="1421"/>
      <c r="I5" s="1421"/>
      <c r="J5" s="1421"/>
      <c r="K5" s="1421"/>
      <c r="L5" s="1421"/>
      <c r="M5" s="1421"/>
      <c r="N5" s="1421"/>
      <c r="O5" s="1421"/>
      <c r="P5" s="1421"/>
    </row>
    <row r="6" spans="1:22" ht="15.75" thickBot="1" x14ac:dyDescent="0.3">
      <c r="A6" s="1423"/>
      <c r="B6" s="1423"/>
      <c r="C6" s="1423"/>
      <c r="D6" s="1423"/>
      <c r="E6" s="1423"/>
      <c r="F6" s="1423"/>
      <c r="G6" s="1423"/>
      <c r="H6" s="1423"/>
      <c r="I6" s="1424"/>
      <c r="J6" s="1423"/>
      <c r="K6" s="1423"/>
      <c r="L6" s="1423"/>
      <c r="M6" s="1423"/>
      <c r="N6" s="1423"/>
      <c r="O6" s="1423"/>
    </row>
    <row r="7" spans="1:22" ht="15.75" thickBot="1" x14ac:dyDescent="0.3">
      <c r="A7" s="3523" t="s">
        <v>30</v>
      </c>
      <c r="B7" s="3524"/>
      <c r="C7" s="3524"/>
      <c r="D7" s="3524"/>
      <c r="E7" s="3524"/>
      <c r="F7" s="3524"/>
      <c r="G7" s="3524"/>
      <c r="H7" s="3524"/>
      <c r="I7" s="3524"/>
      <c r="J7" s="3524"/>
      <c r="K7" s="3524"/>
      <c r="L7" s="3524"/>
      <c r="M7" s="3524"/>
      <c r="N7" s="3524"/>
      <c r="O7" s="3524"/>
      <c r="P7" s="3525"/>
    </row>
    <row r="8" spans="1:22" ht="16.5" customHeight="1" thickBot="1" x14ac:dyDescent="0.3">
      <c r="A8" s="3526" t="s">
        <v>0</v>
      </c>
      <c r="B8" s="3530" t="s">
        <v>459</v>
      </c>
      <c r="C8" s="3531"/>
      <c r="D8" s="3531"/>
      <c r="E8" s="3531"/>
      <c r="F8" s="3531"/>
      <c r="G8" s="3531"/>
      <c r="H8" s="3531"/>
      <c r="I8" s="3532"/>
      <c r="J8" s="3533" t="s">
        <v>458</v>
      </c>
      <c r="K8" s="3534"/>
      <c r="L8" s="3534"/>
      <c r="M8" s="3534"/>
      <c r="N8" s="3535"/>
      <c r="O8" s="3536" t="s">
        <v>3</v>
      </c>
      <c r="P8" s="3539" t="s">
        <v>495</v>
      </c>
    </row>
    <row r="9" spans="1:22" ht="15.75" thickBot="1" x14ac:dyDescent="0.3">
      <c r="A9" s="3527"/>
      <c r="B9" s="3542" t="s">
        <v>8</v>
      </c>
      <c r="C9" s="3543"/>
      <c r="D9" s="3544"/>
      <c r="E9" s="3545" t="s">
        <v>9</v>
      </c>
      <c r="F9" s="3546"/>
      <c r="G9" s="3547"/>
      <c r="H9" s="3526" t="s">
        <v>32</v>
      </c>
      <c r="I9" s="3549" t="s">
        <v>10</v>
      </c>
      <c r="J9" s="3542" t="s">
        <v>11</v>
      </c>
      <c r="K9" s="3544"/>
      <c r="L9" s="3526" t="s">
        <v>12</v>
      </c>
      <c r="M9" s="3526" t="s">
        <v>33</v>
      </c>
      <c r="N9" s="3549" t="s">
        <v>13</v>
      </c>
      <c r="O9" s="3537"/>
      <c r="P9" s="3540"/>
    </row>
    <row r="10" spans="1:22" ht="15.75" thickBot="1" x14ac:dyDescent="0.3">
      <c r="A10" s="3528"/>
      <c r="B10" s="3552" t="s">
        <v>483</v>
      </c>
      <c r="C10" s="3554" t="s">
        <v>15</v>
      </c>
      <c r="D10" s="3555"/>
      <c r="E10" s="3556" t="s">
        <v>16</v>
      </c>
      <c r="F10" s="3554" t="s">
        <v>34</v>
      </c>
      <c r="G10" s="3555"/>
      <c r="H10" s="3527"/>
      <c r="I10" s="3550"/>
      <c r="J10" s="3552" t="s">
        <v>483</v>
      </c>
      <c r="K10" s="3526" t="s">
        <v>15</v>
      </c>
      <c r="L10" s="3527"/>
      <c r="M10" s="3527"/>
      <c r="N10" s="3550"/>
      <c r="O10" s="3537"/>
      <c r="P10" s="3540"/>
    </row>
    <row r="11" spans="1:22" ht="81.75" customHeight="1" thickBot="1" x14ac:dyDescent="0.3">
      <c r="A11" s="3529"/>
      <c r="B11" s="3553"/>
      <c r="C11" s="1425" t="s">
        <v>485</v>
      </c>
      <c r="D11" s="1426" t="s">
        <v>486</v>
      </c>
      <c r="E11" s="3557"/>
      <c r="F11" s="1425" t="s">
        <v>487</v>
      </c>
      <c r="G11" s="1426" t="s">
        <v>486</v>
      </c>
      <c r="H11" s="3548"/>
      <c r="I11" s="3551"/>
      <c r="J11" s="3553"/>
      <c r="K11" s="3548"/>
      <c r="L11" s="3548"/>
      <c r="M11" s="3548"/>
      <c r="N11" s="3551"/>
      <c r="O11" s="3538"/>
      <c r="P11" s="3541"/>
    </row>
    <row r="12" spans="1:22" ht="17.25" customHeight="1" x14ac:dyDescent="0.25">
      <c r="A12" s="1427" t="s">
        <v>17</v>
      </c>
      <c r="B12" s="1428">
        <v>163229</v>
      </c>
      <c r="C12" s="1428">
        <v>20101</v>
      </c>
      <c r="D12" s="1429">
        <v>2306</v>
      </c>
      <c r="E12" s="1430">
        <v>16278</v>
      </c>
      <c r="F12" s="1428">
        <v>4984</v>
      </c>
      <c r="G12" s="1429">
        <v>859</v>
      </c>
      <c r="H12" s="1430">
        <v>23797</v>
      </c>
      <c r="I12" s="1431">
        <v>228389</v>
      </c>
      <c r="J12" s="1430">
        <v>1846</v>
      </c>
      <c r="K12" s="1430">
        <v>270</v>
      </c>
      <c r="L12" s="1430">
        <v>19</v>
      </c>
      <c r="M12" s="1430">
        <v>0</v>
      </c>
      <c r="N12" s="1432">
        <v>2135</v>
      </c>
      <c r="O12" s="1433">
        <v>230524</v>
      </c>
      <c r="P12" s="1434">
        <v>75014</v>
      </c>
      <c r="Q12" s="1435"/>
      <c r="R12" s="1436"/>
      <c r="T12" s="1419" t="s">
        <v>515</v>
      </c>
    </row>
    <row r="13" spans="1:22" x14ac:dyDescent="0.25">
      <c r="A13" s="1437" t="s">
        <v>488</v>
      </c>
      <c r="B13" s="1438">
        <v>26569</v>
      </c>
      <c r="C13" s="1438">
        <v>5488</v>
      </c>
      <c r="D13" s="1439">
        <v>620</v>
      </c>
      <c r="E13" s="1440">
        <v>5564</v>
      </c>
      <c r="F13" s="1438">
        <v>1129</v>
      </c>
      <c r="G13" s="1429">
        <v>242</v>
      </c>
      <c r="H13" s="1430">
        <v>6753</v>
      </c>
      <c r="I13" s="1431">
        <v>45503</v>
      </c>
      <c r="J13" s="1440">
        <v>420</v>
      </c>
      <c r="K13" s="1440">
        <v>34</v>
      </c>
      <c r="L13" s="1440">
        <v>0</v>
      </c>
      <c r="M13" s="1430">
        <v>0</v>
      </c>
      <c r="N13" s="1432">
        <v>454</v>
      </c>
      <c r="O13" s="1433">
        <v>45957</v>
      </c>
      <c r="P13" s="1441">
        <v>16979</v>
      </c>
      <c r="Q13" s="1435"/>
      <c r="R13" s="1436"/>
      <c r="T13" s="1419" t="s">
        <v>509</v>
      </c>
      <c r="U13" s="1419" t="s">
        <v>502</v>
      </c>
      <c r="V13" s="1435">
        <f>C19+K19</f>
        <v>30368</v>
      </c>
    </row>
    <row r="14" spans="1:22" s="1449" customFormat="1" x14ac:dyDescent="0.25">
      <c r="A14" s="1442" t="s">
        <v>411</v>
      </c>
      <c r="B14" s="1443">
        <v>4034</v>
      </c>
      <c r="C14" s="1443">
        <v>1086</v>
      </c>
      <c r="D14" s="1439">
        <v>281</v>
      </c>
      <c r="E14" s="1444">
        <v>1979</v>
      </c>
      <c r="F14" s="1443">
        <v>372</v>
      </c>
      <c r="G14" s="1429">
        <v>0</v>
      </c>
      <c r="H14" s="1445">
        <v>1152</v>
      </c>
      <c r="I14" s="1446">
        <v>8623</v>
      </c>
      <c r="J14" s="1444">
        <v>10</v>
      </c>
      <c r="K14" s="1444">
        <v>0</v>
      </c>
      <c r="L14" s="1444">
        <v>0</v>
      </c>
      <c r="M14" s="1445">
        <v>0</v>
      </c>
      <c r="N14" s="1446">
        <v>10</v>
      </c>
      <c r="O14" s="1447">
        <v>8633</v>
      </c>
      <c r="P14" s="1444">
        <v>3688</v>
      </c>
      <c r="Q14" s="1435"/>
      <c r="R14" s="1448"/>
      <c r="U14" s="1449" t="s">
        <v>510</v>
      </c>
      <c r="V14" s="1636">
        <f>C34+K34</f>
        <v>629</v>
      </c>
    </row>
    <row r="15" spans="1:22" s="1449" customFormat="1" x14ac:dyDescent="0.25">
      <c r="A15" s="1450" t="s">
        <v>489</v>
      </c>
      <c r="B15" s="1443">
        <v>6451</v>
      </c>
      <c r="C15" s="1443">
        <v>636</v>
      </c>
      <c r="D15" s="1439">
        <v>23</v>
      </c>
      <c r="E15" s="1444">
        <v>917</v>
      </c>
      <c r="F15" s="1443">
        <v>226</v>
      </c>
      <c r="G15" s="1429">
        <v>83</v>
      </c>
      <c r="H15" s="1445">
        <v>1187</v>
      </c>
      <c r="I15" s="1446">
        <v>9417</v>
      </c>
      <c r="J15" s="1444">
        <v>290</v>
      </c>
      <c r="K15" s="1444">
        <v>32</v>
      </c>
      <c r="L15" s="1444">
        <v>0</v>
      </c>
      <c r="M15" s="1445">
        <v>0</v>
      </c>
      <c r="N15" s="1446">
        <v>322</v>
      </c>
      <c r="O15" s="1447">
        <v>9739</v>
      </c>
      <c r="P15" s="1444">
        <v>4479</v>
      </c>
      <c r="Q15" s="1435"/>
      <c r="R15" s="1448"/>
      <c r="U15" s="1449" t="s">
        <v>475</v>
      </c>
      <c r="V15" s="1636">
        <f>C35+K35</f>
        <v>30997</v>
      </c>
    </row>
    <row r="16" spans="1:22" s="1449" customFormat="1" x14ac:dyDescent="0.25">
      <c r="A16" s="1450" t="s">
        <v>490</v>
      </c>
      <c r="B16" s="1443">
        <v>9324</v>
      </c>
      <c r="C16" s="1443">
        <v>3066</v>
      </c>
      <c r="D16" s="1439">
        <v>264</v>
      </c>
      <c r="E16" s="1444">
        <v>1686</v>
      </c>
      <c r="F16" s="1443">
        <v>285</v>
      </c>
      <c r="G16" s="1429">
        <v>88</v>
      </c>
      <c r="H16" s="1445">
        <v>2279</v>
      </c>
      <c r="I16" s="1446">
        <v>16640</v>
      </c>
      <c r="J16" s="1444">
        <v>118</v>
      </c>
      <c r="K16" s="1444">
        <v>0</v>
      </c>
      <c r="L16" s="1444">
        <v>0</v>
      </c>
      <c r="M16" s="1445">
        <v>0</v>
      </c>
      <c r="N16" s="1446">
        <v>118</v>
      </c>
      <c r="O16" s="1447">
        <v>16758</v>
      </c>
      <c r="P16" s="1444">
        <v>4799</v>
      </c>
      <c r="Q16" s="1435"/>
      <c r="R16" s="1448"/>
    </row>
    <row r="17" spans="1:27" x14ac:dyDescent="0.25">
      <c r="A17" s="1437" t="s">
        <v>22</v>
      </c>
      <c r="B17" s="1438">
        <v>15442</v>
      </c>
      <c r="C17" s="1438">
        <v>2098</v>
      </c>
      <c r="D17" s="1439">
        <v>120</v>
      </c>
      <c r="E17" s="1440">
        <v>2898</v>
      </c>
      <c r="F17" s="1438">
        <v>715</v>
      </c>
      <c r="G17" s="1429">
        <v>48</v>
      </c>
      <c r="H17" s="1430">
        <v>4483</v>
      </c>
      <c r="I17" s="1431">
        <v>25636</v>
      </c>
      <c r="J17" s="1440">
        <v>12</v>
      </c>
      <c r="K17" s="1440">
        <v>0</v>
      </c>
      <c r="L17" s="1440">
        <v>0</v>
      </c>
      <c r="M17" s="1430">
        <v>5</v>
      </c>
      <c r="N17" s="1432">
        <v>17</v>
      </c>
      <c r="O17" s="1433">
        <v>25653</v>
      </c>
      <c r="P17" s="1441">
        <v>9221</v>
      </c>
      <c r="Q17" s="1435"/>
      <c r="R17" s="1436"/>
    </row>
    <row r="18" spans="1:27" ht="15.75" thickBot="1" x14ac:dyDescent="0.3">
      <c r="A18" s="1451" t="s">
        <v>23</v>
      </c>
      <c r="B18" s="1452">
        <v>16194</v>
      </c>
      <c r="C18" s="1452">
        <v>2350</v>
      </c>
      <c r="D18" s="1453">
        <v>135</v>
      </c>
      <c r="E18" s="1454">
        <v>4027</v>
      </c>
      <c r="F18" s="1452">
        <v>560</v>
      </c>
      <c r="G18" s="1455">
        <v>40</v>
      </c>
      <c r="H18" s="1430">
        <v>6067</v>
      </c>
      <c r="I18" s="1456">
        <v>29198</v>
      </c>
      <c r="J18" s="1454">
        <v>1205</v>
      </c>
      <c r="K18" s="1454">
        <v>27</v>
      </c>
      <c r="L18" s="1454">
        <v>1741</v>
      </c>
      <c r="M18" s="1430">
        <v>54</v>
      </c>
      <c r="N18" s="1457">
        <v>3027</v>
      </c>
      <c r="O18" s="1433">
        <v>32225</v>
      </c>
      <c r="P18" s="1458">
        <v>14754</v>
      </c>
      <c r="Q18" s="1435"/>
      <c r="R18" s="1436"/>
      <c r="T18" s="1419" t="s">
        <v>511</v>
      </c>
      <c r="U18" s="1419" t="s">
        <v>502</v>
      </c>
      <c r="V18" s="1435">
        <f>C61+K61</f>
        <v>84584</v>
      </c>
    </row>
    <row r="19" spans="1:27" ht="15.75" thickBot="1" x14ac:dyDescent="0.3">
      <c r="A19" s="1459" t="s">
        <v>24</v>
      </c>
      <c r="B19" s="1460">
        <v>221434</v>
      </c>
      <c r="C19" s="1461">
        <v>30037</v>
      </c>
      <c r="D19" s="1462">
        <v>3181</v>
      </c>
      <c r="E19" s="1460">
        <v>28767</v>
      </c>
      <c r="F19" s="1461">
        <v>7388</v>
      </c>
      <c r="G19" s="1462">
        <v>1189</v>
      </c>
      <c r="H19" s="1460">
        <v>41100</v>
      </c>
      <c r="I19" s="1463">
        <v>328727</v>
      </c>
      <c r="J19" s="1460">
        <v>3483</v>
      </c>
      <c r="K19" s="1460">
        <v>331</v>
      </c>
      <c r="L19" s="1460">
        <v>1760</v>
      </c>
      <c r="M19" s="1460">
        <v>59</v>
      </c>
      <c r="N19" s="1464">
        <v>5633</v>
      </c>
      <c r="O19" s="1465">
        <v>334360</v>
      </c>
      <c r="P19" s="1460">
        <v>115968</v>
      </c>
      <c r="Q19" s="1435"/>
      <c r="U19" s="1419" t="s">
        <v>510</v>
      </c>
      <c r="V19" s="1435">
        <f>C76+K76</f>
        <v>89907</v>
      </c>
    </row>
    <row r="20" spans="1:27" x14ac:dyDescent="0.25">
      <c r="A20" s="1466" t="s">
        <v>35</v>
      </c>
      <c r="B20" s="1467">
        <v>126</v>
      </c>
      <c r="C20" s="1467">
        <v>124</v>
      </c>
      <c r="D20" s="1468">
        <v>0</v>
      </c>
      <c r="E20" s="1469">
        <v>178</v>
      </c>
      <c r="F20" s="1467">
        <v>69</v>
      </c>
      <c r="G20" s="1468">
        <v>0</v>
      </c>
      <c r="H20" s="1469">
        <v>93</v>
      </c>
      <c r="I20" s="1431">
        <v>590</v>
      </c>
      <c r="J20" s="1469">
        <v>0</v>
      </c>
      <c r="K20" s="1469">
        <v>0</v>
      </c>
      <c r="L20" s="1469">
        <v>0</v>
      </c>
      <c r="M20" s="1469">
        <v>0</v>
      </c>
      <c r="N20" s="1432">
        <v>0</v>
      </c>
      <c r="O20" s="1470">
        <v>590</v>
      </c>
      <c r="P20" s="1471">
        <v>377</v>
      </c>
      <c r="R20" s="1436"/>
      <c r="U20" s="1419" t="s">
        <v>475</v>
      </c>
      <c r="V20" s="1435">
        <f>C77+K77</f>
        <v>174492</v>
      </c>
    </row>
    <row r="21" spans="1:27" x14ac:dyDescent="0.25">
      <c r="A21" s="1437" t="s">
        <v>36</v>
      </c>
      <c r="B21" s="1438">
        <v>50</v>
      </c>
      <c r="C21" s="1438">
        <v>0</v>
      </c>
      <c r="D21" s="1439">
        <v>0</v>
      </c>
      <c r="E21" s="1440">
        <v>6</v>
      </c>
      <c r="F21" s="1438">
        <v>0</v>
      </c>
      <c r="G21" s="1439">
        <v>0</v>
      </c>
      <c r="H21" s="1440">
        <v>0</v>
      </c>
      <c r="I21" s="1431">
        <v>56</v>
      </c>
      <c r="J21" s="1440">
        <v>0</v>
      </c>
      <c r="K21" s="1440">
        <v>0</v>
      </c>
      <c r="L21" s="1440">
        <v>0</v>
      </c>
      <c r="M21" s="1440">
        <v>0</v>
      </c>
      <c r="N21" s="1432">
        <v>0</v>
      </c>
      <c r="O21" s="1472">
        <v>56</v>
      </c>
      <c r="P21" s="1441">
        <v>10</v>
      </c>
      <c r="R21" s="1436"/>
    </row>
    <row r="22" spans="1:27" x14ac:dyDescent="0.25">
      <c r="A22" s="1437" t="s">
        <v>37</v>
      </c>
      <c r="B22" s="1438">
        <v>3</v>
      </c>
      <c r="C22" s="1438">
        <v>0</v>
      </c>
      <c r="D22" s="1439">
        <v>0</v>
      </c>
      <c r="E22" s="1440">
        <v>6</v>
      </c>
      <c r="F22" s="1438">
        <v>5</v>
      </c>
      <c r="G22" s="1439">
        <v>0</v>
      </c>
      <c r="H22" s="1440">
        <v>16</v>
      </c>
      <c r="I22" s="1431">
        <v>30</v>
      </c>
      <c r="J22" s="1440">
        <v>0</v>
      </c>
      <c r="K22" s="1440">
        <v>0</v>
      </c>
      <c r="L22" s="1440">
        <v>0</v>
      </c>
      <c r="M22" s="1440">
        <v>0</v>
      </c>
      <c r="N22" s="1432">
        <v>0</v>
      </c>
      <c r="O22" s="1472">
        <v>30</v>
      </c>
      <c r="P22" s="1441">
        <v>24</v>
      </c>
      <c r="R22" s="1436"/>
    </row>
    <row r="23" spans="1:27" x14ac:dyDescent="0.25">
      <c r="A23" s="1437" t="s">
        <v>38</v>
      </c>
      <c r="B23" s="1438">
        <v>62</v>
      </c>
      <c r="C23" s="1438">
        <v>0</v>
      </c>
      <c r="D23" s="1439">
        <v>0</v>
      </c>
      <c r="E23" s="1440">
        <v>4</v>
      </c>
      <c r="F23" s="1438">
        <v>0</v>
      </c>
      <c r="G23" s="1439">
        <v>0</v>
      </c>
      <c r="H23" s="1440">
        <v>13</v>
      </c>
      <c r="I23" s="1431">
        <v>79</v>
      </c>
      <c r="J23" s="1440">
        <v>0</v>
      </c>
      <c r="K23" s="1440">
        <v>0</v>
      </c>
      <c r="L23" s="1440">
        <v>0</v>
      </c>
      <c r="M23" s="1440">
        <v>0</v>
      </c>
      <c r="N23" s="1432">
        <v>0</v>
      </c>
      <c r="O23" s="1472">
        <v>79</v>
      </c>
      <c r="P23" s="1441">
        <v>62</v>
      </c>
      <c r="R23" s="1436"/>
      <c r="T23" s="1419" t="s">
        <v>512</v>
      </c>
      <c r="U23" s="1419" t="s">
        <v>502</v>
      </c>
      <c r="V23" s="1435">
        <f>V13+V18</f>
        <v>114952</v>
      </c>
    </row>
    <row r="24" spans="1:27" x14ac:dyDescent="0.25">
      <c r="A24" s="1437" t="s">
        <v>39</v>
      </c>
      <c r="B24" s="1438">
        <v>34</v>
      </c>
      <c r="C24" s="1438">
        <v>22</v>
      </c>
      <c r="D24" s="1439">
        <v>0</v>
      </c>
      <c r="E24" s="1440">
        <v>66</v>
      </c>
      <c r="F24" s="1438">
        <v>9</v>
      </c>
      <c r="G24" s="1439">
        <v>0</v>
      </c>
      <c r="H24" s="1440">
        <v>43</v>
      </c>
      <c r="I24" s="1431">
        <v>174</v>
      </c>
      <c r="J24" s="1440">
        <v>0</v>
      </c>
      <c r="K24" s="1440">
        <v>0</v>
      </c>
      <c r="L24" s="1440">
        <v>0</v>
      </c>
      <c r="M24" s="1440">
        <v>0</v>
      </c>
      <c r="N24" s="1432">
        <v>0</v>
      </c>
      <c r="O24" s="1472">
        <v>174</v>
      </c>
      <c r="P24" s="1441">
        <v>61</v>
      </c>
      <c r="R24" s="1436"/>
      <c r="U24" s="1419" t="s">
        <v>510</v>
      </c>
      <c r="V24" s="1435">
        <f>V14+V19</f>
        <v>90536</v>
      </c>
    </row>
    <row r="25" spans="1:27" ht="15" customHeight="1" x14ac:dyDescent="0.25">
      <c r="A25" s="1437" t="s">
        <v>40</v>
      </c>
      <c r="B25" s="1438">
        <v>5</v>
      </c>
      <c r="C25" s="1438">
        <v>4</v>
      </c>
      <c r="D25" s="1439">
        <v>0</v>
      </c>
      <c r="E25" s="1440">
        <v>2</v>
      </c>
      <c r="F25" s="1438">
        <v>0</v>
      </c>
      <c r="G25" s="1439">
        <v>0</v>
      </c>
      <c r="H25" s="1440">
        <v>8</v>
      </c>
      <c r="I25" s="1431">
        <v>19</v>
      </c>
      <c r="J25" s="1440">
        <v>0</v>
      </c>
      <c r="K25" s="1440">
        <v>0</v>
      </c>
      <c r="L25" s="1440">
        <v>0</v>
      </c>
      <c r="M25" s="1440">
        <v>0</v>
      </c>
      <c r="N25" s="1432">
        <v>0</v>
      </c>
      <c r="O25" s="1472">
        <v>19</v>
      </c>
      <c r="P25" s="1441">
        <v>15</v>
      </c>
      <c r="R25" s="1436"/>
      <c r="U25" s="1419" t="s">
        <v>475</v>
      </c>
      <c r="V25" s="1435">
        <f>V15+V20</f>
        <v>205489</v>
      </c>
    </row>
    <row r="26" spans="1:27" x14ac:dyDescent="0.25">
      <c r="A26" s="1437" t="s">
        <v>41</v>
      </c>
      <c r="B26" s="1438">
        <v>129</v>
      </c>
      <c r="C26" s="1438">
        <v>6</v>
      </c>
      <c r="D26" s="1439">
        <v>0</v>
      </c>
      <c r="E26" s="1440">
        <v>0</v>
      </c>
      <c r="F26" s="1438">
        <v>7</v>
      </c>
      <c r="G26" s="1439">
        <v>0</v>
      </c>
      <c r="H26" s="1440">
        <v>21</v>
      </c>
      <c r="I26" s="1431">
        <v>163</v>
      </c>
      <c r="J26" s="1440">
        <v>0</v>
      </c>
      <c r="K26" s="1440">
        <v>0</v>
      </c>
      <c r="L26" s="1440">
        <v>0</v>
      </c>
      <c r="M26" s="1440">
        <v>0</v>
      </c>
      <c r="N26" s="1432">
        <v>0</v>
      </c>
      <c r="O26" s="1472">
        <v>163</v>
      </c>
      <c r="P26" s="1441">
        <v>43</v>
      </c>
      <c r="R26" s="1436"/>
    </row>
    <row r="27" spans="1:27" ht="18.75" x14ac:dyDescent="0.3">
      <c r="A27" s="1437" t="s">
        <v>42</v>
      </c>
      <c r="B27" s="1438">
        <v>2</v>
      </c>
      <c r="C27" s="1438">
        <v>0</v>
      </c>
      <c r="D27" s="1439">
        <v>0</v>
      </c>
      <c r="E27" s="1440">
        <v>1</v>
      </c>
      <c r="F27" s="1438">
        <v>0</v>
      </c>
      <c r="G27" s="1439">
        <v>0</v>
      </c>
      <c r="H27" s="1440">
        <v>0</v>
      </c>
      <c r="I27" s="1431">
        <v>3</v>
      </c>
      <c r="J27" s="1440">
        <v>0</v>
      </c>
      <c r="K27" s="1440">
        <v>0</v>
      </c>
      <c r="L27" s="1440">
        <v>0</v>
      </c>
      <c r="M27" s="1440">
        <v>0</v>
      </c>
      <c r="N27" s="1432">
        <v>0</v>
      </c>
      <c r="O27" s="1472">
        <v>3</v>
      </c>
      <c r="P27" s="1441">
        <v>2</v>
      </c>
      <c r="R27" s="1436"/>
      <c r="X27" s="1635" t="s">
        <v>514</v>
      </c>
      <c r="Y27" s="1635"/>
      <c r="Z27" s="1635"/>
      <c r="AA27" s="1635"/>
    </row>
    <row r="28" spans="1:27" x14ac:dyDescent="0.25">
      <c r="A28" s="1437" t="s">
        <v>43</v>
      </c>
      <c r="B28" s="1438">
        <v>404</v>
      </c>
      <c r="C28" s="1438">
        <v>38</v>
      </c>
      <c r="D28" s="1439">
        <v>0</v>
      </c>
      <c r="E28" s="1440">
        <v>337</v>
      </c>
      <c r="F28" s="1438">
        <v>41</v>
      </c>
      <c r="G28" s="1439">
        <v>0</v>
      </c>
      <c r="H28" s="1440">
        <v>120</v>
      </c>
      <c r="I28" s="1431">
        <v>940</v>
      </c>
      <c r="J28" s="1440">
        <v>0</v>
      </c>
      <c r="K28" s="1440">
        <v>0</v>
      </c>
      <c r="L28" s="1440">
        <v>0</v>
      </c>
      <c r="M28" s="1440">
        <v>3</v>
      </c>
      <c r="N28" s="1432">
        <v>3</v>
      </c>
      <c r="O28" s="1472">
        <v>943</v>
      </c>
      <c r="P28" s="1441">
        <v>642</v>
      </c>
      <c r="R28" s="1436"/>
      <c r="X28" s="1419" t="s">
        <v>509</v>
      </c>
      <c r="Y28" s="1419" t="s">
        <v>502</v>
      </c>
      <c r="Z28" s="1627">
        <v>224917</v>
      </c>
    </row>
    <row r="29" spans="1:27" x14ac:dyDescent="0.25">
      <c r="A29" s="1437" t="s">
        <v>44</v>
      </c>
      <c r="B29" s="1438">
        <v>50</v>
      </c>
      <c r="C29" s="1438">
        <v>0</v>
      </c>
      <c r="D29" s="1439">
        <v>0</v>
      </c>
      <c r="E29" s="1440">
        <v>59</v>
      </c>
      <c r="F29" s="1438">
        <v>0</v>
      </c>
      <c r="G29" s="1439">
        <v>0</v>
      </c>
      <c r="H29" s="1440">
        <v>80</v>
      </c>
      <c r="I29" s="1431">
        <v>189</v>
      </c>
      <c r="J29" s="1440">
        <v>0</v>
      </c>
      <c r="K29" s="1440">
        <v>0</v>
      </c>
      <c r="L29" s="1440">
        <v>0</v>
      </c>
      <c r="M29" s="1440">
        <v>0</v>
      </c>
      <c r="N29" s="1432">
        <v>0</v>
      </c>
      <c r="O29" s="1472">
        <v>189</v>
      </c>
      <c r="P29" s="1441">
        <v>136</v>
      </c>
      <c r="R29" s="1436"/>
      <c r="T29" s="1419" t="s">
        <v>516</v>
      </c>
      <c r="X29" s="1435"/>
      <c r="Y29" s="1419" t="s">
        <v>510</v>
      </c>
      <c r="Z29" s="1628">
        <v>2098</v>
      </c>
    </row>
    <row r="30" spans="1:27" x14ac:dyDescent="0.25">
      <c r="A30" s="1437" t="s">
        <v>45</v>
      </c>
      <c r="B30" s="1438">
        <v>30</v>
      </c>
      <c r="C30" s="1438">
        <v>0</v>
      </c>
      <c r="D30" s="1439">
        <v>0</v>
      </c>
      <c r="E30" s="1440">
        <v>17</v>
      </c>
      <c r="F30" s="1438">
        <v>0</v>
      </c>
      <c r="G30" s="1439">
        <v>0</v>
      </c>
      <c r="H30" s="1440">
        <v>9</v>
      </c>
      <c r="I30" s="1431">
        <v>56</v>
      </c>
      <c r="J30" s="1440">
        <v>0</v>
      </c>
      <c r="K30" s="1440">
        <v>0</v>
      </c>
      <c r="L30" s="1440">
        <v>0</v>
      </c>
      <c r="M30" s="1440">
        <v>0</v>
      </c>
      <c r="N30" s="1432">
        <v>0</v>
      </c>
      <c r="O30" s="1472">
        <v>56</v>
      </c>
      <c r="P30" s="1441">
        <v>31</v>
      </c>
      <c r="R30" s="1436"/>
      <c r="T30" s="1419" t="s">
        <v>509</v>
      </c>
      <c r="U30" s="1419" t="s">
        <v>502</v>
      </c>
      <c r="V30" s="1435">
        <f>E19+F19+L19</f>
        <v>37915</v>
      </c>
      <c r="Y30" s="1419" t="s">
        <v>475</v>
      </c>
      <c r="Z30" s="1626">
        <v>227015</v>
      </c>
    </row>
    <row r="31" spans="1:27" x14ac:dyDescent="0.25">
      <c r="A31" s="1437" t="s">
        <v>46</v>
      </c>
      <c r="B31" s="1438">
        <v>339</v>
      </c>
      <c r="C31" s="1438">
        <v>144</v>
      </c>
      <c r="D31" s="1439">
        <v>0</v>
      </c>
      <c r="E31" s="1440">
        <v>50</v>
      </c>
      <c r="F31" s="1438">
        <v>40</v>
      </c>
      <c r="G31" s="1439">
        <v>0</v>
      </c>
      <c r="H31" s="1440">
        <v>424</v>
      </c>
      <c r="I31" s="1431">
        <v>997</v>
      </c>
      <c r="J31" s="1440">
        <v>0</v>
      </c>
      <c r="K31" s="1440">
        <v>0</v>
      </c>
      <c r="L31" s="1440">
        <v>0</v>
      </c>
      <c r="M31" s="1440">
        <v>0</v>
      </c>
      <c r="N31" s="1432">
        <v>0</v>
      </c>
      <c r="O31" s="1472">
        <v>997</v>
      </c>
      <c r="P31" s="1441">
        <v>324</v>
      </c>
      <c r="R31" s="1436"/>
      <c r="U31" s="1419" t="s">
        <v>510</v>
      </c>
      <c r="V31" s="1435">
        <f>E34+F34+L34</f>
        <v>1255</v>
      </c>
      <c r="X31" s="1477"/>
      <c r="Y31" s="1477"/>
      <c r="Z31" s="1477"/>
    </row>
    <row r="32" spans="1:27" x14ac:dyDescent="0.25">
      <c r="A32" s="1437" t="s">
        <v>47</v>
      </c>
      <c r="B32" s="1438">
        <v>7</v>
      </c>
      <c r="C32" s="1438">
        <v>13</v>
      </c>
      <c r="D32" s="1439">
        <v>0</v>
      </c>
      <c r="E32" s="1440">
        <v>24</v>
      </c>
      <c r="F32" s="1438">
        <v>0</v>
      </c>
      <c r="G32" s="1439">
        <v>0</v>
      </c>
      <c r="H32" s="1440">
        <v>0</v>
      </c>
      <c r="I32" s="1431">
        <v>44</v>
      </c>
      <c r="J32" s="1440">
        <v>0</v>
      </c>
      <c r="K32" s="1440">
        <v>0</v>
      </c>
      <c r="L32" s="1440">
        <v>0</v>
      </c>
      <c r="M32" s="1440">
        <v>0</v>
      </c>
      <c r="N32" s="1432">
        <v>0</v>
      </c>
      <c r="O32" s="1472">
        <v>44</v>
      </c>
      <c r="P32" s="1441">
        <v>3</v>
      </c>
      <c r="R32" s="1436"/>
      <c r="U32" s="1419" t="s">
        <v>475</v>
      </c>
      <c r="V32" s="1435">
        <f>E35+F35+L35</f>
        <v>39170</v>
      </c>
      <c r="X32" s="1477"/>
      <c r="Y32" s="1477"/>
      <c r="Z32" s="1477"/>
    </row>
    <row r="33" spans="1:27" ht="15.75" thickBot="1" x14ac:dyDescent="0.3">
      <c r="A33" s="1437" t="s">
        <v>321</v>
      </c>
      <c r="B33" s="1438">
        <v>857</v>
      </c>
      <c r="C33" s="1438">
        <v>278</v>
      </c>
      <c r="D33" s="1439">
        <v>68</v>
      </c>
      <c r="E33" s="1440">
        <v>192</v>
      </c>
      <c r="F33" s="1438">
        <v>142</v>
      </c>
      <c r="G33" s="1439">
        <v>93</v>
      </c>
      <c r="H33" s="1440">
        <v>159</v>
      </c>
      <c r="I33" s="1456">
        <v>1628</v>
      </c>
      <c r="J33" s="1440">
        <v>0</v>
      </c>
      <c r="K33" s="1440">
        <v>0</v>
      </c>
      <c r="L33" s="1440">
        <v>0</v>
      </c>
      <c r="M33" s="1440">
        <v>18</v>
      </c>
      <c r="N33" s="1457">
        <v>18</v>
      </c>
      <c r="O33" s="1472">
        <v>1646</v>
      </c>
      <c r="P33" s="1441">
        <v>692</v>
      </c>
      <c r="R33" s="1436"/>
      <c r="X33" s="1629" t="s">
        <v>511</v>
      </c>
      <c r="Y33" s="1629" t="s">
        <v>502</v>
      </c>
      <c r="Z33" s="1632">
        <v>145581</v>
      </c>
    </row>
    <row r="34" spans="1:27" s="1477" customFormat="1" ht="15.75" thickBot="1" x14ac:dyDescent="0.3">
      <c r="A34" s="1473" t="s">
        <v>25</v>
      </c>
      <c r="B34" s="1474">
        <v>2098</v>
      </c>
      <c r="C34" s="1475">
        <v>629</v>
      </c>
      <c r="D34" s="1476">
        <v>68</v>
      </c>
      <c r="E34" s="1474">
        <v>942</v>
      </c>
      <c r="F34" s="1475">
        <v>313</v>
      </c>
      <c r="G34" s="1476">
        <v>93</v>
      </c>
      <c r="H34" s="1474">
        <v>986</v>
      </c>
      <c r="I34" s="1463">
        <v>4968</v>
      </c>
      <c r="J34" s="1474">
        <v>0</v>
      </c>
      <c r="K34" s="1474">
        <v>0</v>
      </c>
      <c r="L34" s="1474">
        <v>0</v>
      </c>
      <c r="M34" s="1474">
        <v>21</v>
      </c>
      <c r="N34" s="1464">
        <v>21</v>
      </c>
      <c r="O34" s="1465">
        <v>4989</v>
      </c>
      <c r="P34" s="1474">
        <v>2422</v>
      </c>
      <c r="R34" s="1478"/>
      <c r="S34" s="1478"/>
      <c r="X34" s="1540"/>
      <c r="Y34" s="1630" t="s">
        <v>510</v>
      </c>
      <c r="Z34" s="1631">
        <v>201042</v>
      </c>
      <c r="AA34" s="1419"/>
    </row>
    <row r="35" spans="1:27" s="1477" customFormat="1" ht="15.75" thickBot="1" x14ac:dyDescent="0.3">
      <c r="A35" s="1459" t="s">
        <v>26</v>
      </c>
      <c r="B35" s="1460">
        <v>223532</v>
      </c>
      <c r="C35" s="1461">
        <v>30666</v>
      </c>
      <c r="D35" s="1479">
        <v>3249</v>
      </c>
      <c r="E35" s="1460">
        <v>29709</v>
      </c>
      <c r="F35" s="1480">
        <v>7701</v>
      </c>
      <c r="G35" s="1462">
        <v>1282</v>
      </c>
      <c r="H35" s="1460">
        <v>42086</v>
      </c>
      <c r="I35" s="1463">
        <v>333695</v>
      </c>
      <c r="J35" s="1460">
        <v>3483</v>
      </c>
      <c r="K35" s="1460">
        <v>331</v>
      </c>
      <c r="L35" s="1460">
        <v>1760</v>
      </c>
      <c r="M35" s="1460">
        <v>80</v>
      </c>
      <c r="N35" s="1464">
        <v>5654</v>
      </c>
      <c r="O35" s="1465">
        <v>339349</v>
      </c>
      <c r="P35" s="1460">
        <v>118390</v>
      </c>
      <c r="Q35" s="1478"/>
      <c r="R35" s="1478"/>
      <c r="T35" s="1477" t="s">
        <v>511</v>
      </c>
      <c r="U35" s="1477" t="s">
        <v>502</v>
      </c>
      <c r="V35" s="1478">
        <f>E61+F61+L61</f>
        <v>93839</v>
      </c>
      <c r="X35" s="1540"/>
      <c r="Y35" s="1630" t="s">
        <v>475</v>
      </c>
      <c r="Z35" s="1633">
        <v>346623</v>
      </c>
    </row>
    <row r="36" spans="1:27" s="1477" customFormat="1" ht="14.25" customHeight="1" thickBot="1" x14ac:dyDescent="0.3">
      <c r="A36" s="1419"/>
      <c r="B36" s="1419"/>
      <c r="C36" s="1419"/>
      <c r="D36" s="1420"/>
      <c r="E36" s="1419"/>
      <c r="F36" s="1419"/>
      <c r="G36" s="1420"/>
      <c r="H36" s="1419"/>
      <c r="I36" s="1435"/>
      <c r="J36" s="1419"/>
      <c r="K36" s="1419"/>
      <c r="L36" s="1419"/>
      <c r="M36" s="1435"/>
      <c r="N36" s="1419"/>
      <c r="O36" s="1435"/>
      <c r="P36" s="1478"/>
      <c r="U36" s="1477" t="s">
        <v>510</v>
      </c>
      <c r="V36" s="1478">
        <f>E76+F76+L76</f>
        <v>162847</v>
      </c>
      <c r="X36" s="1540"/>
      <c r="Y36" s="1540"/>
      <c r="Z36" s="1540"/>
    </row>
    <row r="37" spans="1:27" s="1477" customFormat="1" ht="15" customHeight="1" thickBot="1" x14ac:dyDescent="0.3">
      <c r="A37" s="3523" t="s">
        <v>30</v>
      </c>
      <c r="B37" s="3524"/>
      <c r="C37" s="3524"/>
      <c r="D37" s="3524"/>
      <c r="E37" s="3524"/>
      <c r="F37" s="3524"/>
      <c r="G37" s="3524"/>
      <c r="H37" s="3524"/>
      <c r="I37" s="3524"/>
      <c r="J37" s="3524"/>
      <c r="K37" s="3524"/>
      <c r="L37" s="3524"/>
      <c r="M37" s="3524"/>
      <c r="N37" s="3524"/>
      <c r="O37" s="3524"/>
      <c r="P37" s="3525"/>
      <c r="U37" s="1477" t="s">
        <v>475</v>
      </c>
      <c r="V37" s="1478">
        <f>E77+F77+L77</f>
        <v>256685</v>
      </c>
      <c r="X37" s="1540"/>
      <c r="Y37" s="1540"/>
      <c r="Z37" s="1540"/>
    </row>
    <row r="38" spans="1:27" s="1477" customFormat="1" ht="15.75" customHeight="1" thickBot="1" x14ac:dyDescent="0.3">
      <c r="A38" s="3526" t="s">
        <v>0</v>
      </c>
      <c r="B38" s="3530" t="s">
        <v>459</v>
      </c>
      <c r="C38" s="3531"/>
      <c r="D38" s="3531"/>
      <c r="E38" s="3531"/>
      <c r="F38" s="3531"/>
      <c r="G38" s="3531"/>
      <c r="H38" s="3531"/>
      <c r="I38" s="3532"/>
      <c r="J38" s="3533" t="s">
        <v>458</v>
      </c>
      <c r="K38" s="3534"/>
      <c r="L38" s="3534"/>
      <c r="M38" s="3534"/>
      <c r="N38" s="3535"/>
      <c r="O38" s="3536" t="s">
        <v>3</v>
      </c>
      <c r="P38" s="3539" t="s">
        <v>495</v>
      </c>
      <c r="X38" s="1630" t="s">
        <v>512</v>
      </c>
      <c r="Y38" s="1630" t="s">
        <v>502</v>
      </c>
      <c r="Z38" s="1634">
        <v>370498</v>
      </c>
    </row>
    <row r="39" spans="1:27" s="1477" customFormat="1" ht="15" customHeight="1" thickBot="1" x14ac:dyDescent="0.3">
      <c r="A39" s="3527"/>
      <c r="B39" s="3542" t="s">
        <v>8</v>
      </c>
      <c r="C39" s="3543"/>
      <c r="D39" s="3544"/>
      <c r="E39" s="3545" t="s">
        <v>9</v>
      </c>
      <c r="F39" s="3546"/>
      <c r="G39" s="3547"/>
      <c r="H39" s="3526" t="s">
        <v>32</v>
      </c>
      <c r="I39" s="3549" t="s">
        <v>10</v>
      </c>
      <c r="J39" s="3542" t="s">
        <v>11</v>
      </c>
      <c r="K39" s="3544"/>
      <c r="L39" s="3526" t="s">
        <v>12</v>
      </c>
      <c r="M39" s="3526" t="s">
        <v>33</v>
      </c>
      <c r="N39" s="3549" t="s">
        <v>13</v>
      </c>
      <c r="O39" s="3537"/>
      <c r="P39" s="3540"/>
      <c r="X39" s="1540"/>
      <c r="Y39" s="1630" t="s">
        <v>510</v>
      </c>
      <c r="Z39" s="1631">
        <v>203140</v>
      </c>
    </row>
    <row r="40" spans="1:27" s="1477" customFormat="1" ht="15.75" customHeight="1" thickBot="1" x14ac:dyDescent="0.3">
      <c r="A40" s="3528"/>
      <c r="B40" s="3552" t="s">
        <v>483</v>
      </c>
      <c r="C40" s="3554" t="s">
        <v>15</v>
      </c>
      <c r="D40" s="3555"/>
      <c r="E40" s="3556" t="s">
        <v>16</v>
      </c>
      <c r="F40" s="3554" t="s">
        <v>34</v>
      </c>
      <c r="G40" s="3555"/>
      <c r="H40" s="3527"/>
      <c r="I40" s="3550"/>
      <c r="J40" s="3552" t="s">
        <v>483</v>
      </c>
      <c r="K40" s="3526" t="s">
        <v>15</v>
      </c>
      <c r="L40" s="3527"/>
      <c r="M40" s="3527"/>
      <c r="N40" s="3550"/>
      <c r="O40" s="3537"/>
      <c r="P40" s="3540"/>
      <c r="T40" s="1477" t="s">
        <v>512</v>
      </c>
      <c r="U40" s="1477" t="s">
        <v>502</v>
      </c>
      <c r="V40" s="1478">
        <f>V30+V35</f>
        <v>131754</v>
      </c>
      <c r="X40" s="1540"/>
      <c r="Y40" s="1630" t="s">
        <v>475</v>
      </c>
      <c r="Z40" s="1633">
        <v>573638</v>
      </c>
    </row>
    <row r="41" spans="1:27" s="1477" customFormat="1" ht="57.75" thickBot="1" x14ac:dyDescent="0.3">
      <c r="A41" s="3529"/>
      <c r="B41" s="3553"/>
      <c r="C41" s="1425" t="s">
        <v>485</v>
      </c>
      <c r="D41" s="1426" t="s">
        <v>486</v>
      </c>
      <c r="E41" s="3557"/>
      <c r="F41" s="1425" t="s">
        <v>487</v>
      </c>
      <c r="G41" s="1426" t="s">
        <v>486</v>
      </c>
      <c r="H41" s="3548"/>
      <c r="I41" s="3551"/>
      <c r="J41" s="3553"/>
      <c r="K41" s="3548"/>
      <c r="L41" s="3548"/>
      <c r="M41" s="3548"/>
      <c r="N41" s="3551"/>
      <c r="O41" s="3538"/>
      <c r="P41" s="3541"/>
      <c r="U41" s="1477" t="s">
        <v>510</v>
      </c>
      <c r="V41" s="1478">
        <f>V31+V36</f>
        <v>164102</v>
      </c>
    </row>
    <row r="42" spans="1:27" s="1477" customFormat="1" x14ac:dyDescent="0.25">
      <c r="A42" s="1427" t="s">
        <v>27</v>
      </c>
      <c r="B42" s="1481">
        <v>94704</v>
      </c>
      <c r="C42" s="1481">
        <v>11807</v>
      </c>
      <c r="D42" s="1482">
        <v>846</v>
      </c>
      <c r="E42" s="1481">
        <v>11867</v>
      </c>
      <c r="F42" s="1481">
        <v>1890</v>
      </c>
      <c r="G42" s="1483">
        <v>552</v>
      </c>
      <c r="H42" s="1484">
        <v>22062</v>
      </c>
      <c r="I42" s="1485">
        <v>142331</v>
      </c>
      <c r="J42" s="1428">
        <v>1550</v>
      </c>
      <c r="K42" s="1481">
        <v>50</v>
      </c>
      <c r="L42" s="1481">
        <v>8</v>
      </c>
      <c r="M42" s="1484">
        <v>28</v>
      </c>
      <c r="N42" s="1485">
        <v>1636</v>
      </c>
      <c r="O42" s="1486">
        <v>143967</v>
      </c>
      <c r="P42" s="1471">
        <v>41223</v>
      </c>
      <c r="Q42" s="1487"/>
      <c r="U42" s="1477" t="s">
        <v>475</v>
      </c>
      <c r="V42" s="1478">
        <f>V32+V37</f>
        <v>295855</v>
      </c>
      <c r="Y42" s="1629" t="s">
        <v>516</v>
      </c>
    </row>
    <row r="43" spans="1:27" s="1477" customFormat="1" ht="15.75" thickBot="1" x14ac:dyDescent="0.3">
      <c r="A43" s="1437" t="s">
        <v>28</v>
      </c>
      <c r="B43" s="1488">
        <v>126730</v>
      </c>
      <c r="C43" s="1488">
        <v>18229</v>
      </c>
      <c r="D43" s="1489">
        <v>2335</v>
      </c>
      <c r="E43" s="1488">
        <v>16900</v>
      </c>
      <c r="F43" s="1488">
        <v>5498</v>
      </c>
      <c r="G43" s="1483">
        <v>637</v>
      </c>
      <c r="H43" s="1484">
        <v>19038</v>
      </c>
      <c r="I43" s="1490">
        <v>186396</v>
      </c>
      <c r="J43" s="1438">
        <v>1933</v>
      </c>
      <c r="K43" s="1488">
        <v>281</v>
      </c>
      <c r="L43" s="1488">
        <v>1752</v>
      </c>
      <c r="M43" s="1484">
        <v>31</v>
      </c>
      <c r="N43" s="1490">
        <v>3997</v>
      </c>
      <c r="O43" s="1491">
        <v>190393</v>
      </c>
      <c r="P43" s="1492">
        <v>74745</v>
      </c>
      <c r="Q43" s="1493"/>
      <c r="Y43" s="1477" t="s">
        <v>509</v>
      </c>
      <c r="Z43" s="1477" t="s">
        <v>502</v>
      </c>
      <c r="AA43" s="1478">
        <f>H19+M19</f>
        <v>41159</v>
      </c>
    </row>
    <row r="44" spans="1:27" s="1477" customFormat="1" ht="15.75" thickBot="1" x14ac:dyDescent="0.3">
      <c r="A44" s="1459" t="s">
        <v>24</v>
      </c>
      <c r="B44" s="1461">
        <v>221434</v>
      </c>
      <c r="C44" s="1461">
        <v>30037</v>
      </c>
      <c r="D44" s="1494">
        <v>3181</v>
      </c>
      <c r="E44" s="1461">
        <v>28767</v>
      </c>
      <c r="F44" s="1461">
        <v>7388</v>
      </c>
      <c r="G44" s="1494">
        <v>1189</v>
      </c>
      <c r="H44" s="1480">
        <v>41100</v>
      </c>
      <c r="I44" s="1485">
        <v>328727</v>
      </c>
      <c r="J44" s="1461">
        <v>3483</v>
      </c>
      <c r="K44" s="1461">
        <v>331</v>
      </c>
      <c r="L44" s="1461">
        <v>1760</v>
      </c>
      <c r="M44" s="1461">
        <v>59</v>
      </c>
      <c r="N44" s="1485">
        <v>5633</v>
      </c>
      <c r="O44" s="1495">
        <v>334360</v>
      </c>
      <c r="P44" s="1460">
        <v>115968</v>
      </c>
      <c r="Z44" s="1477" t="s">
        <v>510</v>
      </c>
      <c r="AA44" s="1478">
        <f>H34+M34</f>
        <v>1007</v>
      </c>
    </row>
    <row r="45" spans="1:27" s="1477" customFormat="1" ht="15.75" thickBot="1" x14ac:dyDescent="0.3">
      <c r="A45" s="1459" t="s">
        <v>25</v>
      </c>
      <c r="B45" s="1496">
        <v>2098</v>
      </c>
      <c r="C45" s="1496">
        <v>629</v>
      </c>
      <c r="D45" s="1497">
        <v>68</v>
      </c>
      <c r="E45" s="1496">
        <v>942</v>
      </c>
      <c r="F45" s="1496">
        <v>313</v>
      </c>
      <c r="G45" s="1497">
        <v>93</v>
      </c>
      <c r="H45" s="1496">
        <v>986</v>
      </c>
      <c r="I45" s="1485">
        <v>4968</v>
      </c>
      <c r="J45" s="1496">
        <v>0</v>
      </c>
      <c r="K45" s="1496">
        <v>0</v>
      </c>
      <c r="L45" s="1496">
        <v>0</v>
      </c>
      <c r="M45" s="1496">
        <v>21</v>
      </c>
      <c r="N45" s="1485">
        <v>21</v>
      </c>
      <c r="O45" s="1495">
        <v>4989</v>
      </c>
      <c r="P45" s="1460">
        <v>2422</v>
      </c>
      <c r="Z45" s="1477" t="s">
        <v>475</v>
      </c>
      <c r="AA45" s="1478">
        <f>H35+M35</f>
        <v>42166</v>
      </c>
    </row>
    <row r="46" spans="1:27" s="1477" customFormat="1" ht="15.75" thickBot="1" x14ac:dyDescent="0.3">
      <c r="A46" s="1498" t="s">
        <v>26</v>
      </c>
      <c r="B46" s="1496">
        <v>223532</v>
      </c>
      <c r="C46" s="1496">
        <v>30666</v>
      </c>
      <c r="D46" s="1497">
        <v>3249</v>
      </c>
      <c r="E46" s="1496">
        <v>29709</v>
      </c>
      <c r="F46" s="1496">
        <v>7701</v>
      </c>
      <c r="G46" s="1497">
        <v>1282</v>
      </c>
      <c r="H46" s="1499">
        <v>42086</v>
      </c>
      <c r="I46" s="1464">
        <v>333695</v>
      </c>
      <c r="J46" s="1496">
        <v>3483</v>
      </c>
      <c r="K46" s="1496">
        <v>331</v>
      </c>
      <c r="L46" s="1496">
        <v>1760</v>
      </c>
      <c r="M46" s="1496">
        <v>80</v>
      </c>
      <c r="N46" s="1464">
        <v>5654</v>
      </c>
      <c r="O46" s="1495">
        <v>339349</v>
      </c>
      <c r="P46" s="1460">
        <v>118390</v>
      </c>
    </row>
    <row r="47" spans="1:27" s="1477" customFormat="1" x14ac:dyDescent="0.25">
      <c r="A47" s="1419"/>
      <c r="B47" s="1419"/>
      <c r="C47" s="1419"/>
      <c r="D47" s="1420"/>
      <c r="E47" s="1419"/>
      <c r="F47" s="1419"/>
      <c r="G47" s="1420"/>
      <c r="H47" s="1419"/>
      <c r="I47" s="1435"/>
      <c r="J47" s="1419"/>
      <c r="K47" s="1419"/>
      <c r="L47" s="1419"/>
      <c r="M47" s="1419"/>
      <c r="N47" s="1419"/>
      <c r="O47" s="1419"/>
    </row>
    <row r="48" spans="1:27" s="1477" customFormat="1" ht="15.75" thickBot="1" x14ac:dyDescent="0.3">
      <c r="A48" s="1419"/>
      <c r="B48" s="1435"/>
      <c r="C48" s="1419"/>
      <c r="D48" s="1420"/>
      <c r="E48" s="1419"/>
      <c r="F48" s="1419"/>
      <c r="G48" s="1420"/>
      <c r="H48" s="1419"/>
      <c r="I48" s="1435"/>
      <c r="J48" s="1419"/>
      <c r="K48" s="1419"/>
      <c r="L48" s="1419"/>
      <c r="M48" s="1419"/>
      <c r="N48" s="1419"/>
      <c r="O48" s="1419"/>
      <c r="Y48" s="1477" t="s">
        <v>511</v>
      </c>
      <c r="Z48" s="1477" t="s">
        <v>502</v>
      </c>
      <c r="AA48" s="1478">
        <f>H61+M61</f>
        <v>26197</v>
      </c>
    </row>
    <row r="49" spans="1:27" s="1477" customFormat="1" ht="15.75" thickBot="1" x14ac:dyDescent="0.3">
      <c r="A49" s="3523" t="s">
        <v>48</v>
      </c>
      <c r="B49" s="3524"/>
      <c r="C49" s="3524"/>
      <c r="D49" s="3524"/>
      <c r="E49" s="3524"/>
      <c r="F49" s="3524"/>
      <c r="G49" s="3524"/>
      <c r="H49" s="3524"/>
      <c r="I49" s="3524"/>
      <c r="J49" s="3524"/>
      <c r="K49" s="3524"/>
      <c r="L49" s="3524"/>
      <c r="M49" s="3524"/>
      <c r="N49" s="3524"/>
      <c r="O49" s="3524"/>
      <c r="P49" s="3525"/>
      <c r="Z49" s="1477" t="s">
        <v>510</v>
      </c>
      <c r="AA49" s="1478">
        <f>H76+M76</f>
        <v>61665</v>
      </c>
    </row>
    <row r="50" spans="1:27" s="1477" customFormat="1" ht="15.75" customHeight="1" thickBot="1" x14ac:dyDescent="0.3">
      <c r="A50" s="3526" t="s">
        <v>0</v>
      </c>
      <c r="B50" s="3530" t="s">
        <v>459</v>
      </c>
      <c r="C50" s="3531"/>
      <c r="D50" s="3531"/>
      <c r="E50" s="3531"/>
      <c r="F50" s="3531"/>
      <c r="G50" s="3531"/>
      <c r="H50" s="3531"/>
      <c r="I50" s="3532"/>
      <c r="J50" s="3533" t="s">
        <v>458</v>
      </c>
      <c r="K50" s="3534"/>
      <c r="L50" s="3534"/>
      <c r="M50" s="3534"/>
      <c r="N50" s="3535"/>
      <c r="O50" s="3536" t="s">
        <v>3</v>
      </c>
      <c r="P50" s="3539" t="s">
        <v>495</v>
      </c>
      <c r="Z50" s="1477" t="s">
        <v>475</v>
      </c>
      <c r="AA50" s="1478">
        <f>H77+M77</f>
        <v>87862</v>
      </c>
    </row>
    <row r="51" spans="1:27" s="1477" customFormat="1" ht="15" customHeight="1" thickBot="1" x14ac:dyDescent="0.3">
      <c r="A51" s="3527"/>
      <c r="B51" s="3542" t="s">
        <v>8</v>
      </c>
      <c r="C51" s="3543"/>
      <c r="D51" s="3544"/>
      <c r="E51" s="3545" t="s">
        <v>9</v>
      </c>
      <c r="F51" s="3546"/>
      <c r="G51" s="3547"/>
      <c r="H51" s="3526" t="s">
        <v>32</v>
      </c>
      <c r="I51" s="3549" t="s">
        <v>10</v>
      </c>
      <c r="J51" s="3542" t="s">
        <v>11</v>
      </c>
      <c r="K51" s="3544"/>
      <c r="L51" s="3526" t="s">
        <v>12</v>
      </c>
      <c r="M51" s="3526" t="s">
        <v>33</v>
      </c>
      <c r="N51" s="3549" t="s">
        <v>13</v>
      </c>
      <c r="O51" s="3537"/>
      <c r="P51" s="3540"/>
    </row>
    <row r="52" spans="1:27" s="1477" customFormat="1" ht="15.75" customHeight="1" thickBot="1" x14ac:dyDescent="0.3">
      <c r="A52" s="3528"/>
      <c r="B52" s="3552" t="s">
        <v>483</v>
      </c>
      <c r="C52" s="3554" t="s">
        <v>15</v>
      </c>
      <c r="D52" s="3555"/>
      <c r="E52" s="3556" t="s">
        <v>16</v>
      </c>
      <c r="F52" s="3554" t="s">
        <v>34</v>
      </c>
      <c r="G52" s="3555"/>
      <c r="H52" s="3527"/>
      <c r="I52" s="3550"/>
      <c r="J52" s="3552" t="s">
        <v>483</v>
      </c>
      <c r="K52" s="3526" t="s">
        <v>15</v>
      </c>
      <c r="L52" s="3527"/>
      <c r="M52" s="3527"/>
      <c r="N52" s="3550"/>
      <c r="O52" s="3537"/>
      <c r="P52" s="3540"/>
    </row>
    <row r="53" spans="1:27" s="1477" customFormat="1" ht="57.75" thickBot="1" x14ac:dyDescent="0.3">
      <c r="A53" s="3529"/>
      <c r="B53" s="3553"/>
      <c r="C53" s="1425" t="s">
        <v>485</v>
      </c>
      <c r="D53" s="1426" t="s">
        <v>486</v>
      </c>
      <c r="E53" s="3557"/>
      <c r="F53" s="1425" t="s">
        <v>487</v>
      </c>
      <c r="G53" s="1426" t="s">
        <v>486</v>
      </c>
      <c r="H53" s="3548"/>
      <c r="I53" s="3551"/>
      <c r="J53" s="3553"/>
      <c r="K53" s="3548"/>
      <c r="L53" s="3548"/>
      <c r="M53" s="3548"/>
      <c r="N53" s="3551"/>
      <c r="O53" s="3538"/>
      <c r="P53" s="3541"/>
      <c r="Y53" s="1477" t="s">
        <v>512</v>
      </c>
      <c r="Z53" s="1477" t="s">
        <v>502</v>
      </c>
      <c r="AA53" s="1478">
        <f>AA43+AA48</f>
        <v>67356</v>
      </c>
    </row>
    <row r="54" spans="1:27" s="1477" customFormat="1" ht="18.75" x14ac:dyDescent="0.3">
      <c r="A54" s="1427" t="s">
        <v>17</v>
      </c>
      <c r="B54" s="1481">
        <v>60658</v>
      </c>
      <c r="C54" s="1481">
        <v>26460</v>
      </c>
      <c r="D54" s="1482">
        <v>683</v>
      </c>
      <c r="E54" s="1481">
        <v>18012</v>
      </c>
      <c r="F54" s="1481">
        <v>15941</v>
      </c>
      <c r="G54" s="1483">
        <v>1180</v>
      </c>
      <c r="H54" s="1484">
        <v>9067</v>
      </c>
      <c r="I54" s="1431">
        <v>130138</v>
      </c>
      <c r="J54" s="1500">
        <v>7961</v>
      </c>
      <c r="K54" s="1501">
        <v>2274</v>
      </c>
      <c r="L54" s="1501">
        <v>4509</v>
      </c>
      <c r="M54" s="1502">
        <v>995</v>
      </c>
      <c r="N54" s="1432">
        <v>15739</v>
      </c>
      <c r="O54" s="1486">
        <v>145877</v>
      </c>
      <c r="P54" s="1471">
        <v>80813</v>
      </c>
      <c r="R54" s="1487"/>
      <c r="S54" s="3561" t="s">
        <v>513</v>
      </c>
      <c r="T54" s="3561"/>
      <c r="U54" s="3561"/>
      <c r="Z54" s="1477" t="s">
        <v>510</v>
      </c>
      <c r="AA54" s="1478">
        <f>AA44+AA49</f>
        <v>62672</v>
      </c>
    </row>
    <row r="55" spans="1:27" s="1477" customFormat="1" x14ac:dyDescent="0.25">
      <c r="A55" s="1437" t="s">
        <v>488</v>
      </c>
      <c r="B55" s="1488">
        <v>39755</v>
      </c>
      <c r="C55" s="1488">
        <v>30910</v>
      </c>
      <c r="D55" s="1489">
        <v>1366</v>
      </c>
      <c r="E55" s="1488">
        <v>12703</v>
      </c>
      <c r="F55" s="1488">
        <v>15793</v>
      </c>
      <c r="G55" s="1503">
        <v>1638</v>
      </c>
      <c r="H55" s="1504">
        <v>8948</v>
      </c>
      <c r="I55" s="1431">
        <v>108109</v>
      </c>
      <c r="J55" s="1505">
        <v>11602</v>
      </c>
      <c r="K55" s="1506">
        <v>8554</v>
      </c>
      <c r="L55" s="1506">
        <v>10966</v>
      </c>
      <c r="M55" s="1507">
        <v>474</v>
      </c>
      <c r="N55" s="1432">
        <v>31596</v>
      </c>
      <c r="O55" s="1508">
        <v>139706</v>
      </c>
      <c r="P55" s="1441">
        <v>90306</v>
      </c>
      <c r="R55" s="1493"/>
      <c r="Z55" s="1477" t="s">
        <v>475</v>
      </c>
      <c r="AA55" s="1478">
        <f>AA45+AA50</f>
        <v>130028</v>
      </c>
    </row>
    <row r="56" spans="1:27" s="1515" customFormat="1" x14ac:dyDescent="0.25">
      <c r="A56" s="1442" t="s">
        <v>411</v>
      </c>
      <c r="B56" s="1509">
        <v>10010</v>
      </c>
      <c r="C56" s="1509">
        <v>8062</v>
      </c>
      <c r="D56" s="1489">
        <v>744</v>
      </c>
      <c r="E56" s="1509">
        <v>3333</v>
      </c>
      <c r="F56" s="1509">
        <v>5198</v>
      </c>
      <c r="G56" s="1503">
        <v>468</v>
      </c>
      <c r="H56" s="1510">
        <v>1789</v>
      </c>
      <c r="I56" s="1446">
        <v>28392</v>
      </c>
      <c r="J56" s="1511">
        <v>7493</v>
      </c>
      <c r="K56" s="1512">
        <v>3957</v>
      </c>
      <c r="L56" s="1512">
        <v>3736</v>
      </c>
      <c r="M56" s="1513">
        <v>373</v>
      </c>
      <c r="N56" s="1432">
        <v>15559</v>
      </c>
      <c r="O56" s="1514">
        <v>43951</v>
      </c>
      <c r="P56" s="1444">
        <v>33237</v>
      </c>
      <c r="R56" s="1516"/>
      <c r="S56" s="1419" t="s">
        <v>509</v>
      </c>
      <c r="T56" s="1419" t="s">
        <v>502</v>
      </c>
      <c r="U56" s="1627">
        <f>O19</f>
        <v>334360</v>
      </c>
    </row>
    <row r="57" spans="1:27" s="1515" customFormat="1" x14ac:dyDescent="0.25">
      <c r="A57" s="1450" t="s">
        <v>489</v>
      </c>
      <c r="B57" s="1509">
        <v>14543</v>
      </c>
      <c r="C57" s="1509">
        <v>9616</v>
      </c>
      <c r="D57" s="1489">
        <v>102</v>
      </c>
      <c r="E57" s="1509">
        <v>4939</v>
      </c>
      <c r="F57" s="1509">
        <v>4200</v>
      </c>
      <c r="G57" s="1503">
        <v>30</v>
      </c>
      <c r="H57" s="1510">
        <v>4014</v>
      </c>
      <c r="I57" s="1446">
        <v>37312</v>
      </c>
      <c r="J57" s="1511">
        <v>2077</v>
      </c>
      <c r="K57" s="1512">
        <v>0</v>
      </c>
      <c r="L57" s="1512">
        <v>296</v>
      </c>
      <c r="M57" s="1513">
        <v>19</v>
      </c>
      <c r="N57" s="1432">
        <v>2392</v>
      </c>
      <c r="O57" s="1514">
        <v>39704</v>
      </c>
      <c r="P57" s="1444">
        <v>23727</v>
      </c>
      <c r="R57" s="1516"/>
      <c r="S57" s="1435"/>
      <c r="T57" s="1419" t="s">
        <v>510</v>
      </c>
      <c r="U57" s="1628">
        <f>O34</f>
        <v>4989</v>
      </c>
    </row>
    <row r="58" spans="1:27" s="1515" customFormat="1" x14ac:dyDescent="0.25">
      <c r="A58" s="1450" t="s">
        <v>490</v>
      </c>
      <c r="B58" s="1509">
        <v>12545</v>
      </c>
      <c r="C58" s="1509">
        <v>12102</v>
      </c>
      <c r="D58" s="1489">
        <v>489</v>
      </c>
      <c r="E58" s="1509">
        <v>4081</v>
      </c>
      <c r="F58" s="1509">
        <v>5898</v>
      </c>
      <c r="G58" s="1503">
        <v>1111</v>
      </c>
      <c r="H58" s="1510">
        <v>2480</v>
      </c>
      <c r="I58" s="1446">
        <v>37106</v>
      </c>
      <c r="J58" s="1511">
        <v>2031</v>
      </c>
      <c r="K58" s="1512">
        <v>4405</v>
      </c>
      <c r="L58" s="1512">
        <v>6872</v>
      </c>
      <c r="M58" s="1513">
        <v>0</v>
      </c>
      <c r="N58" s="1432">
        <v>13308</v>
      </c>
      <c r="O58" s="1514">
        <v>50414</v>
      </c>
      <c r="P58" s="1444">
        <v>30506</v>
      </c>
      <c r="R58" s="1516"/>
      <c r="S58" s="1419"/>
      <c r="T58" s="1419" t="s">
        <v>475</v>
      </c>
      <c r="U58" s="1626">
        <f>O35</f>
        <v>339349</v>
      </c>
    </row>
    <row r="59" spans="1:27" s="1477" customFormat="1" x14ac:dyDescent="0.25">
      <c r="A59" s="1437" t="s">
        <v>22</v>
      </c>
      <c r="B59" s="1488">
        <v>4005</v>
      </c>
      <c r="C59" s="1488">
        <v>2791</v>
      </c>
      <c r="D59" s="1489">
        <v>57</v>
      </c>
      <c r="E59" s="1488">
        <v>1265</v>
      </c>
      <c r="F59" s="1488">
        <v>431</v>
      </c>
      <c r="G59" s="1503">
        <v>7</v>
      </c>
      <c r="H59" s="1504">
        <v>1655</v>
      </c>
      <c r="I59" s="1431">
        <v>10148</v>
      </c>
      <c r="J59" s="1505">
        <v>577</v>
      </c>
      <c r="K59" s="1506">
        <v>0</v>
      </c>
      <c r="L59" s="1506">
        <v>317</v>
      </c>
      <c r="M59" s="1507">
        <v>0</v>
      </c>
      <c r="N59" s="1432">
        <v>894</v>
      </c>
      <c r="O59" s="1508">
        <v>11042</v>
      </c>
      <c r="P59" s="1441">
        <v>6622</v>
      </c>
      <c r="R59" s="1493"/>
    </row>
    <row r="60" spans="1:27" s="1477" customFormat="1" ht="15.75" thickBot="1" x14ac:dyDescent="0.3">
      <c r="A60" s="1451" t="s">
        <v>23</v>
      </c>
      <c r="B60" s="1517">
        <v>20037</v>
      </c>
      <c r="C60" s="1517">
        <v>13066</v>
      </c>
      <c r="D60" s="1518">
        <v>926</v>
      </c>
      <c r="E60" s="1517">
        <v>7148</v>
      </c>
      <c r="F60" s="1517">
        <v>5390</v>
      </c>
      <c r="G60" s="1519">
        <v>273</v>
      </c>
      <c r="H60" s="1520">
        <v>4605</v>
      </c>
      <c r="I60" s="1431">
        <v>50246</v>
      </c>
      <c r="J60" s="1521">
        <v>985</v>
      </c>
      <c r="K60" s="1522">
        <v>529</v>
      </c>
      <c r="L60" s="1522">
        <v>1364</v>
      </c>
      <c r="M60" s="1523">
        <v>453</v>
      </c>
      <c r="N60" s="1457">
        <v>3331</v>
      </c>
      <c r="O60" s="1524">
        <v>53577</v>
      </c>
      <c r="P60" s="1458">
        <v>32770</v>
      </c>
      <c r="R60" s="1493"/>
    </row>
    <row r="61" spans="1:27" s="1477" customFormat="1" ht="15.75" thickBot="1" x14ac:dyDescent="0.3">
      <c r="A61" s="1525" t="s">
        <v>24</v>
      </c>
      <c r="B61" s="1526">
        <v>124455</v>
      </c>
      <c r="C61" s="1527">
        <v>73227</v>
      </c>
      <c r="D61" s="1528">
        <v>3032</v>
      </c>
      <c r="E61" s="1527">
        <v>39128</v>
      </c>
      <c r="F61" s="1527">
        <v>37555</v>
      </c>
      <c r="G61" s="1528">
        <v>3098</v>
      </c>
      <c r="H61" s="1529">
        <v>24275</v>
      </c>
      <c r="I61" s="1530">
        <v>298641</v>
      </c>
      <c r="J61" s="1526">
        <v>21126</v>
      </c>
      <c r="K61" s="1527">
        <v>11357</v>
      </c>
      <c r="L61" s="1527">
        <v>17156</v>
      </c>
      <c r="M61" s="1527">
        <v>1922</v>
      </c>
      <c r="N61" s="1531">
        <v>51561</v>
      </c>
      <c r="O61" s="1532">
        <v>350202</v>
      </c>
      <c r="P61" s="1460">
        <v>210510</v>
      </c>
      <c r="S61" s="1629" t="s">
        <v>511</v>
      </c>
      <c r="T61" s="1629" t="s">
        <v>502</v>
      </c>
      <c r="U61" s="1632">
        <f>O61</f>
        <v>350202</v>
      </c>
    </row>
    <row r="62" spans="1:27" s="1540" customFormat="1" x14ac:dyDescent="0.25">
      <c r="A62" s="1533" t="s">
        <v>35</v>
      </c>
      <c r="B62" s="1467">
        <v>13962</v>
      </c>
      <c r="C62" s="1534">
        <v>6007</v>
      </c>
      <c r="D62" s="1535">
        <v>0</v>
      </c>
      <c r="E62" s="1534">
        <v>6727</v>
      </c>
      <c r="F62" s="1534">
        <v>3217</v>
      </c>
      <c r="G62" s="1535">
        <v>75</v>
      </c>
      <c r="H62" s="1536">
        <v>3221</v>
      </c>
      <c r="I62" s="1537">
        <v>33134</v>
      </c>
      <c r="J62" s="1467">
        <v>25844</v>
      </c>
      <c r="K62" s="1534">
        <v>1720</v>
      </c>
      <c r="L62" s="1534">
        <v>2363</v>
      </c>
      <c r="M62" s="1538">
        <v>450</v>
      </c>
      <c r="N62" s="1485">
        <v>30377</v>
      </c>
      <c r="O62" s="1539">
        <v>63511</v>
      </c>
      <c r="P62" s="1434">
        <v>39347</v>
      </c>
      <c r="R62" s="1541"/>
      <c r="T62" s="1630" t="s">
        <v>510</v>
      </c>
      <c r="U62" s="1631">
        <f>O76</f>
        <v>515460</v>
      </c>
    </row>
    <row r="63" spans="1:27" s="1540" customFormat="1" x14ac:dyDescent="0.25">
      <c r="A63" s="1542" t="s">
        <v>36</v>
      </c>
      <c r="B63" s="1438">
        <v>6137</v>
      </c>
      <c r="C63" s="1488">
        <v>3212</v>
      </c>
      <c r="D63" s="1489">
        <v>0</v>
      </c>
      <c r="E63" s="1488">
        <v>4165</v>
      </c>
      <c r="F63" s="1488">
        <v>2927</v>
      </c>
      <c r="G63" s="1489">
        <v>500</v>
      </c>
      <c r="H63" s="1504">
        <v>1273</v>
      </c>
      <c r="I63" s="1543">
        <v>17715</v>
      </c>
      <c r="J63" s="1438">
        <v>13703</v>
      </c>
      <c r="K63" s="1488">
        <v>11750</v>
      </c>
      <c r="L63" s="1488">
        <v>2420</v>
      </c>
      <c r="M63" s="1544">
        <v>574</v>
      </c>
      <c r="N63" s="1545">
        <v>28448</v>
      </c>
      <c r="O63" s="1508">
        <v>46162</v>
      </c>
      <c r="P63" s="1441">
        <v>30428</v>
      </c>
      <c r="R63" s="1541"/>
      <c r="T63" s="1630" t="s">
        <v>475</v>
      </c>
      <c r="U63" s="1633">
        <f>O77</f>
        <v>865662</v>
      </c>
    </row>
    <row r="64" spans="1:27" s="1540" customFormat="1" x14ac:dyDescent="0.25">
      <c r="A64" s="1542" t="s">
        <v>37</v>
      </c>
      <c r="B64" s="1438">
        <v>439</v>
      </c>
      <c r="C64" s="1488">
        <v>129</v>
      </c>
      <c r="D64" s="1489">
        <v>0</v>
      </c>
      <c r="E64" s="1488">
        <v>975</v>
      </c>
      <c r="F64" s="1488">
        <v>267</v>
      </c>
      <c r="G64" s="1489">
        <v>0</v>
      </c>
      <c r="H64" s="1504">
        <v>177</v>
      </c>
      <c r="I64" s="1543">
        <v>1987</v>
      </c>
      <c r="J64" s="1438">
        <v>5334</v>
      </c>
      <c r="K64" s="1488">
        <v>0</v>
      </c>
      <c r="L64" s="1488">
        <v>0</v>
      </c>
      <c r="M64" s="1544">
        <v>0</v>
      </c>
      <c r="N64" s="1545">
        <v>5334</v>
      </c>
      <c r="O64" s="1508">
        <v>7321</v>
      </c>
      <c r="P64" s="1441">
        <v>1463</v>
      </c>
      <c r="R64" s="1541"/>
    </row>
    <row r="65" spans="1:21" s="1540" customFormat="1" x14ac:dyDescent="0.25">
      <c r="A65" s="1542" t="s">
        <v>38</v>
      </c>
      <c r="B65" s="1438">
        <v>1714</v>
      </c>
      <c r="C65" s="1488">
        <v>75</v>
      </c>
      <c r="D65" s="1489">
        <v>0</v>
      </c>
      <c r="E65" s="1488">
        <v>274</v>
      </c>
      <c r="F65" s="1488">
        <v>463</v>
      </c>
      <c r="G65" s="1489">
        <v>0</v>
      </c>
      <c r="H65" s="1504">
        <v>852</v>
      </c>
      <c r="I65" s="1543">
        <v>3378</v>
      </c>
      <c r="J65" s="1438">
        <v>0</v>
      </c>
      <c r="K65" s="1488">
        <v>35</v>
      </c>
      <c r="L65" s="1488">
        <v>0</v>
      </c>
      <c r="M65" s="1544">
        <v>0</v>
      </c>
      <c r="N65" s="1545">
        <v>35</v>
      </c>
      <c r="O65" s="1508">
        <v>3413</v>
      </c>
      <c r="P65" s="1441">
        <v>904</v>
      </c>
      <c r="R65" s="1541"/>
    </row>
    <row r="66" spans="1:21" s="1540" customFormat="1" x14ac:dyDescent="0.25">
      <c r="A66" s="1542" t="s">
        <v>39</v>
      </c>
      <c r="B66" s="1438">
        <v>4577</v>
      </c>
      <c r="C66" s="1488">
        <v>7373</v>
      </c>
      <c r="D66" s="1489">
        <v>0</v>
      </c>
      <c r="E66" s="1488">
        <v>3215</v>
      </c>
      <c r="F66" s="1488">
        <v>5659</v>
      </c>
      <c r="G66" s="1489">
        <v>0</v>
      </c>
      <c r="H66" s="1504">
        <v>341</v>
      </c>
      <c r="I66" s="1543">
        <v>21165</v>
      </c>
      <c r="J66" s="1438">
        <v>5884</v>
      </c>
      <c r="K66" s="1488">
        <v>5544</v>
      </c>
      <c r="L66" s="1488">
        <v>15954</v>
      </c>
      <c r="M66" s="1544">
        <v>12155</v>
      </c>
      <c r="N66" s="1545">
        <v>39537</v>
      </c>
      <c r="O66" s="1508">
        <v>60703</v>
      </c>
      <c r="P66" s="1441">
        <v>42500</v>
      </c>
      <c r="R66" s="1541"/>
      <c r="S66" s="1630" t="s">
        <v>512</v>
      </c>
      <c r="T66" s="1630" t="s">
        <v>502</v>
      </c>
      <c r="U66" s="1634">
        <f>U61+U56</f>
        <v>684562</v>
      </c>
    </row>
    <row r="67" spans="1:21" s="1540" customFormat="1" x14ac:dyDescent="0.25">
      <c r="A67" s="1542" t="s">
        <v>40</v>
      </c>
      <c r="B67" s="1438">
        <v>555</v>
      </c>
      <c r="C67" s="1488">
        <v>119</v>
      </c>
      <c r="D67" s="1489">
        <v>20</v>
      </c>
      <c r="E67" s="1488">
        <v>12071</v>
      </c>
      <c r="F67" s="1488">
        <v>291</v>
      </c>
      <c r="G67" s="1489">
        <v>0</v>
      </c>
      <c r="H67" s="1504">
        <v>26</v>
      </c>
      <c r="I67" s="1543">
        <v>13062</v>
      </c>
      <c r="J67" s="1438">
        <v>0</v>
      </c>
      <c r="K67" s="1488">
        <v>0</v>
      </c>
      <c r="L67" s="1488">
        <v>0</v>
      </c>
      <c r="M67" s="1544">
        <v>141</v>
      </c>
      <c r="N67" s="1545">
        <v>141</v>
      </c>
      <c r="O67" s="1508">
        <v>13203</v>
      </c>
      <c r="P67" s="1441">
        <v>12992</v>
      </c>
      <c r="R67" s="1541"/>
      <c r="T67" s="1630" t="s">
        <v>510</v>
      </c>
      <c r="U67" s="1631">
        <f>U57+U62</f>
        <v>520449</v>
      </c>
    </row>
    <row r="68" spans="1:21" s="1540" customFormat="1" ht="15" customHeight="1" x14ac:dyDescent="0.25">
      <c r="A68" s="1542" t="s">
        <v>41</v>
      </c>
      <c r="B68" s="1438">
        <v>6016</v>
      </c>
      <c r="C68" s="1488">
        <v>1255</v>
      </c>
      <c r="D68" s="1489">
        <v>227</v>
      </c>
      <c r="E68" s="1488">
        <v>4831</v>
      </c>
      <c r="F68" s="1488">
        <v>2258</v>
      </c>
      <c r="G68" s="1489">
        <v>0</v>
      </c>
      <c r="H68" s="1504">
        <v>483</v>
      </c>
      <c r="I68" s="1543">
        <v>14843</v>
      </c>
      <c r="J68" s="1438">
        <v>1888</v>
      </c>
      <c r="K68" s="1488">
        <v>752</v>
      </c>
      <c r="L68" s="1488">
        <v>833</v>
      </c>
      <c r="M68" s="1544">
        <v>10</v>
      </c>
      <c r="N68" s="1545">
        <v>3483</v>
      </c>
      <c r="O68" s="1508">
        <v>18326</v>
      </c>
      <c r="P68" s="1441">
        <v>10790</v>
      </c>
      <c r="R68" s="1541"/>
      <c r="T68" s="1630" t="s">
        <v>475</v>
      </c>
      <c r="U68" s="1633">
        <f>U63+U58</f>
        <v>1205011</v>
      </c>
    </row>
    <row r="69" spans="1:21" s="1540" customFormat="1" x14ac:dyDescent="0.25">
      <c r="A69" s="1542" t="s">
        <v>42</v>
      </c>
      <c r="B69" s="1438">
        <v>3401</v>
      </c>
      <c r="C69" s="1488">
        <v>4032</v>
      </c>
      <c r="D69" s="1489">
        <v>0</v>
      </c>
      <c r="E69" s="1488">
        <v>11179</v>
      </c>
      <c r="F69" s="1488">
        <v>16176</v>
      </c>
      <c r="G69" s="1489">
        <v>0</v>
      </c>
      <c r="H69" s="1504">
        <v>3670</v>
      </c>
      <c r="I69" s="1543">
        <v>38458</v>
      </c>
      <c r="J69" s="1438">
        <v>90</v>
      </c>
      <c r="K69" s="1488">
        <v>243</v>
      </c>
      <c r="L69" s="1488">
        <v>375</v>
      </c>
      <c r="M69" s="1544">
        <v>148</v>
      </c>
      <c r="N69" s="1545">
        <v>856</v>
      </c>
      <c r="O69" s="1508">
        <v>39314</v>
      </c>
      <c r="P69" s="1441">
        <v>28304</v>
      </c>
      <c r="R69" s="1541"/>
    </row>
    <row r="70" spans="1:21" s="1540" customFormat="1" x14ac:dyDescent="0.25">
      <c r="A70" s="1542" t="s">
        <v>43</v>
      </c>
      <c r="B70" s="1438">
        <v>7009</v>
      </c>
      <c r="C70" s="1488">
        <v>2209</v>
      </c>
      <c r="D70" s="1489">
        <v>0</v>
      </c>
      <c r="E70" s="1488">
        <v>3747</v>
      </c>
      <c r="F70" s="1488">
        <v>505</v>
      </c>
      <c r="G70" s="1489">
        <v>22</v>
      </c>
      <c r="H70" s="1504">
        <v>1739</v>
      </c>
      <c r="I70" s="1543">
        <v>15209</v>
      </c>
      <c r="J70" s="1438">
        <v>180</v>
      </c>
      <c r="K70" s="1488">
        <v>15</v>
      </c>
      <c r="L70" s="1488">
        <v>2193</v>
      </c>
      <c r="M70" s="1544">
        <v>7</v>
      </c>
      <c r="N70" s="1545">
        <v>2395</v>
      </c>
      <c r="O70" s="1508">
        <v>17604</v>
      </c>
      <c r="P70" s="1441">
        <v>9681</v>
      </c>
      <c r="R70" s="1541"/>
    </row>
    <row r="71" spans="1:21" s="1477" customFormat="1" x14ac:dyDescent="0.25">
      <c r="A71" s="1542" t="s">
        <v>44</v>
      </c>
      <c r="B71" s="1500">
        <v>2297</v>
      </c>
      <c r="C71" s="1481">
        <v>411</v>
      </c>
      <c r="D71" s="1482">
        <v>0</v>
      </c>
      <c r="E71" s="1481">
        <v>970</v>
      </c>
      <c r="F71" s="1481">
        <v>1735</v>
      </c>
      <c r="G71" s="1483">
        <v>0</v>
      </c>
      <c r="H71" s="1484">
        <v>2833</v>
      </c>
      <c r="I71" s="1546">
        <v>8246</v>
      </c>
      <c r="J71" s="1500">
        <v>2060</v>
      </c>
      <c r="K71" s="1481">
        <v>573</v>
      </c>
      <c r="L71" s="1481">
        <v>48</v>
      </c>
      <c r="M71" s="1481">
        <v>1031</v>
      </c>
      <c r="N71" s="1432">
        <v>3712</v>
      </c>
      <c r="O71" s="1486">
        <v>11958</v>
      </c>
      <c r="P71" s="1441">
        <v>9308</v>
      </c>
      <c r="R71" s="1541"/>
    </row>
    <row r="72" spans="1:21" s="1477" customFormat="1" x14ac:dyDescent="0.25">
      <c r="A72" s="1542" t="s">
        <v>45</v>
      </c>
      <c r="B72" s="1505">
        <v>3741</v>
      </c>
      <c r="C72" s="1488">
        <v>731</v>
      </c>
      <c r="D72" s="1489">
        <v>38</v>
      </c>
      <c r="E72" s="1488">
        <v>305</v>
      </c>
      <c r="F72" s="1488">
        <v>527</v>
      </c>
      <c r="G72" s="1503">
        <v>31</v>
      </c>
      <c r="H72" s="1504">
        <v>245</v>
      </c>
      <c r="I72" s="1546">
        <v>5549</v>
      </c>
      <c r="J72" s="1505">
        <v>136</v>
      </c>
      <c r="K72" s="1488">
        <v>0</v>
      </c>
      <c r="L72" s="1488">
        <v>0</v>
      </c>
      <c r="M72" s="1488">
        <v>0</v>
      </c>
      <c r="N72" s="1432">
        <v>136</v>
      </c>
      <c r="O72" s="1508">
        <v>5685</v>
      </c>
      <c r="P72" s="1441">
        <v>3937</v>
      </c>
      <c r="R72" s="1541"/>
    </row>
    <row r="73" spans="1:21" s="1477" customFormat="1" x14ac:dyDescent="0.25">
      <c r="A73" s="1542" t="s">
        <v>46</v>
      </c>
      <c r="B73" s="1505">
        <v>1341</v>
      </c>
      <c r="C73" s="1488">
        <v>3899</v>
      </c>
      <c r="D73" s="1489">
        <v>0</v>
      </c>
      <c r="E73" s="1488">
        <v>1864</v>
      </c>
      <c r="F73" s="1488">
        <v>4382</v>
      </c>
      <c r="G73" s="1503">
        <v>0</v>
      </c>
      <c r="H73" s="1504">
        <v>3607</v>
      </c>
      <c r="I73" s="1546">
        <v>15093</v>
      </c>
      <c r="J73" s="1505">
        <v>556</v>
      </c>
      <c r="K73" s="1488">
        <v>0</v>
      </c>
      <c r="L73" s="1488">
        <v>27</v>
      </c>
      <c r="M73" s="1488">
        <v>3941</v>
      </c>
      <c r="N73" s="1432">
        <v>4524</v>
      </c>
      <c r="O73" s="1508">
        <v>19617</v>
      </c>
      <c r="P73" s="1441">
        <v>15120</v>
      </c>
      <c r="R73" s="1541"/>
    </row>
    <row r="74" spans="1:21" s="1477" customFormat="1" x14ac:dyDescent="0.25">
      <c r="A74" s="1547" t="s">
        <v>47</v>
      </c>
      <c r="B74" s="1521">
        <v>1110</v>
      </c>
      <c r="C74" s="1517">
        <v>0</v>
      </c>
      <c r="D74" s="1518">
        <v>0</v>
      </c>
      <c r="E74" s="1517">
        <v>159</v>
      </c>
      <c r="F74" s="1517">
        <v>343</v>
      </c>
      <c r="G74" s="1519">
        <v>0</v>
      </c>
      <c r="H74" s="1520">
        <v>27</v>
      </c>
      <c r="I74" s="1546">
        <v>1639</v>
      </c>
      <c r="J74" s="1521">
        <v>1075</v>
      </c>
      <c r="K74" s="1517">
        <v>1035</v>
      </c>
      <c r="L74" s="1517">
        <v>95</v>
      </c>
      <c r="M74" s="1517">
        <v>0</v>
      </c>
      <c r="N74" s="1432">
        <v>2205</v>
      </c>
      <c r="O74" s="1524">
        <v>3844</v>
      </c>
      <c r="P74" s="1441">
        <v>1657</v>
      </c>
      <c r="R74" s="1541"/>
    </row>
    <row r="75" spans="1:21" ht="15.75" thickBot="1" x14ac:dyDescent="0.3">
      <c r="A75" s="1548" t="s">
        <v>321</v>
      </c>
      <c r="B75" s="1505">
        <v>30064</v>
      </c>
      <c r="C75" s="1488">
        <v>28310</v>
      </c>
      <c r="D75" s="1489">
        <v>410</v>
      </c>
      <c r="E75" s="1488">
        <v>26531</v>
      </c>
      <c r="F75" s="1488">
        <v>12975</v>
      </c>
      <c r="G75" s="1503">
        <v>229</v>
      </c>
      <c r="H75" s="1504">
        <v>11580</v>
      </c>
      <c r="I75" s="1530">
        <v>109459</v>
      </c>
      <c r="J75" s="1505">
        <v>61928</v>
      </c>
      <c r="K75" s="1488">
        <v>10477</v>
      </c>
      <c r="L75" s="1488">
        <v>9800</v>
      </c>
      <c r="M75" s="1488">
        <v>13134</v>
      </c>
      <c r="N75" s="1457">
        <v>95340</v>
      </c>
      <c r="O75" s="1508">
        <v>204799</v>
      </c>
      <c r="P75" s="1458">
        <v>95771</v>
      </c>
      <c r="R75" s="1541"/>
    </row>
    <row r="76" spans="1:21" s="1477" customFormat="1" ht="15.75" thickBot="1" x14ac:dyDescent="0.3">
      <c r="A76" s="1473" t="s">
        <v>25</v>
      </c>
      <c r="B76" s="1475">
        <v>82362</v>
      </c>
      <c r="C76" s="1475">
        <v>57762</v>
      </c>
      <c r="D76" s="1528">
        <v>695</v>
      </c>
      <c r="E76" s="1475">
        <v>77013</v>
      </c>
      <c r="F76" s="1475">
        <v>51725</v>
      </c>
      <c r="G76" s="1528">
        <v>857</v>
      </c>
      <c r="H76" s="1475">
        <v>30074</v>
      </c>
      <c r="I76" s="1463">
        <v>298936</v>
      </c>
      <c r="J76" s="1475">
        <v>118680</v>
      </c>
      <c r="K76" s="1475">
        <v>32145</v>
      </c>
      <c r="L76" s="1475">
        <v>34109</v>
      </c>
      <c r="M76" s="1475">
        <v>31591</v>
      </c>
      <c r="N76" s="1485">
        <v>216524</v>
      </c>
      <c r="O76" s="1549">
        <v>515460</v>
      </c>
      <c r="P76" s="1550">
        <v>302203</v>
      </c>
      <c r="R76" s="1478"/>
      <c r="T76" s="1478">
        <f>C76+K76</f>
        <v>89907</v>
      </c>
    </row>
    <row r="77" spans="1:21" s="1477" customFormat="1" ht="15.75" thickBot="1" x14ac:dyDescent="0.3">
      <c r="A77" s="1459" t="s">
        <v>26</v>
      </c>
      <c r="B77" s="1460">
        <v>206817</v>
      </c>
      <c r="C77" s="1460">
        <v>130990</v>
      </c>
      <c r="D77" s="1462">
        <v>3727</v>
      </c>
      <c r="E77" s="1460">
        <v>116141</v>
      </c>
      <c r="F77" s="1460">
        <v>89280</v>
      </c>
      <c r="G77" s="1462">
        <v>3955</v>
      </c>
      <c r="H77" s="1551">
        <v>54349</v>
      </c>
      <c r="I77" s="1463">
        <v>597577</v>
      </c>
      <c r="J77" s="1552">
        <v>139805</v>
      </c>
      <c r="K77" s="1553">
        <v>43502</v>
      </c>
      <c r="L77" s="1553">
        <v>51264</v>
      </c>
      <c r="M77" s="1553">
        <v>33513</v>
      </c>
      <c r="N77" s="1554">
        <v>268085</v>
      </c>
      <c r="O77" s="1495">
        <v>865662</v>
      </c>
      <c r="P77" s="1555">
        <v>512713</v>
      </c>
    </row>
    <row r="78" spans="1:21" x14ac:dyDescent="0.25">
      <c r="B78" s="1435"/>
      <c r="H78" s="1435"/>
      <c r="I78" s="1435"/>
      <c r="N78" s="1435"/>
      <c r="O78" s="1435"/>
      <c r="P78" s="1556"/>
    </row>
    <row r="79" spans="1:21" ht="15.75" thickBot="1" x14ac:dyDescent="0.3">
      <c r="P79" s="1556"/>
    </row>
    <row r="80" spans="1:21" ht="15.75" thickBot="1" x14ac:dyDescent="0.3">
      <c r="A80" s="1557" t="s">
        <v>48</v>
      </c>
      <c r="B80" s="1558"/>
      <c r="C80" s="1558"/>
      <c r="D80" s="1558"/>
      <c r="E80" s="1558"/>
      <c r="F80" s="1558"/>
      <c r="G80" s="1558"/>
      <c r="H80" s="1558"/>
      <c r="I80" s="1558"/>
      <c r="J80" s="1558"/>
      <c r="K80" s="1558"/>
      <c r="L80" s="1558"/>
      <c r="M80" s="1558"/>
      <c r="N80" s="1558"/>
      <c r="O80" s="1558"/>
      <c r="P80" s="1559"/>
    </row>
    <row r="81" spans="1:16" ht="15.75" customHeight="1" thickBot="1" x14ac:dyDescent="0.3">
      <c r="A81" s="3526" t="s">
        <v>0</v>
      </c>
      <c r="B81" s="3530" t="s">
        <v>459</v>
      </c>
      <c r="C81" s="3531"/>
      <c r="D81" s="3531"/>
      <c r="E81" s="3531"/>
      <c r="F81" s="3531"/>
      <c r="G81" s="3531"/>
      <c r="H81" s="3531"/>
      <c r="I81" s="1560"/>
      <c r="J81" s="3533" t="s">
        <v>458</v>
      </c>
      <c r="K81" s="3534"/>
      <c r="L81" s="3534"/>
      <c r="M81" s="3534"/>
      <c r="N81" s="3535"/>
      <c r="O81" s="3536" t="s">
        <v>3</v>
      </c>
      <c r="P81" s="3539" t="s">
        <v>495</v>
      </c>
    </row>
    <row r="82" spans="1:16" ht="15.75" customHeight="1" thickBot="1" x14ac:dyDescent="0.3">
      <c r="A82" s="3527"/>
      <c r="B82" s="3542" t="s">
        <v>8</v>
      </c>
      <c r="C82" s="3543"/>
      <c r="D82" s="3544"/>
      <c r="E82" s="3558" t="s">
        <v>9</v>
      </c>
      <c r="F82" s="3559"/>
      <c r="G82" s="3560"/>
      <c r="H82" s="3526" t="s">
        <v>32</v>
      </c>
      <c r="I82" s="3549" t="s">
        <v>10</v>
      </c>
      <c r="J82" s="3542" t="s">
        <v>11</v>
      </c>
      <c r="K82" s="3544"/>
      <c r="L82" s="3526" t="s">
        <v>12</v>
      </c>
      <c r="M82" s="3526" t="s">
        <v>33</v>
      </c>
      <c r="N82" s="3549" t="s">
        <v>13</v>
      </c>
      <c r="O82" s="3537"/>
      <c r="P82" s="3540"/>
    </row>
    <row r="83" spans="1:16" s="1540" customFormat="1" ht="15.75" customHeight="1" thickBot="1" x14ac:dyDescent="0.3">
      <c r="A83" s="3528"/>
      <c r="B83" s="3552" t="s">
        <v>483</v>
      </c>
      <c r="C83" s="3542" t="s">
        <v>15</v>
      </c>
      <c r="D83" s="3544"/>
      <c r="E83" s="3556" t="s">
        <v>16</v>
      </c>
      <c r="F83" s="3542" t="s">
        <v>34</v>
      </c>
      <c r="G83" s="3544"/>
      <c r="H83" s="3527"/>
      <c r="I83" s="3550"/>
      <c r="J83" s="3552" t="s">
        <v>483</v>
      </c>
      <c r="K83" s="3526" t="s">
        <v>15</v>
      </c>
      <c r="L83" s="3527"/>
      <c r="M83" s="3527"/>
      <c r="N83" s="3550"/>
      <c r="O83" s="3537"/>
      <c r="P83" s="3540"/>
    </row>
    <row r="84" spans="1:16" s="1540" customFormat="1" ht="57.75" thickBot="1" x14ac:dyDescent="0.3">
      <c r="A84" s="3529"/>
      <c r="B84" s="3553"/>
      <c r="C84" s="1561" t="s">
        <v>485</v>
      </c>
      <c r="D84" s="1562" t="s">
        <v>486</v>
      </c>
      <c r="E84" s="3557"/>
      <c r="F84" s="1561" t="s">
        <v>487</v>
      </c>
      <c r="G84" s="1562" t="s">
        <v>486</v>
      </c>
      <c r="H84" s="3548"/>
      <c r="I84" s="3551"/>
      <c r="J84" s="3553"/>
      <c r="K84" s="3548"/>
      <c r="L84" s="3548"/>
      <c r="M84" s="3548"/>
      <c r="N84" s="3551"/>
      <c r="O84" s="3538"/>
      <c r="P84" s="3541"/>
    </row>
    <row r="85" spans="1:16" ht="15.75" thickBot="1" x14ac:dyDescent="0.3">
      <c r="A85" s="1563" t="s">
        <v>491</v>
      </c>
      <c r="B85" s="1564">
        <v>124455</v>
      </c>
      <c r="C85" s="1564">
        <v>73227</v>
      </c>
      <c r="D85" s="1565">
        <v>3032</v>
      </c>
      <c r="E85" s="1564">
        <v>39128</v>
      </c>
      <c r="F85" s="1564">
        <v>37555</v>
      </c>
      <c r="G85" s="1565">
        <v>3098</v>
      </c>
      <c r="H85" s="1564">
        <v>24275</v>
      </c>
      <c r="I85" s="1566">
        <v>298641</v>
      </c>
      <c r="J85" s="1564">
        <v>21126</v>
      </c>
      <c r="K85" s="1564">
        <v>11357</v>
      </c>
      <c r="L85" s="1564">
        <v>17156</v>
      </c>
      <c r="M85" s="1564">
        <v>1922</v>
      </c>
      <c r="N85" s="1463">
        <v>51561</v>
      </c>
      <c r="O85" s="1465">
        <v>350202</v>
      </c>
      <c r="P85" s="1567">
        <v>210510</v>
      </c>
    </row>
    <row r="86" spans="1:16" x14ac:dyDescent="0.25">
      <c r="A86" s="1568" t="s">
        <v>49</v>
      </c>
      <c r="B86" s="1569">
        <v>82284</v>
      </c>
      <c r="C86" s="1481">
        <v>46507</v>
      </c>
      <c r="D86" s="1482">
        <v>2127</v>
      </c>
      <c r="E86" s="1481">
        <v>22286</v>
      </c>
      <c r="F86" s="1481">
        <v>23434</v>
      </c>
      <c r="G86" s="1483">
        <v>1962</v>
      </c>
      <c r="H86" s="1570">
        <v>17610</v>
      </c>
      <c r="I86" s="1537">
        <v>192121</v>
      </c>
      <c r="J86" s="1571">
        <v>18019</v>
      </c>
      <c r="K86" s="1481">
        <v>9401</v>
      </c>
      <c r="L86" s="1569">
        <v>16564</v>
      </c>
      <c r="M86" s="1569">
        <v>1845</v>
      </c>
      <c r="N86" s="1537">
        <v>45829</v>
      </c>
      <c r="O86" s="1572">
        <v>237950</v>
      </c>
      <c r="P86" s="1434">
        <v>148548</v>
      </c>
    </row>
    <row r="87" spans="1:16" x14ac:dyDescent="0.25">
      <c r="A87" s="1573" t="s">
        <v>50</v>
      </c>
      <c r="B87" s="1574">
        <v>15</v>
      </c>
      <c r="C87" s="1488">
        <v>0</v>
      </c>
      <c r="D87" s="1489">
        <v>0</v>
      </c>
      <c r="E87" s="1488">
        <v>4526</v>
      </c>
      <c r="F87" s="1488">
        <v>15</v>
      </c>
      <c r="G87" s="1503">
        <v>0</v>
      </c>
      <c r="H87" s="1575">
        <v>9</v>
      </c>
      <c r="I87" s="1543">
        <v>4565</v>
      </c>
      <c r="J87" s="1576">
        <v>0</v>
      </c>
      <c r="K87" s="1488">
        <v>0</v>
      </c>
      <c r="L87" s="1574">
        <v>0</v>
      </c>
      <c r="M87" s="1574">
        <v>0</v>
      </c>
      <c r="N87" s="1543">
        <v>0</v>
      </c>
      <c r="O87" s="1577">
        <v>4565</v>
      </c>
      <c r="P87" s="1441">
        <v>30</v>
      </c>
    </row>
    <row r="88" spans="1:16" x14ac:dyDescent="0.25">
      <c r="A88" s="1573" t="s">
        <v>51</v>
      </c>
      <c r="B88" s="1574">
        <v>33798</v>
      </c>
      <c r="C88" s="1488">
        <v>22498</v>
      </c>
      <c r="D88" s="1489">
        <v>795</v>
      </c>
      <c r="E88" s="1488">
        <v>10052</v>
      </c>
      <c r="F88" s="1488">
        <v>10635</v>
      </c>
      <c r="G88" s="1503">
        <v>481</v>
      </c>
      <c r="H88" s="1575">
        <v>5121</v>
      </c>
      <c r="I88" s="1543">
        <v>82104</v>
      </c>
      <c r="J88" s="1576">
        <v>2297</v>
      </c>
      <c r="K88" s="1488">
        <v>1741</v>
      </c>
      <c r="L88" s="1574">
        <v>582</v>
      </c>
      <c r="M88" s="1574">
        <v>58</v>
      </c>
      <c r="N88" s="1543">
        <v>4678</v>
      </c>
      <c r="O88" s="1577">
        <v>86782</v>
      </c>
      <c r="P88" s="1441">
        <v>49762</v>
      </c>
    </row>
    <row r="89" spans="1:16" x14ac:dyDescent="0.25">
      <c r="A89" s="1578" t="s">
        <v>52</v>
      </c>
      <c r="B89" s="1488">
        <v>2929</v>
      </c>
      <c r="C89" s="1488">
        <v>539</v>
      </c>
      <c r="D89" s="1489">
        <v>62</v>
      </c>
      <c r="E89" s="1488">
        <v>1279</v>
      </c>
      <c r="F89" s="1488">
        <v>775</v>
      </c>
      <c r="G89" s="1503">
        <v>84</v>
      </c>
      <c r="H89" s="1504">
        <v>878</v>
      </c>
      <c r="I89" s="1543">
        <v>6401</v>
      </c>
      <c r="J89" s="1505">
        <v>787</v>
      </c>
      <c r="K89" s="1488">
        <v>0</v>
      </c>
      <c r="L89" s="1488">
        <v>10</v>
      </c>
      <c r="M89" s="1488">
        <v>19</v>
      </c>
      <c r="N89" s="1543">
        <v>816</v>
      </c>
      <c r="O89" s="1577">
        <v>7217</v>
      </c>
      <c r="P89" s="1441">
        <v>3772</v>
      </c>
    </row>
    <row r="90" spans="1:16" x14ac:dyDescent="0.25">
      <c r="A90" s="1579" t="s">
        <v>53</v>
      </c>
      <c r="B90" s="1488">
        <v>4093</v>
      </c>
      <c r="C90" s="1488">
        <v>3630</v>
      </c>
      <c r="D90" s="1489">
        <v>40</v>
      </c>
      <c r="E90" s="1488">
        <v>924</v>
      </c>
      <c r="F90" s="1488">
        <v>2674</v>
      </c>
      <c r="G90" s="1503">
        <v>571</v>
      </c>
      <c r="H90" s="1504">
        <v>590</v>
      </c>
      <c r="I90" s="1543">
        <v>11911</v>
      </c>
      <c r="J90" s="1505">
        <v>23</v>
      </c>
      <c r="K90" s="1488">
        <v>215</v>
      </c>
      <c r="L90" s="1488">
        <v>0</v>
      </c>
      <c r="M90" s="1488">
        <v>0</v>
      </c>
      <c r="N90" s="1543">
        <v>238</v>
      </c>
      <c r="O90" s="1577">
        <v>12149</v>
      </c>
      <c r="P90" s="1441">
        <v>7728</v>
      </c>
    </row>
    <row r="91" spans="1:16" ht="15.75" thickBot="1" x14ac:dyDescent="0.3">
      <c r="A91" s="1580" t="s">
        <v>23</v>
      </c>
      <c r="B91" s="1581">
        <v>1336</v>
      </c>
      <c r="C91" s="1581">
        <v>53</v>
      </c>
      <c r="D91" s="1582">
        <v>8</v>
      </c>
      <c r="E91" s="1581">
        <v>61</v>
      </c>
      <c r="F91" s="1581">
        <v>22</v>
      </c>
      <c r="G91" s="1583">
        <v>0</v>
      </c>
      <c r="H91" s="1584">
        <v>67</v>
      </c>
      <c r="I91" s="1585">
        <v>1539</v>
      </c>
      <c r="J91" s="1586">
        <v>0</v>
      </c>
      <c r="K91" s="1581">
        <v>0</v>
      </c>
      <c r="L91" s="1581">
        <v>0</v>
      </c>
      <c r="M91" s="1581">
        <v>0</v>
      </c>
      <c r="N91" s="1585">
        <v>0</v>
      </c>
      <c r="O91" s="1587">
        <v>1539</v>
      </c>
      <c r="P91" s="1588">
        <v>670</v>
      </c>
    </row>
    <row r="92" spans="1:16" ht="15.75" thickBot="1" x14ac:dyDescent="0.3">
      <c r="A92" s="1563" t="s">
        <v>492</v>
      </c>
      <c r="B92" s="1564">
        <v>82362</v>
      </c>
      <c r="C92" s="1564">
        <v>57762</v>
      </c>
      <c r="D92" s="1565">
        <v>695</v>
      </c>
      <c r="E92" s="1564">
        <v>77013</v>
      </c>
      <c r="F92" s="1564">
        <v>51725</v>
      </c>
      <c r="G92" s="1565">
        <v>857</v>
      </c>
      <c r="H92" s="1589">
        <v>30074</v>
      </c>
      <c r="I92" s="1566">
        <v>298936</v>
      </c>
      <c r="J92" s="1590">
        <v>118680</v>
      </c>
      <c r="K92" s="1564">
        <v>32145</v>
      </c>
      <c r="L92" s="1564">
        <v>34109</v>
      </c>
      <c r="M92" s="1564">
        <v>31591</v>
      </c>
      <c r="N92" s="1463">
        <v>216524</v>
      </c>
      <c r="O92" s="1465">
        <v>515460</v>
      </c>
      <c r="P92" s="1567">
        <v>302203</v>
      </c>
    </row>
    <row r="93" spans="1:16" x14ac:dyDescent="0.25">
      <c r="A93" s="1573" t="s">
        <v>49</v>
      </c>
      <c r="B93" s="1488">
        <v>57455</v>
      </c>
      <c r="C93" s="1488">
        <v>47432</v>
      </c>
      <c r="D93" s="1489">
        <v>607</v>
      </c>
      <c r="E93" s="1488">
        <v>52883</v>
      </c>
      <c r="F93" s="1488">
        <v>36601</v>
      </c>
      <c r="G93" s="1503">
        <v>628</v>
      </c>
      <c r="H93" s="1504">
        <v>22452</v>
      </c>
      <c r="I93" s="1537">
        <v>216823</v>
      </c>
      <c r="J93" s="1505">
        <v>105848</v>
      </c>
      <c r="K93" s="1488">
        <v>21552</v>
      </c>
      <c r="L93" s="1488">
        <v>28510</v>
      </c>
      <c r="M93" s="1488">
        <v>26255</v>
      </c>
      <c r="N93" s="1537">
        <v>182164</v>
      </c>
      <c r="O93" s="1572">
        <v>398987</v>
      </c>
      <c r="P93" s="1441">
        <v>236450</v>
      </c>
    </row>
    <row r="94" spans="1:16" x14ac:dyDescent="0.25">
      <c r="A94" s="1573" t="s">
        <v>50</v>
      </c>
      <c r="B94" s="1488">
        <v>14</v>
      </c>
      <c r="C94" s="1488">
        <v>0</v>
      </c>
      <c r="D94" s="1489">
        <v>0</v>
      </c>
      <c r="E94" s="1488">
        <v>10784</v>
      </c>
      <c r="F94" s="1488">
        <v>0</v>
      </c>
      <c r="G94" s="1503">
        <v>0</v>
      </c>
      <c r="H94" s="1504">
        <v>54</v>
      </c>
      <c r="I94" s="1543">
        <v>10852</v>
      </c>
      <c r="J94" s="1505">
        <v>0</v>
      </c>
      <c r="K94" s="1488">
        <v>0</v>
      </c>
      <c r="L94" s="1488">
        <v>0</v>
      </c>
      <c r="M94" s="1488">
        <v>0</v>
      </c>
      <c r="N94" s="1543">
        <v>0</v>
      </c>
      <c r="O94" s="1577">
        <v>10852</v>
      </c>
      <c r="P94" s="1441">
        <v>45</v>
      </c>
    </row>
    <row r="95" spans="1:16" x14ac:dyDescent="0.25">
      <c r="A95" s="1573" t="s">
        <v>51</v>
      </c>
      <c r="B95" s="1574">
        <v>24167</v>
      </c>
      <c r="C95" s="1574">
        <v>10115</v>
      </c>
      <c r="D95" s="1489">
        <v>68</v>
      </c>
      <c r="E95" s="1574">
        <v>12927</v>
      </c>
      <c r="F95" s="1574">
        <v>15041</v>
      </c>
      <c r="G95" s="1503">
        <v>229</v>
      </c>
      <c r="H95" s="1575">
        <v>7433</v>
      </c>
      <c r="I95" s="1543">
        <v>69683</v>
      </c>
      <c r="J95" s="1576">
        <v>12712</v>
      </c>
      <c r="K95" s="1574">
        <v>10585</v>
      </c>
      <c r="L95" s="1574">
        <v>5599</v>
      </c>
      <c r="M95" s="1574">
        <v>5046</v>
      </c>
      <c r="N95" s="1543">
        <v>33942</v>
      </c>
      <c r="O95" s="1577">
        <v>103625</v>
      </c>
      <c r="P95" s="1441">
        <v>64213</v>
      </c>
    </row>
    <row r="96" spans="1:16" x14ac:dyDescent="0.25">
      <c r="A96" s="1578" t="s">
        <v>52</v>
      </c>
      <c r="B96" s="1574">
        <v>588</v>
      </c>
      <c r="C96" s="1574">
        <v>110</v>
      </c>
      <c r="D96" s="1489">
        <v>0</v>
      </c>
      <c r="E96" s="1574">
        <v>318</v>
      </c>
      <c r="F96" s="1574">
        <v>83</v>
      </c>
      <c r="G96" s="1503">
        <v>0</v>
      </c>
      <c r="H96" s="1575">
        <v>134</v>
      </c>
      <c r="I96" s="1543">
        <v>1233</v>
      </c>
      <c r="J96" s="1576">
        <v>120</v>
      </c>
      <c r="K96" s="1574">
        <v>8</v>
      </c>
      <c r="L96" s="1574">
        <v>0</v>
      </c>
      <c r="M96" s="1574">
        <v>3</v>
      </c>
      <c r="N96" s="1543">
        <v>131</v>
      </c>
      <c r="O96" s="1577">
        <v>1364</v>
      </c>
      <c r="P96" s="1441">
        <v>909</v>
      </c>
    </row>
    <row r="97" spans="1:16" x14ac:dyDescent="0.25">
      <c r="A97" s="1578" t="s">
        <v>53</v>
      </c>
      <c r="B97" s="1574">
        <v>36</v>
      </c>
      <c r="C97" s="1574">
        <v>92</v>
      </c>
      <c r="D97" s="1489">
        <v>20</v>
      </c>
      <c r="E97" s="1574">
        <v>83</v>
      </c>
      <c r="F97" s="1574">
        <v>0</v>
      </c>
      <c r="G97" s="1503">
        <v>0</v>
      </c>
      <c r="H97" s="1591">
        <v>0</v>
      </c>
      <c r="I97" s="1592">
        <v>211</v>
      </c>
      <c r="J97" s="1593">
        <v>0</v>
      </c>
      <c r="K97" s="1574">
        <v>0</v>
      </c>
      <c r="L97" s="1574">
        <v>0</v>
      </c>
      <c r="M97" s="1574">
        <v>286</v>
      </c>
      <c r="N97" s="1543">
        <v>286</v>
      </c>
      <c r="O97" s="1577">
        <v>497</v>
      </c>
      <c r="P97" s="1441">
        <v>453</v>
      </c>
    </row>
    <row r="98" spans="1:16" ht="15.75" thickBot="1" x14ac:dyDescent="0.3">
      <c r="A98" s="1594" t="s">
        <v>23</v>
      </c>
      <c r="B98" s="1595">
        <v>102</v>
      </c>
      <c r="C98" s="1595">
        <v>13</v>
      </c>
      <c r="D98" s="1596">
        <v>0</v>
      </c>
      <c r="E98" s="1595">
        <v>18</v>
      </c>
      <c r="F98" s="1595">
        <v>0</v>
      </c>
      <c r="G98" s="1597">
        <v>0</v>
      </c>
      <c r="H98" s="1598">
        <v>1</v>
      </c>
      <c r="I98" s="1585">
        <v>134</v>
      </c>
      <c r="J98" s="1599">
        <v>0</v>
      </c>
      <c r="K98" s="1595">
        <v>0</v>
      </c>
      <c r="L98" s="1595">
        <v>0</v>
      </c>
      <c r="M98" s="1595">
        <v>1</v>
      </c>
      <c r="N98" s="1585">
        <v>1</v>
      </c>
      <c r="O98" s="1587">
        <v>135</v>
      </c>
      <c r="P98" s="1588">
        <v>133</v>
      </c>
    </row>
    <row r="99" spans="1:16" ht="15.75" thickBot="1" x14ac:dyDescent="0.3">
      <c r="A99" s="1563" t="s">
        <v>493</v>
      </c>
      <c r="B99" s="1564">
        <v>206817</v>
      </c>
      <c r="C99" s="1553">
        <v>130990</v>
      </c>
      <c r="D99" s="1565">
        <v>3727</v>
      </c>
      <c r="E99" s="1553">
        <v>116141</v>
      </c>
      <c r="F99" s="1553">
        <v>89280</v>
      </c>
      <c r="G99" s="1565">
        <v>3955</v>
      </c>
      <c r="H99" s="1600">
        <v>54349</v>
      </c>
      <c r="I99" s="1463">
        <v>597577</v>
      </c>
      <c r="J99" s="1590">
        <v>139805</v>
      </c>
      <c r="K99" s="1553">
        <v>43502</v>
      </c>
      <c r="L99" s="1564">
        <v>51264</v>
      </c>
      <c r="M99" s="1564">
        <v>33513</v>
      </c>
      <c r="N99" s="1463">
        <v>268085</v>
      </c>
      <c r="O99" s="1465">
        <v>865662</v>
      </c>
      <c r="P99" s="1567">
        <v>512713</v>
      </c>
    </row>
    <row r="100" spans="1:16" x14ac:dyDescent="0.25">
      <c r="B100" s="1435"/>
      <c r="I100" s="1435"/>
      <c r="N100" s="1435"/>
      <c r="O100" s="1435"/>
    </row>
    <row r="101" spans="1:16" x14ac:dyDescent="0.25">
      <c r="I101" s="1435"/>
      <c r="O101" s="1435"/>
    </row>
    <row r="102" spans="1:16" x14ac:dyDescent="0.25">
      <c r="A102" s="1601"/>
      <c r="B102" s="1556"/>
      <c r="I102" s="1435"/>
      <c r="J102" s="1435"/>
      <c r="K102" s="1435"/>
      <c r="M102" s="1435"/>
      <c r="N102" s="1435"/>
      <c r="O102" s="1435"/>
    </row>
    <row r="103" spans="1:16" x14ac:dyDescent="0.25">
      <c r="A103" s="1556"/>
      <c r="B103" s="1556"/>
      <c r="I103" s="1435"/>
      <c r="J103" s="1435"/>
      <c r="K103" s="1435"/>
      <c r="M103" s="1435"/>
      <c r="N103" s="1435"/>
      <c r="O103" s="1435"/>
    </row>
    <row r="104" spans="1:16" x14ac:dyDescent="0.25">
      <c r="A104" s="1556"/>
      <c r="B104" s="1556"/>
      <c r="I104" s="1435"/>
      <c r="J104" s="1435"/>
      <c r="K104" s="1435"/>
      <c r="M104" s="1435"/>
      <c r="N104" s="1435"/>
      <c r="O104" s="1435"/>
    </row>
    <row r="105" spans="1:16" x14ac:dyDescent="0.25">
      <c r="A105" s="1556"/>
      <c r="B105" s="1556"/>
      <c r="I105" s="1435"/>
      <c r="J105" s="1435"/>
      <c r="K105" s="1435"/>
      <c r="M105" s="1435"/>
      <c r="N105" s="1435"/>
      <c r="O105" s="1435"/>
    </row>
    <row r="106" spans="1:16" x14ac:dyDescent="0.25">
      <c r="A106" s="1556"/>
      <c r="B106" s="1556"/>
      <c r="I106" s="1435"/>
      <c r="J106" s="1435"/>
      <c r="K106" s="1435"/>
      <c r="M106" s="1435"/>
      <c r="N106" s="1435"/>
      <c r="O106" s="1435"/>
    </row>
    <row r="107" spans="1:16" x14ac:dyDescent="0.25">
      <c r="I107" s="1435"/>
      <c r="O107" s="1435"/>
    </row>
    <row r="108" spans="1:16" x14ac:dyDescent="0.25">
      <c r="I108" s="1435"/>
      <c r="O108" s="1435"/>
    </row>
    <row r="109" spans="1:16" ht="15" customHeight="1" x14ac:dyDescent="0.35">
      <c r="A109" s="1602"/>
      <c r="B109" s="1556"/>
      <c r="C109" s="1556"/>
      <c r="E109" s="1603"/>
      <c r="G109" s="1419"/>
      <c r="I109" s="1435"/>
      <c r="M109" s="1603"/>
      <c r="N109" s="1435"/>
      <c r="O109" s="1435"/>
    </row>
    <row r="110" spans="1:16" x14ac:dyDescent="0.25">
      <c r="I110" s="1435"/>
      <c r="O110" s="1435"/>
    </row>
    <row r="111" spans="1:16" x14ac:dyDescent="0.25">
      <c r="I111" s="1435"/>
      <c r="O111" s="1435"/>
    </row>
    <row r="112" spans="1:16" x14ac:dyDescent="0.25">
      <c r="I112" s="1435"/>
      <c r="O112" s="1435"/>
    </row>
    <row r="113" spans="9:15" x14ac:dyDescent="0.25">
      <c r="I113" s="1435"/>
      <c r="O113" s="1435"/>
    </row>
    <row r="114" spans="9:15" x14ac:dyDescent="0.25">
      <c r="I114" s="1435"/>
      <c r="O114" s="1435"/>
    </row>
    <row r="125" spans="9:15" x14ac:dyDescent="0.25">
      <c r="L125" s="1435"/>
    </row>
  </sheetData>
  <mergeCells count="81">
    <mergeCell ref="S54:U54"/>
    <mergeCell ref="J82:K82"/>
    <mergeCell ref="L82:L84"/>
    <mergeCell ref="M82:M84"/>
    <mergeCell ref="N82:N84"/>
    <mergeCell ref="K83:K84"/>
    <mergeCell ref="P81:P84"/>
    <mergeCell ref="B83:B84"/>
    <mergeCell ref="C83:D83"/>
    <mergeCell ref="E83:E84"/>
    <mergeCell ref="F83:G83"/>
    <mergeCell ref="J83:J84"/>
    <mergeCell ref="K52:K53"/>
    <mergeCell ref="A81:A84"/>
    <mergeCell ref="B81:H81"/>
    <mergeCell ref="J81:N81"/>
    <mergeCell ref="O81:O84"/>
    <mergeCell ref="B82:D82"/>
    <mergeCell ref="E82:G82"/>
    <mergeCell ref="H82:H84"/>
    <mergeCell ref="I82:I84"/>
    <mergeCell ref="I51:I53"/>
    <mergeCell ref="J51:K51"/>
    <mergeCell ref="L51:L53"/>
    <mergeCell ref="M51:M53"/>
    <mergeCell ref="N51:N53"/>
    <mergeCell ref="B52:B53"/>
    <mergeCell ref="C52:D52"/>
    <mergeCell ref="E52:E53"/>
    <mergeCell ref="F52:G52"/>
    <mergeCell ref="J52:J53"/>
    <mergeCell ref="K40:K41"/>
    <mergeCell ref="A49:P49"/>
    <mergeCell ref="A50:A53"/>
    <mergeCell ref="B50:I50"/>
    <mergeCell ref="J50:N50"/>
    <mergeCell ref="O50:O53"/>
    <mergeCell ref="P50:P53"/>
    <mergeCell ref="B51:D51"/>
    <mergeCell ref="E51:G51"/>
    <mergeCell ref="H51:H53"/>
    <mergeCell ref="I39:I41"/>
    <mergeCell ref="J39:K39"/>
    <mergeCell ref="L39:L41"/>
    <mergeCell ref="B10:B11"/>
    <mergeCell ref="C10:D10"/>
    <mergeCell ref="E10:E11"/>
    <mergeCell ref="F10:G10"/>
    <mergeCell ref="J10:J11"/>
    <mergeCell ref="A37:P37"/>
    <mergeCell ref="A38:A41"/>
    <mergeCell ref="B38:I38"/>
    <mergeCell ref="J38:N38"/>
    <mergeCell ref="O38:O41"/>
    <mergeCell ref="P38:P41"/>
    <mergeCell ref="B39:D39"/>
    <mergeCell ref="E39:G39"/>
    <mergeCell ref="H39:H41"/>
    <mergeCell ref="M39:M41"/>
    <mergeCell ref="N39:N41"/>
    <mergeCell ref="B40:B41"/>
    <mergeCell ref="C40:D40"/>
    <mergeCell ref="E40:E41"/>
    <mergeCell ref="F40:G40"/>
    <mergeCell ref="J40:J41"/>
    <mergeCell ref="A2:P2"/>
    <mergeCell ref="A7:P7"/>
    <mergeCell ref="A8:A11"/>
    <mergeCell ref="B8:I8"/>
    <mergeCell ref="J8:N8"/>
    <mergeCell ref="O8:O11"/>
    <mergeCell ref="P8:P11"/>
    <mergeCell ref="B9:D9"/>
    <mergeCell ref="E9:G9"/>
    <mergeCell ref="H9:H11"/>
    <mergeCell ref="K10:K11"/>
    <mergeCell ref="I9:I11"/>
    <mergeCell ref="J9:K9"/>
    <mergeCell ref="L9:L11"/>
    <mergeCell ref="M9:M11"/>
    <mergeCell ref="N9:N11"/>
  </mergeCells>
  <pageMargins left="0.7" right="0.7" top="0.75" bottom="0.75" header="0.3" footer="0.3"/>
  <pageSetup paperSize="8" scale="43" orientation="landscape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W103"/>
  <sheetViews>
    <sheetView zoomScale="85" zoomScaleNormal="85" workbookViewId="0">
      <selection activeCell="Q75" sqref="Q75"/>
    </sheetView>
  </sheetViews>
  <sheetFormatPr defaultColWidth="9.140625" defaultRowHeight="15" x14ac:dyDescent="0.25"/>
  <cols>
    <col min="1" max="1" width="44" style="77" customWidth="1"/>
    <col min="2" max="2" width="13.85546875" style="77" customWidth="1"/>
    <col min="3" max="3" width="13.85546875" style="1392" customWidth="1"/>
    <col min="4" max="4" width="19.42578125" style="77" customWidth="1"/>
    <col min="5" max="5" width="21.7109375" style="1392" customWidth="1"/>
    <col min="6" max="6" width="18.28515625" style="77" customWidth="1"/>
    <col min="7" max="7" width="15.28515625" style="77" customWidth="1"/>
    <col min="8" max="8" width="17.28515625" style="1392" customWidth="1"/>
    <col min="9" max="9" width="12.7109375" style="77" customWidth="1"/>
    <col min="10" max="10" width="17" style="77" customWidth="1"/>
    <col min="11" max="11" width="14.85546875" style="77" customWidth="1"/>
    <col min="12" max="12" width="12.28515625" style="1392" customWidth="1"/>
    <col min="13" max="13" width="15.28515625" style="77" customWidth="1"/>
    <col min="14" max="14" width="13.28515625" style="77" customWidth="1"/>
    <col min="15" max="15" width="12.28515625" style="77" customWidth="1"/>
    <col min="16" max="16" width="14.140625" style="77" customWidth="1"/>
    <col min="17" max="17" width="13.28515625" style="77" customWidth="1"/>
    <col min="18" max="18" width="11.140625" style="77" customWidth="1"/>
    <col min="19" max="16384" width="9.140625" style="77"/>
  </cols>
  <sheetData>
    <row r="1" spans="1:19" ht="15.75" x14ac:dyDescent="0.25">
      <c r="A1" s="1147" t="s">
        <v>500</v>
      </c>
      <c r="B1" s="336"/>
      <c r="C1" s="1148"/>
      <c r="D1" s="336"/>
      <c r="E1" s="1148"/>
      <c r="F1" s="336"/>
      <c r="G1" s="336"/>
      <c r="H1" s="1148"/>
      <c r="I1" s="336"/>
      <c r="J1" s="336"/>
      <c r="K1" s="336"/>
      <c r="L1" s="1148"/>
      <c r="M1" s="336"/>
      <c r="N1" s="336"/>
      <c r="O1" s="336"/>
    </row>
    <row r="2" spans="1:19" x14ac:dyDescent="0.25">
      <c r="A2" s="1149" t="s">
        <v>481</v>
      </c>
      <c r="B2" s="336"/>
      <c r="C2" s="1148"/>
      <c r="D2" s="336"/>
      <c r="E2" s="1148"/>
      <c r="F2" s="336"/>
      <c r="G2" s="336"/>
      <c r="H2" s="1148"/>
      <c r="I2" s="336"/>
      <c r="J2" s="336"/>
      <c r="K2" s="336"/>
      <c r="L2" s="1148"/>
      <c r="M2" s="336"/>
      <c r="N2" s="336"/>
      <c r="O2" s="336"/>
    </row>
    <row r="3" spans="1:19" ht="15.75" thickBot="1" x14ac:dyDescent="0.3">
      <c r="A3" s="1149" t="s">
        <v>482</v>
      </c>
      <c r="B3" s="336"/>
      <c r="C3" s="1148"/>
      <c r="D3" s="336"/>
      <c r="E3" s="1148"/>
      <c r="F3" s="336"/>
      <c r="G3" s="336"/>
      <c r="H3" s="1148"/>
      <c r="I3" s="336"/>
      <c r="J3" s="336"/>
      <c r="K3" s="336"/>
      <c r="L3" s="1148"/>
      <c r="M3" s="336"/>
      <c r="N3" s="336"/>
      <c r="O3" s="336"/>
    </row>
    <row r="4" spans="1:19" ht="15" customHeight="1" thickBot="1" x14ac:dyDescent="0.3">
      <c r="A4" s="3481" t="s">
        <v>30</v>
      </c>
      <c r="B4" s="3482"/>
      <c r="C4" s="3482"/>
      <c r="D4" s="3482"/>
      <c r="E4" s="3482"/>
      <c r="F4" s="3482"/>
      <c r="G4" s="3482"/>
      <c r="H4" s="3482"/>
      <c r="I4" s="3482"/>
      <c r="J4" s="3482"/>
      <c r="K4" s="3482"/>
      <c r="L4" s="3482"/>
      <c r="M4" s="3482"/>
      <c r="N4" s="3482"/>
      <c r="O4" s="3482"/>
      <c r="P4" s="3482"/>
      <c r="Q4" s="3482"/>
      <c r="R4" s="3483"/>
    </row>
    <row r="5" spans="1:19" ht="15" customHeight="1" thickBot="1" x14ac:dyDescent="0.3">
      <c r="A5" s="2755" t="s">
        <v>0</v>
      </c>
      <c r="B5" s="3516" t="s">
        <v>1</v>
      </c>
      <c r="C5" s="3517"/>
      <c r="D5" s="3517"/>
      <c r="E5" s="3517"/>
      <c r="F5" s="3517"/>
      <c r="G5" s="3517"/>
      <c r="H5" s="3517"/>
      <c r="I5" s="3517"/>
      <c r="J5" s="3518"/>
      <c r="K5" s="3519" t="s">
        <v>2</v>
      </c>
      <c r="L5" s="3519"/>
      <c r="M5" s="3519"/>
      <c r="N5" s="3519"/>
      <c r="O5" s="3519"/>
      <c r="P5" s="3562"/>
      <c r="Q5" s="3515" t="s">
        <v>3</v>
      </c>
      <c r="R5" s="3476" t="s">
        <v>495</v>
      </c>
    </row>
    <row r="6" spans="1:19" ht="35.25" customHeight="1" thickBot="1" x14ac:dyDescent="0.3">
      <c r="A6" s="2756"/>
      <c r="B6" s="3508" t="s">
        <v>8</v>
      </c>
      <c r="C6" s="3509"/>
      <c r="D6" s="3509"/>
      <c r="E6" s="3510"/>
      <c r="F6" s="3511" t="s">
        <v>9</v>
      </c>
      <c r="G6" s="3512"/>
      <c r="H6" s="3513"/>
      <c r="I6" s="2755" t="s">
        <v>32</v>
      </c>
      <c r="J6" s="3484" t="s">
        <v>10</v>
      </c>
      <c r="K6" s="3487" t="s">
        <v>11</v>
      </c>
      <c r="L6" s="3514"/>
      <c r="M6" s="3488"/>
      <c r="N6" s="2755" t="s">
        <v>12</v>
      </c>
      <c r="O6" s="2755" t="s">
        <v>33</v>
      </c>
      <c r="P6" s="3484" t="s">
        <v>13</v>
      </c>
      <c r="Q6" s="3490"/>
      <c r="R6" s="3477"/>
    </row>
    <row r="7" spans="1:19" ht="15.75" customHeight="1" thickBot="1" x14ac:dyDescent="0.3">
      <c r="A7" s="3501"/>
      <c r="B7" s="3508" t="s">
        <v>14</v>
      </c>
      <c r="C7" s="3510"/>
      <c r="D7" s="3508" t="s">
        <v>15</v>
      </c>
      <c r="E7" s="3510"/>
      <c r="F7" s="2881" t="s">
        <v>16</v>
      </c>
      <c r="G7" s="3508" t="s">
        <v>34</v>
      </c>
      <c r="H7" s="3510"/>
      <c r="I7" s="2756"/>
      <c r="J7" s="3485"/>
      <c r="K7" s="3508" t="s">
        <v>14</v>
      </c>
      <c r="L7" s="3510"/>
      <c r="M7" s="2755" t="s">
        <v>15</v>
      </c>
      <c r="N7" s="2756"/>
      <c r="O7" s="2756"/>
      <c r="P7" s="3485"/>
      <c r="Q7" s="3490"/>
      <c r="R7" s="3477"/>
    </row>
    <row r="8" spans="1:19" ht="43.5" thickBot="1" x14ac:dyDescent="0.3">
      <c r="A8" s="3502"/>
      <c r="B8" s="1150" t="s">
        <v>483</v>
      </c>
      <c r="C8" s="1151" t="s">
        <v>484</v>
      </c>
      <c r="D8" s="1152" t="s">
        <v>15</v>
      </c>
      <c r="E8" s="1153" t="s">
        <v>486</v>
      </c>
      <c r="F8" s="3489"/>
      <c r="G8" s="1152" t="s">
        <v>34</v>
      </c>
      <c r="H8" s="1153" t="s">
        <v>486</v>
      </c>
      <c r="I8" s="2757"/>
      <c r="J8" s="3486"/>
      <c r="K8" s="1150" t="s">
        <v>483</v>
      </c>
      <c r="L8" s="1151" t="s">
        <v>484</v>
      </c>
      <c r="M8" s="2757"/>
      <c r="N8" s="2757"/>
      <c r="O8" s="2757"/>
      <c r="P8" s="3486"/>
      <c r="Q8" s="3491"/>
      <c r="R8" s="3478"/>
    </row>
    <row r="9" spans="1:19" x14ac:dyDescent="0.25">
      <c r="A9" s="1154" t="s">
        <v>17</v>
      </c>
      <c r="B9" s="1155">
        <v>5008</v>
      </c>
      <c r="C9" s="1207">
        <v>48</v>
      </c>
      <c r="D9" s="1203">
        <v>1831</v>
      </c>
      <c r="E9" s="1264">
        <v>578</v>
      </c>
      <c r="F9" s="1203">
        <v>2466</v>
      </c>
      <c r="G9" s="1203">
        <v>728</v>
      </c>
      <c r="H9" s="1204">
        <v>48</v>
      </c>
      <c r="I9" s="1205">
        <v>4285</v>
      </c>
      <c r="J9" s="1159">
        <v>14318</v>
      </c>
      <c r="K9" s="1155">
        <v>0</v>
      </c>
      <c r="L9" s="1207">
        <v>0</v>
      </c>
      <c r="M9" s="1203">
        <v>32</v>
      </c>
      <c r="N9" s="1203">
        <v>6</v>
      </c>
      <c r="O9" s="1360">
        <v>0</v>
      </c>
      <c r="P9" s="1159">
        <v>38</v>
      </c>
      <c r="Q9" s="1160">
        <v>14356</v>
      </c>
      <c r="R9" s="1344">
        <v>7474</v>
      </c>
    </row>
    <row r="10" spans="1:19" x14ac:dyDescent="0.25">
      <c r="A10" s="381" t="s">
        <v>18</v>
      </c>
      <c r="B10" s="1162">
        <v>1409</v>
      </c>
      <c r="C10" s="1210">
        <v>20</v>
      </c>
      <c r="D10" s="1209">
        <v>287</v>
      </c>
      <c r="E10" s="1211">
        <v>43</v>
      </c>
      <c r="F10" s="1209">
        <v>772</v>
      </c>
      <c r="G10" s="1209">
        <v>84</v>
      </c>
      <c r="H10" s="1204">
        <v>18</v>
      </c>
      <c r="I10" s="1205">
        <v>1663</v>
      </c>
      <c r="J10" s="1159">
        <v>4215</v>
      </c>
      <c r="K10" s="1162">
        <v>7</v>
      </c>
      <c r="L10" s="1210">
        <v>0</v>
      </c>
      <c r="M10" s="1209">
        <v>0</v>
      </c>
      <c r="N10" s="1209">
        <v>0</v>
      </c>
      <c r="O10" s="1360">
        <v>0</v>
      </c>
      <c r="P10" s="1159">
        <v>7</v>
      </c>
      <c r="Q10" s="1160">
        <v>4222</v>
      </c>
      <c r="R10" s="1345">
        <v>2566</v>
      </c>
    </row>
    <row r="11" spans="1:19" x14ac:dyDescent="0.25">
      <c r="A11" s="1166" t="s">
        <v>19</v>
      </c>
      <c r="B11" s="1167">
        <v>341</v>
      </c>
      <c r="C11" s="1210">
        <v>11</v>
      </c>
      <c r="D11" s="1230">
        <v>65</v>
      </c>
      <c r="E11" s="1211">
        <v>0</v>
      </c>
      <c r="F11" s="1230">
        <v>282</v>
      </c>
      <c r="G11" s="1230">
        <v>59</v>
      </c>
      <c r="H11" s="1204">
        <v>0</v>
      </c>
      <c r="I11" s="1361">
        <v>614</v>
      </c>
      <c r="J11" s="1159">
        <v>1361</v>
      </c>
      <c r="K11" s="1167">
        <v>7</v>
      </c>
      <c r="L11" s="1210">
        <v>0</v>
      </c>
      <c r="M11" s="1230">
        <v>0</v>
      </c>
      <c r="N11" s="1230">
        <v>0</v>
      </c>
      <c r="O11" s="1362">
        <v>0</v>
      </c>
      <c r="P11" s="1159">
        <v>7</v>
      </c>
      <c r="Q11" s="1170">
        <v>1368</v>
      </c>
      <c r="R11" s="1168">
        <v>612</v>
      </c>
    </row>
    <row r="12" spans="1:19" x14ac:dyDescent="0.25">
      <c r="A12" s="1173" t="s">
        <v>20</v>
      </c>
      <c r="B12" s="1167">
        <v>672</v>
      </c>
      <c r="C12" s="1210">
        <v>0</v>
      </c>
      <c r="D12" s="1230">
        <v>11</v>
      </c>
      <c r="E12" s="1211">
        <v>2</v>
      </c>
      <c r="F12" s="1230">
        <v>158</v>
      </c>
      <c r="G12" s="1230">
        <v>2</v>
      </c>
      <c r="H12" s="1204">
        <v>0</v>
      </c>
      <c r="I12" s="1361">
        <v>279</v>
      </c>
      <c r="J12" s="1159">
        <v>1122</v>
      </c>
      <c r="K12" s="1167">
        <v>0</v>
      </c>
      <c r="L12" s="1210">
        <v>0</v>
      </c>
      <c r="M12" s="1230">
        <v>0</v>
      </c>
      <c r="N12" s="1230">
        <v>0</v>
      </c>
      <c r="O12" s="1362">
        <v>0</v>
      </c>
      <c r="P12" s="1159">
        <v>0</v>
      </c>
      <c r="Q12" s="1170">
        <v>1122</v>
      </c>
      <c r="R12" s="1168">
        <v>848</v>
      </c>
    </row>
    <row r="13" spans="1:19" x14ac:dyDescent="0.25">
      <c r="A13" s="1173" t="s">
        <v>21</v>
      </c>
      <c r="B13" s="1167">
        <v>345</v>
      </c>
      <c r="C13" s="1210">
        <v>4</v>
      </c>
      <c r="D13" s="1230">
        <v>181</v>
      </c>
      <c r="E13" s="1211">
        <v>39</v>
      </c>
      <c r="F13" s="1230">
        <v>152</v>
      </c>
      <c r="G13" s="1230">
        <v>23</v>
      </c>
      <c r="H13" s="1204">
        <v>18</v>
      </c>
      <c r="I13" s="1361">
        <v>426</v>
      </c>
      <c r="J13" s="1159">
        <v>1127</v>
      </c>
      <c r="K13" s="1167">
        <v>0</v>
      </c>
      <c r="L13" s="1210">
        <v>0</v>
      </c>
      <c r="M13" s="1230">
        <v>0</v>
      </c>
      <c r="N13" s="1230">
        <v>0</v>
      </c>
      <c r="O13" s="1362">
        <v>0</v>
      </c>
      <c r="P13" s="1159">
        <v>0</v>
      </c>
      <c r="Q13" s="1170">
        <v>1127</v>
      </c>
      <c r="R13" s="1168">
        <v>732</v>
      </c>
    </row>
    <row r="14" spans="1:19" x14ac:dyDescent="0.25">
      <c r="A14" s="381" t="s">
        <v>22</v>
      </c>
      <c r="B14" s="1162">
        <v>372</v>
      </c>
      <c r="C14" s="1210">
        <v>11</v>
      </c>
      <c r="D14" s="1209">
        <v>205</v>
      </c>
      <c r="E14" s="1211">
        <v>6</v>
      </c>
      <c r="F14" s="1209">
        <v>373</v>
      </c>
      <c r="G14" s="1209">
        <v>157</v>
      </c>
      <c r="H14" s="1204">
        <v>0</v>
      </c>
      <c r="I14" s="1205">
        <v>840</v>
      </c>
      <c r="J14" s="1159">
        <v>1947</v>
      </c>
      <c r="K14" s="1162">
        <v>0</v>
      </c>
      <c r="L14" s="1210">
        <v>0</v>
      </c>
      <c r="M14" s="1209">
        <v>0</v>
      </c>
      <c r="N14" s="1209">
        <v>0</v>
      </c>
      <c r="O14" s="1360">
        <v>0</v>
      </c>
      <c r="P14" s="1159">
        <v>0</v>
      </c>
      <c r="Q14" s="1160">
        <v>1947</v>
      </c>
      <c r="R14" s="1345">
        <v>1299</v>
      </c>
    </row>
    <row r="15" spans="1:19" ht="15.75" thickBot="1" x14ac:dyDescent="0.3">
      <c r="A15" s="448" t="s">
        <v>23</v>
      </c>
      <c r="B15" s="1174">
        <v>775</v>
      </c>
      <c r="C15" s="1239">
        <v>28</v>
      </c>
      <c r="D15" s="1238">
        <v>246</v>
      </c>
      <c r="E15" s="1240">
        <v>17</v>
      </c>
      <c r="F15" s="1238">
        <v>658</v>
      </c>
      <c r="G15" s="1238">
        <v>7</v>
      </c>
      <c r="H15" s="1305">
        <v>0</v>
      </c>
      <c r="I15" s="1205">
        <v>900</v>
      </c>
      <c r="J15" s="1179">
        <v>2586</v>
      </c>
      <c r="K15" s="1174">
        <v>0</v>
      </c>
      <c r="L15" s="1239">
        <v>0</v>
      </c>
      <c r="M15" s="1238">
        <v>6</v>
      </c>
      <c r="N15" s="1238">
        <v>78</v>
      </c>
      <c r="O15" s="1360">
        <v>0</v>
      </c>
      <c r="P15" s="1179">
        <v>84</v>
      </c>
      <c r="Q15" s="1160">
        <v>2670</v>
      </c>
      <c r="R15" s="1346">
        <v>1645</v>
      </c>
    </row>
    <row r="16" spans="1:19" ht="15.75" thickBot="1" x14ac:dyDescent="0.3">
      <c r="A16" s="1180" t="s">
        <v>24</v>
      </c>
      <c r="B16" s="1183">
        <v>7564</v>
      </c>
      <c r="C16" s="1215">
        <v>107</v>
      </c>
      <c r="D16" s="1183">
        <v>2569</v>
      </c>
      <c r="E16" s="1215">
        <v>644</v>
      </c>
      <c r="F16" s="1183">
        <v>4269</v>
      </c>
      <c r="G16" s="1183">
        <v>976</v>
      </c>
      <c r="H16" s="1215">
        <v>66</v>
      </c>
      <c r="I16" s="1198">
        <v>7688</v>
      </c>
      <c r="J16" s="1184">
        <v>23066</v>
      </c>
      <c r="K16" s="1183">
        <v>7</v>
      </c>
      <c r="L16" s="1215">
        <v>0</v>
      </c>
      <c r="M16" s="1183">
        <v>38</v>
      </c>
      <c r="N16" s="1183">
        <v>84</v>
      </c>
      <c r="O16" s="1183">
        <v>0</v>
      </c>
      <c r="P16" s="1184">
        <v>129</v>
      </c>
      <c r="Q16" s="1185">
        <v>23195</v>
      </c>
      <c r="R16" s="1181">
        <v>12984</v>
      </c>
      <c r="S16" s="1144">
        <f>Q16+Q58</f>
        <v>102006</v>
      </c>
    </row>
    <row r="17" spans="1:19" x14ac:dyDescent="0.25">
      <c r="A17" s="1363" t="s">
        <v>35</v>
      </c>
      <c r="B17" s="1364">
        <v>26</v>
      </c>
      <c r="C17" s="1365">
        <v>0</v>
      </c>
      <c r="D17" s="1364">
        <v>0</v>
      </c>
      <c r="E17" s="1365">
        <v>0</v>
      </c>
      <c r="F17" s="1364">
        <v>69</v>
      </c>
      <c r="G17" s="1364">
        <v>50</v>
      </c>
      <c r="H17" s="1366">
        <v>0</v>
      </c>
      <c r="I17" s="1367">
        <v>14</v>
      </c>
      <c r="J17" s="1159">
        <v>159</v>
      </c>
      <c r="K17" s="1368">
        <v>0</v>
      </c>
      <c r="L17" s="1369">
        <v>0</v>
      </c>
      <c r="M17" s="1364">
        <v>0</v>
      </c>
      <c r="N17" s="1364">
        <v>0</v>
      </c>
      <c r="O17" s="1364">
        <v>0</v>
      </c>
      <c r="P17" s="1159">
        <v>0</v>
      </c>
      <c r="Q17" s="1190">
        <v>159</v>
      </c>
      <c r="R17" s="1347">
        <v>74</v>
      </c>
    </row>
    <row r="18" spans="1:19" x14ac:dyDescent="0.25">
      <c r="A18" s="1301" t="s">
        <v>36</v>
      </c>
      <c r="B18" s="1209">
        <v>0</v>
      </c>
      <c r="C18" s="1211">
        <v>0</v>
      </c>
      <c r="D18" s="1209">
        <v>0</v>
      </c>
      <c r="E18" s="1211">
        <v>0</v>
      </c>
      <c r="F18" s="1209">
        <v>0</v>
      </c>
      <c r="G18" s="1209">
        <v>0</v>
      </c>
      <c r="H18" s="1224">
        <v>0</v>
      </c>
      <c r="I18" s="1225">
        <v>0</v>
      </c>
      <c r="J18" s="1159">
        <v>0</v>
      </c>
      <c r="K18" s="1226">
        <v>0</v>
      </c>
      <c r="L18" s="1210">
        <v>0</v>
      </c>
      <c r="M18" s="1209">
        <v>0</v>
      </c>
      <c r="N18" s="1209">
        <v>0</v>
      </c>
      <c r="O18" s="1209">
        <v>0</v>
      </c>
      <c r="P18" s="1159">
        <v>0</v>
      </c>
      <c r="Q18" s="1191">
        <v>0</v>
      </c>
      <c r="R18" s="1345">
        <v>0</v>
      </c>
    </row>
    <row r="19" spans="1:19" x14ac:dyDescent="0.25">
      <c r="A19" s="1301" t="s">
        <v>37</v>
      </c>
      <c r="B19" s="1209">
        <v>0</v>
      </c>
      <c r="C19" s="1211">
        <v>0</v>
      </c>
      <c r="D19" s="1209">
        <v>0</v>
      </c>
      <c r="E19" s="1211">
        <v>0</v>
      </c>
      <c r="F19" s="1209">
        <v>0</v>
      </c>
      <c r="G19" s="1209">
        <v>0</v>
      </c>
      <c r="H19" s="1224">
        <v>0</v>
      </c>
      <c r="I19" s="1225">
        <v>0</v>
      </c>
      <c r="J19" s="1159">
        <v>0</v>
      </c>
      <c r="K19" s="1226">
        <v>0</v>
      </c>
      <c r="L19" s="1210">
        <v>0</v>
      </c>
      <c r="M19" s="1209">
        <v>0</v>
      </c>
      <c r="N19" s="1209">
        <v>0</v>
      </c>
      <c r="O19" s="1209">
        <v>0</v>
      </c>
      <c r="P19" s="1159">
        <v>0</v>
      </c>
      <c r="Q19" s="1191">
        <v>0</v>
      </c>
      <c r="R19" s="1345">
        <v>0</v>
      </c>
    </row>
    <row r="20" spans="1:19" s="336" customFormat="1" x14ac:dyDescent="0.25">
      <c r="A20" s="1301" t="s">
        <v>38</v>
      </c>
      <c r="B20" s="1209">
        <v>0</v>
      </c>
      <c r="C20" s="1211">
        <v>0</v>
      </c>
      <c r="D20" s="1209">
        <v>0</v>
      </c>
      <c r="E20" s="1211">
        <v>0</v>
      </c>
      <c r="F20" s="1209">
        <v>2</v>
      </c>
      <c r="G20" s="1209">
        <v>0</v>
      </c>
      <c r="H20" s="1224">
        <v>0</v>
      </c>
      <c r="I20" s="1225">
        <v>0</v>
      </c>
      <c r="J20" s="1159">
        <v>2</v>
      </c>
      <c r="K20" s="1226">
        <v>0</v>
      </c>
      <c r="L20" s="1210">
        <v>0</v>
      </c>
      <c r="M20" s="1209">
        <v>0</v>
      </c>
      <c r="N20" s="1209">
        <v>0</v>
      </c>
      <c r="O20" s="1209">
        <v>0</v>
      </c>
      <c r="P20" s="1159">
        <v>0</v>
      </c>
      <c r="Q20" s="1191">
        <v>2</v>
      </c>
      <c r="R20" s="1345">
        <v>0</v>
      </c>
    </row>
    <row r="21" spans="1:19" ht="15" customHeight="1" x14ac:dyDescent="0.25">
      <c r="A21" s="1301" t="s">
        <v>39</v>
      </c>
      <c r="B21" s="1209">
        <v>0</v>
      </c>
      <c r="C21" s="1211">
        <v>0</v>
      </c>
      <c r="D21" s="1209">
        <v>3</v>
      </c>
      <c r="E21" s="1211">
        <v>0</v>
      </c>
      <c r="F21" s="1209">
        <v>17</v>
      </c>
      <c r="G21" s="1209">
        <v>0</v>
      </c>
      <c r="H21" s="1224">
        <v>0</v>
      </c>
      <c r="I21" s="1225">
        <v>3</v>
      </c>
      <c r="J21" s="1159">
        <v>23</v>
      </c>
      <c r="K21" s="1226">
        <v>0</v>
      </c>
      <c r="L21" s="1210">
        <v>0</v>
      </c>
      <c r="M21" s="1209">
        <v>0</v>
      </c>
      <c r="N21" s="1209">
        <v>0</v>
      </c>
      <c r="O21" s="1209">
        <v>0</v>
      </c>
      <c r="P21" s="1159">
        <v>0</v>
      </c>
      <c r="Q21" s="1191">
        <v>23</v>
      </c>
      <c r="R21" s="1345">
        <v>0</v>
      </c>
    </row>
    <row r="22" spans="1:19" x14ac:dyDescent="0.25">
      <c r="A22" s="1301" t="s">
        <v>40</v>
      </c>
      <c r="B22" s="1209">
        <v>0</v>
      </c>
      <c r="C22" s="1211">
        <v>0</v>
      </c>
      <c r="D22" s="1209">
        <v>0</v>
      </c>
      <c r="E22" s="1211">
        <v>0</v>
      </c>
      <c r="F22" s="1209">
        <v>0</v>
      </c>
      <c r="G22" s="1209">
        <v>0</v>
      </c>
      <c r="H22" s="1224">
        <v>0</v>
      </c>
      <c r="I22" s="1225">
        <v>0</v>
      </c>
      <c r="J22" s="1159">
        <v>0</v>
      </c>
      <c r="K22" s="1226">
        <v>0</v>
      </c>
      <c r="L22" s="1210">
        <v>0</v>
      </c>
      <c r="M22" s="1209">
        <v>0</v>
      </c>
      <c r="N22" s="1209">
        <v>0</v>
      </c>
      <c r="O22" s="1209">
        <v>0</v>
      </c>
      <c r="P22" s="1159">
        <v>0</v>
      </c>
      <c r="Q22" s="1191">
        <v>0</v>
      </c>
      <c r="R22" s="1345">
        <v>0</v>
      </c>
    </row>
    <row r="23" spans="1:19" x14ac:dyDescent="0.25">
      <c r="A23" s="1301" t="s">
        <v>41</v>
      </c>
      <c r="B23" s="1209">
        <v>10</v>
      </c>
      <c r="C23" s="1211">
        <v>0</v>
      </c>
      <c r="D23" s="1209">
        <v>0</v>
      </c>
      <c r="E23" s="1211">
        <v>0</v>
      </c>
      <c r="F23" s="1209">
        <v>0</v>
      </c>
      <c r="G23" s="1209">
        <v>0</v>
      </c>
      <c r="H23" s="1224">
        <v>0</v>
      </c>
      <c r="I23" s="1225">
        <v>0</v>
      </c>
      <c r="J23" s="1159">
        <v>10</v>
      </c>
      <c r="K23" s="1226">
        <v>0</v>
      </c>
      <c r="L23" s="1210">
        <v>0</v>
      </c>
      <c r="M23" s="1209">
        <v>0</v>
      </c>
      <c r="N23" s="1209">
        <v>0</v>
      </c>
      <c r="O23" s="1209">
        <v>0</v>
      </c>
      <c r="P23" s="1159">
        <v>0</v>
      </c>
      <c r="Q23" s="1191">
        <v>10</v>
      </c>
      <c r="R23" s="1345">
        <v>10</v>
      </c>
    </row>
    <row r="24" spans="1:19" x14ac:dyDescent="0.25">
      <c r="A24" s="1301" t="s">
        <v>42</v>
      </c>
      <c r="B24" s="1209">
        <v>0</v>
      </c>
      <c r="C24" s="1211">
        <v>0</v>
      </c>
      <c r="D24" s="1209">
        <v>0</v>
      </c>
      <c r="E24" s="1211">
        <v>0</v>
      </c>
      <c r="F24" s="1209">
        <v>0</v>
      </c>
      <c r="G24" s="1209">
        <v>0</v>
      </c>
      <c r="H24" s="1224">
        <v>0</v>
      </c>
      <c r="I24" s="1225">
        <v>0</v>
      </c>
      <c r="J24" s="1159">
        <v>0</v>
      </c>
      <c r="K24" s="1226">
        <v>0</v>
      </c>
      <c r="L24" s="1210">
        <v>0</v>
      </c>
      <c r="M24" s="1209">
        <v>0</v>
      </c>
      <c r="N24" s="1209">
        <v>0</v>
      </c>
      <c r="O24" s="1209">
        <v>0</v>
      </c>
      <c r="P24" s="1159">
        <v>0</v>
      </c>
      <c r="Q24" s="1191">
        <v>0</v>
      </c>
      <c r="R24" s="1345">
        <v>0</v>
      </c>
    </row>
    <row r="25" spans="1:19" x14ac:dyDescent="0.25">
      <c r="A25" s="1301" t="s">
        <v>43</v>
      </c>
      <c r="B25" s="1209">
        <v>10</v>
      </c>
      <c r="C25" s="1211">
        <v>3</v>
      </c>
      <c r="D25" s="1209">
        <v>0</v>
      </c>
      <c r="E25" s="1211">
        <v>0</v>
      </c>
      <c r="F25" s="1209">
        <v>92</v>
      </c>
      <c r="G25" s="1209">
        <v>10</v>
      </c>
      <c r="H25" s="1224">
        <v>0</v>
      </c>
      <c r="I25" s="1225">
        <v>17</v>
      </c>
      <c r="J25" s="1159">
        <v>129</v>
      </c>
      <c r="K25" s="1226">
        <v>0</v>
      </c>
      <c r="L25" s="1210">
        <v>0</v>
      </c>
      <c r="M25" s="1209">
        <v>0</v>
      </c>
      <c r="N25" s="1209">
        <v>0</v>
      </c>
      <c r="O25" s="1209">
        <v>0</v>
      </c>
      <c r="P25" s="1159">
        <v>0</v>
      </c>
      <c r="Q25" s="1191">
        <v>129</v>
      </c>
      <c r="R25" s="1345">
        <v>31</v>
      </c>
    </row>
    <row r="26" spans="1:19" x14ac:dyDescent="0.25">
      <c r="A26" s="1301" t="s">
        <v>44</v>
      </c>
      <c r="B26" s="1209">
        <v>0</v>
      </c>
      <c r="C26" s="1211">
        <v>0</v>
      </c>
      <c r="D26" s="1209">
        <v>0</v>
      </c>
      <c r="E26" s="1211">
        <v>0</v>
      </c>
      <c r="F26" s="1209">
        <v>7</v>
      </c>
      <c r="G26" s="1209">
        <v>0</v>
      </c>
      <c r="H26" s="1224">
        <v>0</v>
      </c>
      <c r="I26" s="1225">
        <v>0</v>
      </c>
      <c r="J26" s="1159">
        <v>7</v>
      </c>
      <c r="K26" s="1226">
        <v>0</v>
      </c>
      <c r="L26" s="1210">
        <v>0</v>
      </c>
      <c r="M26" s="1209">
        <v>0</v>
      </c>
      <c r="N26" s="1209">
        <v>0</v>
      </c>
      <c r="O26" s="1209">
        <v>0</v>
      </c>
      <c r="P26" s="1159">
        <v>0</v>
      </c>
      <c r="Q26" s="1191">
        <v>7</v>
      </c>
      <c r="R26" s="1345">
        <v>0</v>
      </c>
    </row>
    <row r="27" spans="1:19" x14ac:dyDescent="0.25">
      <c r="A27" s="1301" t="s">
        <v>45</v>
      </c>
      <c r="B27" s="1209">
        <v>1</v>
      </c>
      <c r="C27" s="1211">
        <v>0</v>
      </c>
      <c r="D27" s="1209">
        <v>0</v>
      </c>
      <c r="E27" s="1211">
        <v>0</v>
      </c>
      <c r="F27" s="1209">
        <v>0</v>
      </c>
      <c r="G27" s="1209">
        <v>0</v>
      </c>
      <c r="H27" s="1224">
        <v>0</v>
      </c>
      <c r="I27" s="1225">
        <v>0</v>
      </c>
      <c r="J27" s="1159">
        <v>1</v>
      </c>
      <c r="K27" s="1226">
        <v>0</v>
      </c>
      <c r="L27" s="1210">
        <v>0</v>
      </c>
      <c r="M27" s="1209">
        <v>0</v>
      </c>
      <c r="N27" s="1209">
        <v>0</v>
      </c>
      <c r="O27" s="1209">
        <v>0</v>
      </c>
      <c r="P27" s="1159">
        <v>0</v>
      </c>
      <c r="Q27" s="1191">
        <v>1</v>
      </c>
      <c r="R27" s="1345">
        <v>1</v>
      </c>
    </row>
    <row r="28" spans="1:19" x14ac:dyDescent="0.25">
      <c r="A28" s="1301" t="s">
        <v>46</v>
      </c>
      <c r="B28" s="1209">
        <v>0</v>
      </c>
      <c r="C28" s="1211">
        <v>0</v>
      </c>
      <c r="D28" s="1209">
        <v>0</v>
      </c>
      <c r="E28" s="1211">
        <v>0</v>
      </c>
      <c r="F28" s="1209">
        <v>50</v>
      </c>
      <c r="G28" s="1209">
        <v>0</v>
      </c>
      <c r="H28" s="1224">
        <v>0</v>
      </c>
      <c r="I28" s="1225">
        <v>0</v>
      </c>
      <c r="J28" s="1159">
        <v>50</v>
      </c>
      <c r="K28" s="1226">
        <v>0</v>
      </c>
      <c r="L28" s="1210">
        <v>0</v>
      </c>
      <c r="M28" s="1209">
        <v>0</v>
      </c>
      <c r="N28" s="1209">
        <v>0</v>
      </c>
      <c r="O28" s="1209">
        <v>0</v>
      </c>
      <c r="P28" s="1159">
        <v>0</v>
      </c>
      <c r="Q28" s="1191">
        <v>50</v>
      </c>
      <c r="R28" s="1345">
        <v>0</v>
      </c>
    </row>
    <row r="29" spans="1:19" x14ac:dyDescent="0.25">
      <c r="A29" s="1301" t="s">
        <v>47</v>
      </c>
      <c r="B29" s="1209">
        <v>0</v>
      </c>
      <c r="C29" s="1211">
        <v>0</v>
      </c>
      <c r="D29" s="1209">
        <v>0</v>
      </c>
      <c r="E29" s="1211">
        <v>0</v>
      </c>
      <c r="F29" s="1209">
        <v>24</v>
      </c>
      <c r="G29" s="1209">
        <v>0</v>
      </c>
      <c r="H29" s="1224">
        <v>0</v>
      </c>
      <c r="I29" s="1225">
        <v>0</v>
      </c>
      <c r="J29" s="1159">
        <v>24</v>
      </c>
      <c r="K29" s="1226">
        <v>0</v>
      </c>
      <c r="L29" s="1210">
        <v>0</v>
      </c>
      <c r="M29" s="1209">
        <v>0</v>
      </c>
      <c r="N29" s="1209">
        <v>0</v>
      </c>
      <c r="O29" s="1209">
        <v>0</v>
      </c>
      <c r="P29" s="1159">
        <v>0</v>
      </c>
      <c r="Q29" s="1191">
        <v>24</v>
      </c>
      <c r="R29" s="1345">
        <v>0</v>
      </c>
    </row>
    <row r="30" spans="1:19" ht="15.75" thickBot="1" x14ac:dyDescent="0.3">
      <c r="A30" s="1301" t="s">
        <v>321</v>
      </c>
      <c r="B30" s="1209">
        <v>95</v>
      </c>
      <c r="C30" s="1211">
        <v>0</v>
      </c>
      <c r="D30" s="1209">
        <v>10</v>
      </c>
      <c r="E30" s="1211">
        <v>4</v>
      </c>
      <c r="F30" s="1209">
        <v>11</v>
      </c>
      <c r="G30" s="1209">
        <v>93</v>
      </c>
      <c r="H30" s="1224">
        <v>93</v>
      </c>
      <c r="I30" s="1225">
        <v>9</v>
      </c>
      <c r="J30" s="1179">
        <v>218</v>
      </c>
      <c r="K30" s="1226">
        <v>0</v>
      </c>
      <c r="L30" s="1210">
        <v>0</v>
      </c>
      <c r="M30" s="1209">
        <v>0</v>
      </c>
      <c r="N30" s="1209">
        <v>0</v>
      </c>
      <c r="O30" s="1209">
        <v>0</v>
      </c>
      <c r="P30" s="1179">
        <v>0</v>
      </c>
      <c r="Q30" s="1191">
        <v>218</v>
      </c>
      <c r="R30" s="1345">
        <v>170</v>
      </c>
    </row>
    <row r="31" spans="1:19" ht="15.75" thickBot="1" x14ac:dyDescent="0.3">
      <c r="A31" s="1192" t="s">
        <v>25</v>
      </c>
      <c r="B31" s="1195">
        <v>142</v>
      </c>
      <c r="C31" s="1250">
        <v>3</v>
      </c>
      <c r="D31" s="1195">
        <v>13</v>
      </c>
      <c r="E31" s="1250">
        <v>4</v>
      </c>
      <c r="F31" s="1195">
        <v>272</v>
      </c>
      <c r="G31" s="1195">
        <v>153</v>
      </c>
      <c r="H31" s="1250">
        <v>93</v>
      </c>
      <c r="I31" s="1195">
        <v>43</v>
      </c>
      <c r="J31" s="1184">
        <v>623</v>
      </c>
      <c r="K31" s="1195">
        <v>0</v>
      </c>
      <c r="L31" s="1250">
        <v>0</v>
      </c>
      <c r="M31" s="1195">
        <v>0</v>
      </c>
      <c r="N31" s="1195">
        <v>0</v>
      </c>
      <c r="O31" s="1195">
        <v>0</v>
      </c>
      <c r="P31" s="1184">
        <v>0</v>
      </c>
      <c r="Q31" s="1196">
        <v>623</v>
      </c>
      <c r="R31" s="1193">
        <v>286</v>
      </c>
      <c r="S31" s="1144">
        <f>Q31+Q73</f>
        <v>72412</v>
      </c>
    </row>
    <row r="32" spans="1:19" ht="15.75" thickBot="1" x14ac:dyDescent="0.3">
      <c r="A32" s="1370" t="s">
        <v>26</v>
      </c>
      <c r="B32" s="1269">
        <v>7706</v>
      </c>
      <c r="C32" s="1371">
        <v>110</v>
      </c>
      <c r="D32" s="1269">
        <v>2582</v>
      </c>
      <c r="E32" s="1371">
        <v>648</v>
      </c>
      <c r="F32" s="1269">
        <v>4541</v>
      </c>
      <c r="G32" s="1269">
        <v>1129</v>
      </c>
      <c r="H32" s="1371">
        <v>159</v>
      </c>
      <c r="I32" s="1372">
        <v>7731</v>
      </c>
      <c r="J32" s="1184">
        <v>23689</v>
      </c>
      <c r="K32" s="1267">
        <v>7</v>
      </c>
      <c r="L32" s="1268">
        <v>0</v>
      </c>
      <c r="M32" s="1269">
        <v>38</v>
      </c>
      <c r="N32" s="1269">
        <v>84</v>
      </c>
      <c r="O32" s="1269">
        <v>0</v>
      </c>
      <c r="P32" s="1184">
        <v>129</v>
      </c>
      <c r="Q32" s="1185">
        <v>23818</v>
      </c>
      <c r="R32" s="1181">
        <v>13270</v>
      </c>
      <c r="S32" s="1144"/>
    </row>
    <row r="33" spans="1:19" ht="15.75" thickBot="1" x14ac:dyDescent="0.3">
      <c r="A33" s="336"/>
      <c r="B33" s="336"/>
      <c r="C33" s="1148"/>
      <c r="D33" s="336"/>
      <c r="E33" s="1148"/>
      <c r="F33" s="336"/>
      <c r="G33" s="336"/>
      <c r="H33" s="1148"/>
      <c r="I33" s="336"/>
      <c r="J33" s="336"/>
      <c r="K33" s="336"/>
      <c r="L33" s="1148"/>
      <c r="M33" s="336"/>
      <c r="N33" s="336"/>
      <c r="O33" s="336"/>
      <c r="P33" s="336"/>
      <c r="Q33" s="336"/>
    </row>
    <row r="34" spans="1:19" ht="15" customHeight="1" thickBot="1" x14ac:dyDescent="0.3">
      <c r="A34" s="3481" t="s">
        <v>30</v>
      </c>
      <c r="B34" s="3482"/>
      <c r="C34" s="3482"/>
      <c r="D34" s="3482"/>
      <c r="E34" s="3482"/>
      <c r="F34" s="3482"/>
      <c r="G34" s="3482"/>
      <c r="H34" s="3482"/>
      <c r="I34" s="3482"/>
      <c r="J34" s="3482"/>
      <c r="K34" s="3482"/>
      <c r="L34" s="3482"/>
      <c r="M34" s="3482"/>
      <c r="N34" s="3482"/>
      <c r="O34" s="3482"/>
      <c r="P34" s="3482"/>
      <c r="Q34" s="3482"/>
      <c r="R34" s="3483"/>
    </row>
    <row r="35" spans="1:19" ht="15.75" customHeight="1" thickBot="1" x14ac:dyDescent="0.3">
      <c r="A35" s="2755" t="s">
        <v>0</v>
      </c>
      <c r="B35" s="3516" t="s">
        <v>1</v>
      </c>
      <c r="C35" s="3517"/>
      <c r="D35" s="3517"/>
      <c r="E35" s="3517"/>
      <c r="F35" s="3517"/>
      <c r="G35" s="3517"/>
      <c r="H35" s="3517"/>
      <c r="I35" s="3517"/>
      <c r="J35" s="3518"/>
      <c r="K35" s="3519" t="s">
        <v>2</v>
      </c>
      <c r="L35" s="3519"/>
      <c r="M35" s="3519"/>
      <c r="N35" s="3519"/>
      <c r="O35" s="3519"/>
      <c r="P35" s="3562"/>
      <c r="Q35" s="3515" t="s">
        <v>3</v>
      </c>
      <c r="R35" s="3476" t="s">
        <v>495</v>
      </c>
      <c r="S35" s="1144"/>
    </row>
    <row r="36" spans="1:19" ht="15" customHeight="1" thickBot="1" x14ac:dyDescent="0.3">
      <c r="A36" s="2756"/>
      <c r="B36" s="3508" t="s">
        <v>8</v>
      </c>
      <c r="C36" s="3509"/>
      <c r="D36" s="3509"/>
      <c r="E36" s="3510"/>
      <c r="F36" s="3511" t="s">
        <v>9</v>
      </c>
      <c r="G36" s="3512"/>
      <c r="H36" s="3513"/>
      <c r="I36" s="2755" t="s">
        <v>32</v>
      </c>
      <c r="J36" s="3484" t="s">
        <v>10</v>
      </c>
      <c r="K36" s="3487" t="s">
        <v>11</v>
      </c>
      <c r="L36" s="3514"/>
      <c r="M36" s="3488"/>
      <c r="N36" s="2755" t="s">
        <v>12</v>
      </c>
      <c r="O36" s="2755" t="s">
        <v>33</v>
      </c>
      <c r="P36" s="3484" t="s">
        <v>13</v>
      </c>
      <c r="Q36" s="3490"/>
      <c r="R36" s="3477"/>
    </row>
    <row r="37" spans="1:19" ht="15.75" customHeight="1" thickBot="1" x14ac:dyDescent="0.3">
      <c r="A37" s="3501"/>
      <c r="B37" s="3508" t="s">
        <v>14</v>
      </c>
      <c r="C37" s="3510"/>
      <c r="D37" s="3508" t="s">
        <v>15</v>
      </c>
      <c r="E37" s="3510"/>
      <c r="F37" s="2881" t="s">
        <v>16</v>
      </c>
      <c r="G37" s="3508" t="s">
        <v>34</v>
      </c>
      <c r="H37" s="3510"/>
      <c r="I37" s="2756"/>
      <c r="J37" s="3485"/>
      <c r="K37" s="3508" t="s">
        <v>14</v>
      </c>
      <c r="L37" s="3510"/>
      <c r="M37" s="2755" t="s">
        <v>15</v>
      </c>
      <c r="N37" s="2756"/>
      <c r="O37" s="2756"/>
      <c r="P37" s="3485"/>
      <c r="Q37" s="3490"/>
      <c r="R37" s="3477"/>
    </row>
    <row r="38" spans="1:19" ht="43.5" thickBot="1" x14ac:dyDescent="0.3">
      <c r="A38" s="3502"/>
      <c r="B38" s="1150" t="s">
        <v>483</v>
      </c>
      <c r="C38" s="1151" t="s">
        <v>484</v>
      </c>
      <c r="D38" s="1152" t="s">
        <v>15</v>
      </c>
      <c r="E38" s="1153" t="s">
        <v>486</v>
      </c>
      <c r="F38" s="3489"/>
      <c r="G38" s="1152" t="s">
        <v>34</v>
      </c>
      <c r="H38" s="1153" t="s">
        <v>486</v>
      </c>
      <c r="I38" s="2757"/>
      <c r="J38" s="3486"/>
      <c r="K38" s="1150" t="s">
        <v>483</v>
      </c>
      <c r="L38" s="1151" t="s">
        <v>484</v>
      </c>
      <c r="M38" s="2757"/>
      <c r="N38" s="2757"/>
      <c r="O38" s="2757"/>
      <c r="P38" s="3486"/>
      <c r="Q38" s="3491"/>
      <c r="R38" s="3478"/>
    </row>
    <row r="39" spans="1:19" x14ac:dyDescent="0.25">
      <c r="A39" s="1154" t="s">
        <v>27</v>
      </c>
      <c r="B39" s="1155">
        <v>1372</v>
      </c>
      <c r="C39" s="1207">
        <v>0</v>
      </c>
      <c r="D39" s="1203">
        <v>812</v>
      </c>
      <c r="E39" s="1264">
        <v>115</v>
      </c>
      <c r="F39" s="1203">
        <v>1274</v>
      </c>
      <c r="G39" s="1203">
        <v>281</v>
      </c>
      <c r="H39" s="1204">
        <v>45</v>
      </c>
      <c r="I39" s="1205">
        <v>3150</v>
      </c>
      <c r="J39" s="1159">
        <v>6889</v>
      </c>
      <c r="K39" s="1155">
        <v>0</v>
      </c>
      <c r="L39" s="1207">
        <v>0</v>
      </c>
      <c r="M39" s="1203">
        <v>0</v>
      </c>
      <c r="N39" s="1203">
        <v>0</v>
      </c>
      <c r="O39" s="1205">
        <v>0</v>
      </c>
      <c r="P39" s="1159">
        <v>0</v>
      </c>
      <c r="Q39" s="1160">
        <v>6889</v>
      </c>
      <c r="R39" s="1347">
        <v>3586</v>
      </c>
    </row>
    <row r="40" spans="1:19" ht="15.75" thickBot="1" x14ac:dyDescent="0.3">
      <c r="A40" s="381" t="s">
        <v>28</v>
      </c>
      <c r="B40" s="1162">
        <v>6192</v>
      </c>
      <c r="C40" s="1210">
        <v>107</v>
      </c>
      <c r="D40" s="1209">
        <v>1757</v>
      </c>
      <c r="E40" s="1211">
        <v>530</v>
      </c>
      <c r="F40" s="1209">
        <v>2995</v>
      </c>
      <c r="G40" s="1209">
        <v>695</v>
      </c>
      <c r="H40" s="1204">
        <v>21</v>
      </c>
      <c r="I40" s="1205">
        <v>4538</v>
      </c>
      <c r="J40" s="1179">
        <v>16177</v>
      </c>
      <c r="K40" s="1162">
        <v>7</v>
      </c>
      <c r="L40" s="1210">
        <v>0</v>
      </c>
      <c r="M40" s="1209">
        <v>38</v>
      </c>
      <c r="N40" s="1209">
        <v>84</v>
      </c>
      <c r="O40" s="1205">
        <v>0</v>
      </c>
      <c r="P40" s="1179">
        <v>129</v>
      </c>
      <c r="Q40" s="1160">
        <v>16306</v>
      </c>
      <c r="R40" s="1348">
        <v>9398</v>
      </c>
    </row>
    <row r="41" spans="1:19" ht="15.75" thickBot="1" x14ac:dyDescent="0.3">
      <c r="A41" s="1180" t="s">
        <v>24</v>
      </c>
      <c r="B41" s="1183">
        <v>7564</v>
      </c>
      <c r="C41" s="1215">
        <v>107</v>
      </c>
      <c r="D41" s="1183">
        <v>2569</v>
      </c>
      <c r="E41" s="1215">
        <v>645</v>
      </c>
      <c r="F41" s="1183">
        <v>4269</v>
      </c>
      <c r="G41" s="1183">
        <v>976</v>
      </c>
      <c r="H41" s="1215">
        <v>66</v>
      </c>
      <c r="I41" s="1198">
        <v>7688</v>
      </c>
      <c r="J41" s="1184">
        <v>23066</v>
      </c>
      <c r="K41" s="1183">
        <v>7</v>
      </c>
      <c r="L41" s="1215">
        <v>0</v>
      </c>
      <c r="M41" s="1183">
        <v>38</v>
      </c>
      <c r="N41" s="1183">
        <v>84</v>
      </c>
      <c r="O41" s="1183">
        <v>0</v>
      </c>
      <c r="P41" s="1184">
        <v>129</v>
      </c>
      <c r="Q41" s="1185">
        <v>23195</v>
      </c>
      <c r="R41" s="1181">
        <v>12984</v>
      </c>
    </row>
    <row r="42" spans="1:19" ht="15.75" thickBot="1" x14ac:dyDescent="0.3">
      <c r="A42" s="1180" t="s">
        <v>25</v>
      </c>
      <c r="B42" s="1216">
        <v>142</v>
      </c>
      <c r="C42" s="1217">
        <v>3</v>
      </c>
      <c r="D42" s="1216">
        <v>13</v>
      </c>
      <c r="E42" s="1217">
        <v>4</v>
      </c>
      <c r="F42" s="1216">
        <v>272</v>
      </c>
      <c r="G42" s="1216">
        <v>153</v>
      </c>
      <c r="H42" s="1217">
        <v>93</v>
      </c>
      <c r="I42" s="1216">
        <v>43</v>
      </c>
      <c r="J42" s="1184">
        <v>623</v>
      </c>
      <c r="K42" s="1216">
        <v>0</v>
      </c>
      <c r="L42" s="1217">
        <v>0</v>
      </c>
      <c r="M42" s="1216">
        <v>0</v>
      </c>
      <c r="N42" s="1216">
        <v>0</v>
      </c>
      <c r="O42" s="1216">
        <v>0</v>
      </c>
      <c r="P42" s="1184">
        <v>0</v>
      </c>
      <c r="Q42" s="1373">
        <v>623</v>
      </c>
      <c r="R42" s="1181">
        <v>286</v>
      </c>
    </row>
    <row r="43" spans="1:19" ht="15.75" thickBot="1" x14ac:dyDescent="0.3">
      <c r="A43" s="1218" t="s">
        <v>26</v>
      </c>
      <c r="B43" s="1216">
        <v>7706</v>
      </c>
      <c r="C43" s="1217">
        <v>110</v>
      </c>
      <c r="D43" s="1216">
        <v>2582</v>
      </c>
      <c r="E43" s="1217">
        <v>649</v>
      </c>
      <c r="F43" s="1216">
        <v>4541</v>
      </c>
      <c r="G43" s="1216">
        <v>1129</v>
      </c>
      <c r="H43" s="1217">
        <v>159</v>
      </c>
      <c r="I43" s="1219">
        <v>7731</v>
      </c>
      <c r="J43" s="1184">
        <v>23689</v>
      </c>
      <c r="K43" s="1216">
        <v>7</v>
      </c>
      <c r="L43" s="1217">
        <v>0</v>
      </c>
      <c r="M43" s="1216">
        <v>38</v>
      </c>
      <c r="N43" s="1216">
        <v>84</v>
      </c>
      <c r="O43" s="1216">
        <v>0</v>
      </c>
      <c r="P43" s="1184">
        <v>129</v>
      </c>
      <c r="Q43" s="1374">
        <v>23818</v>
      </c>
      <c r="R43" s="1181">
        <v>13270</v>
      </c>
    </row>
    <row r="44" spans="1:19" x14ac:dyDescent="0.25">
      <c r="A44" s="336"/>
      <c r="B44" s="336"/>
      <c r="C44" s="1148"/>
      <c r="D44" s="336"/>
      <c r="E44" s="1148"/>
      <c r="F44" s="336"/>
      <c r="G44" s="336"/>
      <c r="H44" s="1148"/>
      <c r="I44" s="336"/>
      <c r="J44" s="336"/>
      <c r="K44" s="336"/>
      <c r="L44" s="1148"/>
      <c r="M44" s="336"/>
      <c r="N44" s="336"/>
      <c r="O44" s="336"/>
      <c r="P44" s="336"/>
      <c r="Q44" s="336"/>
    </row>
    <row r="45" spans="1:19" x14ac:dyDescent="0.25">
      <c r="A45" s="336"/>
      <c r="B45" s="336"/>
      <c r="C45" s="1148"/>
      <c r="D45" s="336"/>
      <c r="E45" s="1148"/>
      <c r="F45" s="336"/>
      <c r="G45" s="336"/>
      <c r="H45" s="1148"/>
      <c r="I45" s="336"/>
      <c r="J45" s="336"/>
      <c r="K45" s="336"/>
      <c r="L45" s="1148"/>
      <c r="M45" s="336"/>
      <c r="N45" s="336"/>
      <c r="O45" s="336"/>
      <c r="P45" s="336"/>
      <c r="Q45" s="336"/>
    </row>
    <row r="46" spans="1:19" ht="15.75" thickBot="1" x14ac:dyDescent="0.3">
      <c r="A46" s="3563" t="s">
        <v>48</v>
      </c>
      <c r="B46" s="3564"/>
      <c r="C46" s="3564"/>
      <c r="D46" s="3564"/>
      <c r="E46" s="3564"/>
      <c r="F46" s="3564"/>
      <c r="G46" s="3564"/>
      <c r="H46" s="3564"/>
      <c r="I46" s="3564"/>
      <c r="J46" s="3564"/>
      <c r="K46" s="3564"/>
      <c r="L46" s="3564"/>
      <c r="M46" s="3564"/>
      <c r="N46" s="3564"/>
      <c r="O46" s="3564"/>
      <c r="P46" s="3564"/>
      <c r="Q46" s="3564"/>
      <c r="R46" s="3564"/>
    </row>
    <row r="47" spans="1:19" ht="15.75" customHeight="1" thickBot="1" x14ac:dyDescent="0.3">
      <c r="A47" s="2755" t="s">
        <v>0</v>
      </c>
      <c r="B47" s="3516" t="s">
        <v>1</v>
      </c>
      <c r="C47" s="3517"/>
      <c r="D47" s="3517"/>
      <c r="E47" s="3517"/>
      <c r="F47" s="3517"/>
      <c r="G47" s="3517"/>
      <c r="H47" s="3517"/>
      <c r="I47" s="3517"/>
      <c r="J47" s="3518"/>
      <c r="K47" s="3519" t="s">
        <v>2</v>
      </c>
      <c r="L47" s="3519"/>
      <c r="M47" s="3519"/>
      <c r="N47" s="3519"/>
      <c r="O47" s="3519"/>
      <c r="P47" s="3562"/>
      <c r="Q47" s="3515" t="s">
        <v>3</v>
      </c>
      <c r="R47" s="3476" t="s">
        <v>495</v>
      </c>
    </row>
    <row r="48" spans="1:19" ht="15" customHeight="1" thickBot="1" x14ac:dyDescent="0.3">
      <c r="A48" s="2756"/>
      <c r="B48" s="3508" t="s">
        <v>8</v>
      </c>
      <c r="C48" s="3509"/>
      <c r="D48" s="3509"/>
      <c r="E48" s="3510"/>
      <c r="F48" s="3511" t="s">
        <v>9</v>
      </c>
      <c r="G48" s="3512"/>
      <c r="H48" s="3513"/>
      <c r="I48" s="2755" t="s">
        <v>32</v>
      </c>
      <c r="J48" s="3484" t="s">
        <v>10</v>
      </c>
      <c r="K48" s="3487" t="s">
        <v>11</v>
      </c>
      <c r="L48" s="3514"/>
      <c r="M48" s="3488"/>
      <c r="N48" s="2755" t="s">
        <v>12</v>
      </c>
      <c r="O48" s="2755" t="s">
        <v>33</v>
      </c>
      <c r="P48" s="3484" t="s">
        <v>13</v>
      </c>
      <c r="Q48" s="3490"/>
      <c r="R48" s="3477"/>
    </row>
    <row r="49" spans="1:23" ht="15.75" customHeight="1" thickBot="1" x14ac:dyDescent="0.3">
      <c r="A49" s="3501"/>
      <c r="B49" s="3508" t="s">
        <v>14</v>
      </c>
      <c r="C49" s="3510"/>
      <c r="D49" s="3508" t="s">
        <v>15</v>
      </c>
      <c r="E49" s="3510"/>
      <c r="F49" s="2881" t="s">
        <v>16</v>
      </c>
      <c r="G49" s="3508" t="s">
        <v>34</v>
      </c>
      <c r="H49" s="3510"/>
      <c r="I49" s="2756"/>
      <c r="J49" s="3485"/>
      <c r="K49" s="3508" t="s">
        <v>14</v>
      </c>
      <c r="L49" s="3510"/>
      <c r="M49" s="2755" t="s">
        <v>15</v>
      </c>
      <c r="N49" s="2756"/>
      <c r="O49" s="2756"/>
      <c r="P49" s="3485"/>
      <c r="Q49" s="3490"/>
      <c r="R49" s="3477"/>
    </row>
    <row r="50" spans="1:23" ht="43.5" thickBot="1" x14ac:dyDescent="0.3">
      <c r="A50" s="3502"/>
      <c r="B50" s="1150" t="s">
        <v>483</v>
      </c>
      <c r="C50" s="1151" t="s">
        <v>484</v>
      </c>
      <c r="D50" s="1152" t="s">
        <v>15</v>
      </c>
      <c r="E50" s="1153" t="s">
        <v>486</v>
      </c>
      <c r="F50" s="3489"/>
      <c r="G50" s="1152" t="s">
        <v>34</v>
      </c>
      <c r="H50" s="1153" t="s">
        <v>486</v>
      </c>
      <c r="I50" s="2757"/>
      <c r="J50" s="3486"/>
      <c r="K50" s="1150" t="s">
        <v>483</v>
      </c>
      <c r="L50" s="1151" t="s">
        <v>484</v>
      </c>
      <c r="M50" s="2757"/>
      <c r="N50" s="2757"/>
      <c r="O50" s="2757"/>
      <c r="P50" s="3486"/>
      <c r="Q50" s="3491"/>
      <c r="R50" s="3478"/>
    </row>
    <row r="51" spans="1:23" x14ac:dyDescent="0.25">
      <c r="A51" s="1154" t="s">
        <v>17</v>
      </c>
      <c r="B51" s="1155">
        <v>7738</v>
      </c>
      <c r="C51" s="1207">
        <v>564</v>
      </c>
      <c r="D51" s="1203">
        <v>2181</v>
      </c>
      <c r="E51" s="1264">
        <v>239</v>
      </c>
      <c r="F51" s="1203">
        <v>7323</v>
      </c>
      <c r="G51" s="1203">
        <v>5892</v>
      </c>
      <c r="H51" s="1204">
        <v>468</v>
      </c>
      <c r="I51" s="1205">
        <v>1112</v>
      </c>
      <c r="J51" s="1159">
        <v>24246</v>
      </c>
      <c r="K51" s="1220">
        <v>702</v>
      </c>
      <c r="L51" s="1207">
        <v>68</v>
      </c>
      <c r="M51" s="1203">
        <v>94</v>
      </c>
      <c r="N51" s="1203">
        <v>2095</v>
      </c>
      <c r="O51" s="1360">
        <v>0</v>
      </c>
      <c r="P51" s="1159">
        <v>2891</v>
      </c>
      <c r="Q51" s="1160">
        <v>27137</v>
      </c>
      <c r="R51" s="1344">
        <v>19493</v>
      </c>
    </row>
    <row r="52" spans="1:23" ht="15" customHeight="1" x14ac:dyDescent="0.25">
      <c r="A52" s="381" t="s">
        <v>18</v>
      </c>
      <c r="B52" s="1162">
        <v>6407</v>
      </c>
      <c r="C52" s="1210">
        <v>180</v>
      </c>
      <c r="D52" s="1209">
        <v>3525</v>
      </c>
      <c r="E52" s="1211">
        <v>474</v>
      </c>
      <c r="F52" s="1209">
        <v>25310</v>
      </c>
      <c r="G52" s="1209">
        <v>4060</v>
      </c>
      <c r="H52" s="1224">
        <v>1026</v>
      </c>
      <c r="I52" s="1225">
        <v>677</v>
      </c>
      <c r="J52" s="1159">
        <v>39979</v>
      </c>
      <c r="K52" s="1226">
        <v>652</v>
      </c>
      <c r="L52" s="1210">
        <v>8</v>
      </c>
      <c r="M52" s="1209">
        <v>1147</v>
      </c>
      <c r="N52" s="1209">
        <v>2038</v>
      </c>
      <c r="O52" s="1263">
        <v>0</v>
      </c>
      <c r="P52" s="1159">
        <v>3837</v>
      </c>
      <c r="Q52" s="1191">
        <v>43816</v>
      </c>
      <c r="R52" s="1345">
        <v>30305</v>
      </c>
    </row>
    <row r="53" spans="1:23" x14ac:dyDescent="0.25">
      <c r="A53" s="1166" t="s">
        <v>19</v>
      </c>
      <c r="B53" s="1167">
        <v>205</v>
      </c>
      <c r="C53" s="1210">
        <v>5</v>
      </c>
      <c r="D53" s="1230">
        <v>1595</v>
      </c>
      <c r="E53" s="1211">
        <v>227</v>
      </c>
      <c r="F53" s="1230">
        <v>5065</v>
      </c>
      <c r="G53" s="1230">
        <v>1634</v>
      </c>
      <c r="H53" s="1224">
        <v>131</v>
      </c>
      <c r="I53" s="1231">
        <v>167</v>
      </c>
      <c r="J53" s="1159">
        <v>8666</v>
      </c>
      <c r="K53" s="1232">
        <v>308</v>
      </c>
      <c r="L53" s="1210">
        <v>8</v>
      </c>
      <c r="M53" s="1230">
        <v>1127</v>
      </c>
      <c r="N53" s="1230">
        <v>3</v>
      </c>
      <c r="O53" s="1375">
        <v>0</v>
      </c>
      <c r="P53" s="1159">
        <v>1438</v>
      </c>
      <c r="Q53" s="1235">
        <v>10104</v>
      </c>
      <c r="R53" s="1168">
        <v>6943</v>
      </c>
    </row>
    <row r="54" spans="1:23" x14ac:dyDescent="0.25">
      <c r="A54" s="1173" t="s">
        <v>20</v>
      </c>
      <c r="B54" s="1167">
        <v>4957</v>
      </c>
      <c r="C54" s="1210">
        <v>9</v>
      </c>
      <c r="D54" s="1230">
        <v>457</v>
      </c>
      <c r="E54" s="1211">
        <v>0</v>
      </c>
      <c r="F54" s="1230">
        <v>2408</v>
      </c>
      <c r="G54" s="1230">
        <v>320</v>
      </c>
      <c r="H54" s="1224">
        <v>15</v>
      </c>
      <c r="I54" s="1231">
        <v>164</v>
      </c>
      <c r="J54" s="1159">
        <v>8306</v>
      </c>
      <c r="K54" s="1232">
        <v>221</v>
      </c>
      <c r="L54" s="1210">
        <v>0</v>
      </c>
      <c r="M54" s="1230">
        <v>0</v>
      </c>
      <c r="N54" s="1230">
        <v>0</v>
      </c>
      <c r="O54" s="1375">
        <v>0</v>
      </c>
      <c r="P54" s="1159">
        <v>221</v>
      </c>
      <c r="Q54" s="1235">
        <v>8527</v>
      </c>
      <c r="R54" s="1168">
        <v>1896</v>
      </c>
      <c r="V54" s="3565" t="s">
        <v>501</v>
      </c>
      <c r="W54" s="3565"/>
    </row>
    <row r="55" spans="1:23" x14ac:dyDescent="0.25">
      <c r="A55" s="1173" t="s">
        <v>21</v>
      </c>
      <c r="B55" s="1167">
        <v>1093</v>
      </c>
      <c r="C55" s="1210">
        <v>61</v>
      </c>
      <c r="D55" s="1230">
        <v>1452</v>
      </c>
      <c r="E55" s="1211">
        <v>227</v>
      </c>
      <c r="F55" s="1230">
        <v>17736</v>
      </c>
      <c r="G55" s="1230">
        <v>1805</v>
      </c>
      <c r="H55" s="1224">
        <v>879</v>
      </c>
      <c r="I55" s="1231">
        <v>300</v>
      </c>
      <c r="J55" s="1159">
        <v>22386</v>
      </c>
      <c r="K55" s="1232">
        <v>123</v>
      </c>
      <c r="L55" s="1210">
        <v>0</v>
      </c>
      <c r="M55" s="1230">
        <v>0</v>
      </c>
      <c r="N55" s="1230">
        <v>2035</v>
      </c>
      <c r="O55" s="1375">
        <v>0</v>
      </c>
      <c r="P55" s="1159">
        <v>2158</v>
      </c>
      <c r="Q55" s="1235">
        <v>24544</v>
      </c>
      <c r="R55" s="1168">
        <v>21105</v>
      </c>
      <c r="V55" s="127" t="s">
        <v>477</v>
      </c>
      <c r="W55" s="1144">
        <f>'2018. IV. - Új_R'!M14+'2018. IV. - Új_R'!M54</f>
        <v>74136.13</v>
      </c>
    </row>
    <row r="56" spans="1:23" x14ac:dyDescent="0.25">
      <c r="A56" s="381" t="s">
        <v>22</v>
      </c>
      <c r="B56" s="1162">
        <v>286</v>
      </c>
      <c r="C56" s="1210">
        <v>0</v>
      </c>
      <c r="D56" s="1209">
        <v>409</v>
      </c>
      <c r="E56" s="1211">
        <v>7</v>
      </c>
      <c r="F56" s="1209">
        <v>290</v>
      </c>
      <c r="G56" s="1209">
        <v>53</v>
      </c>
      <c r="H56" s="1224">
        <v>0</v>
      </c>
      <c r="I56" s="1225">
        <v>364</v>
      </c>
      <c r="J56" s="1159">
        <v>1402</v>
      </c>
      <c r="K56" s="1226">
        <v>0</v>
      </c>
      <c r="L56" s="1210">
        <v>0</v>
      </c>
      <c r="M56" s="1209">
        <v>0</v>
      </c>
      <c r="N56" s="1209">
        <v>0</v>
      </c>
      <c r="O56" s="1263">
        <v>0</v>
      </c>
      <c r="P56" s="1159">
        <v>0</v>
      </c>
      <c r="Q56" s="1191">
        <v>1402</v>
      </c>
      <c r="R56" s="1345">
        <v>1079</v>
      </c>
      <c r="V56" s="127" t="s">
        <v>478</v>
      </c>
      <c r="W56" s="1144">
        <f>'2018. IV. - Új_R'!M39+'2018. IV. - Új_R'!M69</f>
        <v>130840.97</v>
      </c>
    </row>
    <row r="57" spans="1:23" ht="15.75" thickBot="1" x14ac:dyDescent="0.3">
      <c r="A57" s="448" t="s">
        <v>23</v>
      </c>
      <c r="B57" s="1174">
        <v>1068</v>
      </c>
      <c r="C57" s="1239">
        <v>164</v>
      </c>
      <c r="D57" s="1238">
        <v>1078</v>
      </c>
      <c r="E57" s="1240">
        <v>209</v>
      </c>
      <c r="F57" s="1238">
        <v>2531</v>
      </c>
      <c r="G57" s="1238">
        <v>650</v>
      </c>
      <c r="H57" s="1241">
        <v>244</v>
      </c>
      <c r="I57" s="1242">
        <v>877</v>
      </c>
      <c r="J57" s="1179">
        <v>6204</v>
      </c>
      <c r="K57" s="1243">
        <v>100</v>
      </c>
      <c r="L57" s="1239">
        <v>0</v>
      </c>
      <c r="M57" s="1238">
        <v>0</v>
      </c>
      <c r="N57" s="1238">
        <v>152</v>
      </c>
      <c r="O57" s="1376">
        <v>0</v>
      </c>
      <c r="P57" s="1179">
        <v>252</v>
      </c>
      <c r="Q57" s="1247">
        <v>6456</v>
      </c>
      <c r="R57" s="1346">
        <v>4114</v>
      </c>
      <c r="W57" s="1144">
        <f>W56+W55</f>
        <v>204977.1</v>
      </c>
    </row>
    <row r="58" spans="1:23" ht="15.75" thickBot="1" x14ac:dyDescent="0.3">
      <c r="A58" s="1180" t="s">
        <v>24</v>
      </c>
      <c r="B58" s="1183">
        <v>15499</v>
      </c>
      <c r="C58" s="1215">
        <v>908</v>
      </c>
      <c r="D58" s="1183">
        <v>7193</v>
      </c>
      <c r="E58" s="1215">
        <v>929</v>
      </c>
      <c r="F58" s="1183">
        <v>35454</v>
      </c>
      <c r="G58" s="1183">
        <v>10655</v>
      </c>
      <c r="H58" s="1215">
        <v>1738</v>
      </c>
      <c r="I58" s="1198">
        <v>3030</v>
      </c>
      <c r="J58" s="1184">
        <v>71831</v>
      </c>
      <c r="K58" s="1267">
        <v>1454</v>
      </c>
      <c r="L58" s="1268">
        <v>76</v>
      </c>
      <c r="M58" s="1183">
        <v>1241</v>
      </c>
      <c r="N58" s="1183">
        <v>4285</v>
      </c>
      <c r="O58" s="1183">
        <v>0</v>
      </c>
      <c r="P58" s="1184">
        <v>6980</v>
      </c>
      <c r="Q58" s="1185">
        <v>78811</v>
      </c>
      <c r="R58" s="1181">
        <v>54991</v>
      </c>
    </row>
    <row r="59" spans="1:23" x14ac:dyDescent="0.25">
      <c r="A59" s="1363" t="s">
        <v>35</v>
      </c>
      <c r="B59" s="1364">
        <v>422</v>
      </c>
      <c r="C59" s="1365">
        <v>54</v>
      </c>
      <c r="D59" s="1364">
        <v>0</v>
      </c>
      <c r="E59" s="1365">
        <v>0</v>
      </c>
      <c r="F59" s="1364">
        <v>1191</v>
      </c>
      <c r="G59" s="1364">
        <v>851</v>
      </c>
      <c r="H59" s="1366">
        <v>27</v>
      </c>
      <c r="I59" s="1367">
        <v>120</v>
      </c>
      <c r="J59" s="1159">
        <v>2584</v>
      </c>
      <c r="K59" s="1368">
        <v>10181</v>
      </c>
      <c r="L59" s="1369">
        <v>0</v>
      </c>
      <c r="M59" s="1364">
        <v>0</v>
      </c>
      <c r="N59" s="1364">
        <v>0</v>
      </c>
      <c r="O59" s="1364">
        <v>0</v>
      </c>
      <c r="P59" s="1159">
        <v>10181</v>
      </c>
      <c r="Q59" s="1190">
        <v>12765</v>
      </c>
      <c r="R59" s="1347">
        <v>11613</v>
      </c>
    </row>
    <row r="60" spans="1:23" x14ac:dyDescent="0.25">
      <c r="A60" s="1301" t="s">
        <v>36</v>
      </c>
      <c r="B60" s="1209">
        <v>376</v>
      </c>
      <c r="C60" s="1211">
        <v>62</v>
      </c>
      <c r="D60" s="1209">
        <v>0</v>
      </c>
      <c r="E60" s="1211">
        <v>0</v>
      </c>
      <c r="F60" s="1209">
        <v>2670</v>
      </c>
      <c r="G60" s="1209">
        <v>1161</v>
      </c>
      <c r="H60" s="1224">
        <v>0</v>
      </c>
      <c r="I60" s="1225">
        <v>0</v>
      </c>
      <c r="J60" s="1159">
        <v>4207</v>
      </c>
      <c r="K60" s="1226">
        <v>2613</v>
      </c>
      <c r="L60" s="1210">
        <v>281</v>
      </c>
      <c r="M60" s="1209">
        <v>1594</v>
      </c>
      <c r="N60" s="1209">
        <v>383</v>
      </c>
      <c r="O60" s="1209">
        <v>0</v>
      </c>
      <c r="P60" s="1159">
        <v>4590</v>
      </c>
      <c r="Q60" s="1191">
        <v>8797</v>
      </c>
      <c r="R60" s="1345">
        <v>5665</v>
      </c>
    </row>
    <row r="61" spans="1:23" x14ac:dyDescent="0.25">
      <c r="A61" s="1301" t="s">
        <v>37</v>
      </c>
      <c r="B61" s="1209">
        <v>19</v>
      </c>
      <c r="C61" s="1211">
        <v>0</v>
      </c>
      <c r="D61" s="1209">
        <v>94</v>
      </c>
      <c r="E61" s="1211">
        <v>0</v>
      </c>
      <c r="F61" s="1209">
        <v>463</v>
      </c>
      <c r="G61" s="1209">
        <v>26</v>
      </c>
      <c r="H61" s="1224">
        <v>0</v>
      </c>
      <c r="I61" s="1225">
        <v>0</v>
      </c>
      <c r="J61" s="1159">
        <v>602</v>
      </c>
      <c r="K61" s="1226">
        <v>330</v>
      </c>
      <c r="L61" s="1210">
        <v>0</v>
      </c>
      <c r="M61" s="1209">
        <v>0</v>
      </c>
      <c r="N61" s="1209">
        <v>0</v>
      </c>
      <c r="O61" s="1209">
        <v>0</v>
      </c>
      <c r="P61" s="1159">
        <v>330</v>
      </c>
      <c r="Q61" s="1191">
        <v>932</v>
      </c>
      <c r="R61" s="1345">
        <v>320</v>
      </c>
    </row>
    <row r="62" spans="1:23" x14ac:dyDescent="0.25">
      <c r="A62" s="1301" t="s">
        <v>38</v>
      </c>
      <c r="B62" s="1209">
        <v>62</v>
      </c>
      <c r="C62" s="1211">
        <v>0</v>
      </c>
      <c r="D62" s="1209">
        <v>0</v>
      </c>
      <c r="E62" s="1211">
        <v>0</v>
      </c>
      <c r="F62" s="1209">
        <v>162</v>
      </c>
      <c r="G62" s="1209">
        <v>31</v>
      </c>
      <c r="H62" s="1224">
        <v>0</v>
      </c>
      <c r="I62" s="1225">
        <v>0</v>
      </c>
      <c r="J62" s="1159">
        <v>255</v>
      </c>
      <c r="K62" s="1226">
        <v>0</v>
      </c>
      <c r="L62" s="1210">
        <v>0</v>
      </c>
      <c r="M62" s="1209">
        <v>0</v>
      </c>
      <c r="N62" s="1209">
        <v>0</v>
      </c>
      <c r="O62" s="1209">
        <v>0</v>
      </c>
      <c r="P62" s="1159">
        <v>0</v>
      </c>
      <c r="Q62" s="1191">
        <v>255</v>
      </c>
      <c r="R62" s="1345">
        <v>152</v>
      </c>
    </row>
    <row r="63" spans="1:23" x14ac:dyDescent="0.25">
      <c r="A63" s="1301" t="s">
        <v>39</v>
      </c>
      <c r="B63" s="1209">
        <v>806</v>
      </c>
      <c r="C63" s="1211">
        <v>13</v>
      </c>
      <c r="D63" s="1209">
        <v>0</v>
      </c>
      <c r="E63" s="1211">
        <v>0</v>
      </c>
      <c r="F63" s="1209">
        <v>1091</v>
      </c>
      <c r="G63" s="1209">
        <v>1448</v>
      </c>
      <c r="H63" s="1224">
        <v>0</v>
      </c>
      <c r="I63" s="1225">
        <v>2</v>
      </c>
      <c r="J63" s="1159">
        <v>3347</v>
      </c>
      <c r="K63" s="1226">
        <v>169</v>
      </c>
      <c r="L63" s="1210">
        <v>162</v>
      </c>
      <c r="M63" s="1209">
        <v>0</v>
      </c>
      <c r="N63" s="1209">
        <v>2786</v>
      </c>
      <c r="O63" s="1209">
        <v>0</v>
      </c>
      <c r="P63" s="1159">
        <v>2955</v>
      </c>
      <c r="Q63" s="1191">
        <v>6302</v>
      </c>
      <c r="R63" s="1345">
        <v>3910</v>
      </c>
    </row>
    <row r="64" spans="1:23" x14ac:dyDescent="0.25">
      <c r="A64" s="1301" t="s">
        <v>40</v>
      </c>
      <c r="B64" s="1209">
        <v>34</v>
      </c>
      <c r="C64" s="1211">
        <v>0</v>
      </c>
      <c r="D64" s="1209">
        <v>137</v>
      </c>
      <c r="E64" s="1211">
        <v>0</v>
      </c>
      <c r="F64" s="1209">
        <v>126</v>
      </c>
      <c r="G64" s="1209">
        <v>34</v>
      </c>
      <c r="H64" s="1224">
        <v>0</v>
      </c>
      <c r="I64" s="1225">
        <v>0</v>
      </c>
      <c r="J64" s="1159">
        <v>331</v>
      </c>
      <c r="K64" s="1226">
        <v>0</v>
      </c>
      <c r="L64" s="1210">
        <v>0</v>
      </c>
      <c r="M64" s="1209">
        <v>0</v>
      </c>
      <c r="N64" s="1209">
        <v>0</v>
      </c>
      <c r="O64" s="1209">
        <v>0</v>
      </c>
      <c r="P64" s="1159">
        <v>0</v>
      </c>
      <c r="Q64" s="1191">
        <v>331</v>
      </c>
      <c r="R64" s="1345">
        <v>172</v>
      </c>
    </row>
    <row r="65" spans="1:19" ht="15" customHeight="1" x14ac:dyDescent="0.25">
      <c r="A65" s="1301" t="s">
        <v>41</v>
      </c>
      <c r="B65" s="1209">
        <v>17</v>
      </c>
      <c r="C65" s="1211">
        <v>0</v>
      </c>
      <c r="D65" s="1209">
        <v>12</v>
      </c>
      <c r="E65" s="1211">
        <v>0</v>
      </c>
      <c r="F65" s="1209">
        <v>789</v>
      </c>
      <c r="G65" s="1209">
        <v>353</v>
      </c>
      <c r="H65" s="1224">
        <v>0</v>
      </c>
      <c r="I65" s="1225">
        <v>109</v>
      </c>
      <c r="J65" s="1159">
        <v>1280</v>
      </c>
      <c r="K65" s="1226">
        <v>0</v>
      </c>
      <c r="L65" s="1210">
        <v>0</v>
      </c>
      <c r="M65" s="1209">
        <v>0</v>
      </c>
      <c r="N65" s="1209">
        <v>161</v>
      </c>
      <c r="O65" s="1209">
        <v>0</v>
      </c>
      <c r="P65" s="1159">
        <v>161</v>
      </c>
      <c r="Q65" s="1191">
        <v>1441</v>
      </c>
      <c r="R65" s="1345">
        <v>655</v>
      </c>
    </row>
    <row r="66" spans="1:19" x14ac:dyDescent="0.25">
      <c r="A66" s="1301" t="s">
        <v>42</v>
      </c>
      <c r="B66" s="1209">
        <v>59</v>
      </c>
      <c r="C66" s="1211">
        <v>28</v>
      </c>
      <c r="D66" s="1209">
        <v>673</v>
      </c>
      <c r="E66" s="1211">
        <v>0</v>
      </c>
      <c r="F66" s="1209">
        <v>3428</v>
      </c>
      <c r="G66" s="1209">
        <v>2622</v>
      </c>
      <c r="H66" s="1224">
        <v>0</v>
      </c>
      <c r="I66" s="1225">
        <v>424</v>
      </c>
      <c r="J66" s="1159">
        <v>7206</v>
      </c>
      <c r="K66" s="1226">
        <v>0</v>
      </c>
      <c r="L66" s="1210">
        <v>0</v>
      </c>
      <c r="M66" s="1209">
        <v>0</v>
      </c>
      <c r="N66" s="1209">
        <v>374</v>
      </c>
      <c r="O66" s="1209">
        <v>0</v>
      </c>
      <c r="P66" s="1159">
        <v>374</v>
      </c>
      <c r="Q66" s="1191">
        <v>7580</v>
      </c>
      <c r="R66" s="1345">
        <v>3476</v>
      </c>
    </row>
    <row r="67" spans="1:19" x14ac:dyDescent="0.25">
      <c r="A67" s="1301" t="s">
        <v>43</v>
      </c>
      <c r="B67" s="1209">
        <v>90</v>
      </c>
      <c r="C67" s="1211">
        <v>30</v>
      </c>
      <c r="D67" s="1209">
        <v>63</v>
      </c>
      <c r="E67" s="1211">
        <v>0</v>
      </c>
      <c r="F67" s="1209">
        <v>1299</v>
      </c>
      <c r="G67" s="1209">
        <v>20</v>
      </c>
      <c r="H67" s="1224">
        <v>0</v>
      </c>
      <c r="I67" s="1225">
        <v>174</v>
      </c>
      <c r="J67" s="1159">
        <v>1646</v>
      </c>
      <c r="K67" s="1226">
        <v>0</v>
      </c>
      <c r="L67" s="1210">
        <v>0</v>
      </c>
      <c r="M67" s="1209">
        <v>0</v>
      </c>
      <c r="N67" s="1209">
        <v>0</v>
      </c>
      <c r="O67" s="1209">
        <v>0</v>
      </c>
      <c r="P67" s="1159">
        <v>0</v>
      </c>
      <c r="Q67" s="1191">
        <v>1646</v>
      </c>
      <c r="R67" s="1345">
        <v>381</v>
      </c>
    </row>
    <row r="68" spans="1:19" x14ac:dyDescent="0.25">
      <c r="A68" s="1301" t="s">
        <v>44</v>
      </c>
      <c r="B68" s="1209">
        <v>10</v>
      </c>
      <c r="C68" s="1211">
        <v>10</v>
      </c>
      <c r="D68" s="1209">
        <v>0</v>
      </c>
      <c r="E68" s="1211">
        <v>0</v>
      </c>
      <c r="F68" s="1209">
        <v>431</v>
      </c>
      <c r="G68" s="1209">
        <v>0</v>
      </c>
      <c r="H68" s="1224">
        <v>0</v>
      </c>
      <c r="I68" s="1225">
        <v>0</v>
      </c>
      <c r="J68" s="1159">
        <v>441</v>
      </c>
      <c r="K68" s="1226">
        <v>0</v>
      </c>
      <c r="L68" s="1210">
        <v>0</v>
      </c>
      <c r="M68" s="1209">
        <v>0</v>
      </c>
      <c r="N68" s="1209">
        <v>0</v>
      </c>
      <c r="O68" s="1209">
        <v>0</v>
      </c>
      <c r="P68" s="1159">
        <v>0</v>
      </c>
      <c r="Q68" s="1191">
        <v>441</v>
      </c>
      <c r="R68" s="1345">
        <v>391</v>
      </c>
    </row>
    <row r="69" spans="1:19" x14ac:dyDescent="0.25">
      <c r="A69" s="1301" t="s">
        <v>45</v>
      </c>
      <c r="B69" s="1209">
        <v>240</v>
      </c>
      <c r="C69" s="1211">
        <v>0</v>
      </c>
      <c r="D69" s="1209">
        <v>4</v>
      </c>
      <c r="E69" s="1211">
        <v>0</v>
      </c>
      <c r="F69" s="1209">
        <v>302</v>
      </c>
      <c r="G69" s="1209">
        <v>38</v>
      </c>
      <c r="H69" s="1224">
        <v>31</v>
      </c>
      <c r="I69" s="1225">
        <v>0</v>
      </c>
      <c r="J69" s="1159">
        <v>584</v>
      </c>
      <c r="K69" s="1226">
        <v>0</v>
      </c>
      <c r="L69" s="1210">
        <v>0</v>
      </c>
      <c r="M69" s="1209">
        <v>0</v>
      </c>
      <c r="N69" s="1209">
        <v>0</v>
      </c>
      <c r="O69" s="1209">
        <v>0</v>
      </c>
      <c r="P69" s="1159">
        <v>0</v>
      </c>
      <c r="Q69" s="1191">
        <v>584</v>
      </c>
      <c r="R69" s="1345">
        <v>284</v>
      </c>
    </row>
    <row r="70" spans="1:19" x14ac:dyDescent="0.25">
      <c r="A70" s="1301" t="s">
        <v>46</v>
      </c>
      <c r="B70" s="1209">
        <v>3</v>
      </c>
      <c r="C70" s="1211">
        <v>3</v>
      </c>
      <c r="D70" s="1209">
        <v>100</v>
      </c>
      <c r="E70" s="1211">
        <v>0</v>
      </c>
      <c r="F70" s="1209">
        <v>2032</v>
      </c>
      <c r="G70" s="1209">
        <v>473</v>
      </c>
      <c r="H70" s="1224">
        <v>0</v>
      </c>
      <c r="I70" s="1225">
        <v>816</v>
      </c>
      <c r="J70" s="1159">
        <v>3424</v>
      </c>
      <c r="K70" s="1226">
        <v>0</v>
      </c>
      <c r="L70" s="1210">
        <v>0</v>
      </c>
      <c r="M70" s="1209">
        <v>0</v>
      </c>
      <c r="N70" s="1209">
        <v>0</v>
      </c>
      <c r="O70" s="1209">
        <v>1925</v>
      </c>
      <c r="P70" s="1159">
        <v>1925</v>
      </c>
      <c r="Q70" s="1191">
        <v>5349</v>
      </c>
      <c r="R70" s="1345">
        <v>3347</v>
      </c>
      <c r="S70" s="1144">
        <f>Q32+Q74</f>
        <v>174418</v>
      </c>
    </row>
    <row r="71" spans="1:19" x14ac:dyDescent="0.25">
      <c r="A71" s="1377" t="s">
        <v>47</v>
      </c>
      <c r="B71" s="1238">
        <v>239</v>
      </c>
      <c r="C71" s="1240">
        <v>0</v>
      </c>
      <c r="D71" s="1238">
        <v>0</v>
      </c>
      <c r="E71" s="1240">
        <v>0</v>
      </c>
      <c r="F71" s="1238">
        <v>33</v>
      </c>
      <c r="G71" s="1238">
        <v>171</v>
      </c>
      <c r="H71" s="1241">
        <v>0</v>
      </c>
      <c r="I71" s="1242">
        <v>0</v>
      </c>
      <c r="J71" s="1159">
        <v>443</v>
      </c>
      <c r="K71" s="1243">
        <v>0</v>
      </c>
      <c r="L71" s="1239">
        <v>0</v>
      </c>
      <c r="M71" s="1238">
        <v>1027</v>
      </c>
      <c r="N71" s="1238">
        <v>83</v>
      </c>
      <c r="O71" s="1238">
        <v>0</v>
      </c>
      <c r="P71" s="1159">
        <v>1110</v>
      </c>
      <c r="Q71" s="1247">
        <v>1553</v>
      </c>
      <c r="R71" s="1345">
        <v>1424</v>
      </c>
      <c r="S71" s="77">
        <v>175736</v>
      </c>
    </row>
    <row r="72" spans="1:19" ht="15.75" thickBot="1" x14ac:dyDescent="0.3">
      <c r="A72" s="1301" t="s">
        <v>321</v>
      </c>
      <c r="B72" s="1209">
        <v>2606</v>
      </c>
      <c r="C72" s="1211">
        <v>55</v>
      </c>
      <c r="D72" s="1209">
        <v>737</v>
      </c>
      <c r="E72" s="1211">
        <v>574</v>
      </c>
      <c r="F72" s="1209">
        <v>10000</v>
      </c>
      <c r="G72" s="1209">
        <v>4132</v>
      </c>
      <c r="H72" s="1224">
        <v>229</v>
      </c>
      <c r="I72" s="1225">
        <v>415</v>
      </c>
      <c r="J72" s="1179">
        <v>17890</v>
      </c>
      <c r="K72" s="1226">
        <v>4847</v>
      </c>
      <c r="L72" s="1210">
        <v>0</v>
      </c>
      <c r="M72" s="1209">
        <v>124</v>
      </c>
      <c r="N72" s="1209">
        <v>660</v>
      </c>
      <c r="O72" s="1209">
        <v>292</v>
      </c>
      <c r="P72" s="1179">
        <v>5923</v>
      </c>
      <c r="Q72" s="1191">
        <v>23813</v>
      </c>
      <c r="R72" s="1345">
        <v>11824</v>
      </c>
      <c r="S72" s="1393">
        <f>S71/S70*100-100</f>
        <v>0.75565595294062859</v>
      </c>
    </row>
    <row r="73" spans="1:19" ht="15.75" thickBot="1" x14ac:dyDescent="0.3">
      <c r="A73" s="1192" t="s">
        <v>25</v>
      </c>
      <c r="B73" s="1195">
        <v>4983</v>
      </c>
      <c r="C73" s="1250">
        <v>255</v>
      </c>
      <c r="D73" s="1195">
        <v>1820</v>
      </c>
      <c r="E73" s="1250">
        <v>574</v>
      </c>
      <c r="F73" s="1195">
        <v>24017</v>
      </c>
      <c r="G73" s="1195">
        <v>11360</v>
      </c>
      <c r="H73" s="1250">
        <v>287</v>
      </c>
      <c r="I73" s="1195">
        <v>2060</v>
      </c>
      <c r="J73" s="1184">
        <v>44240</v>
      </c>
      <c r="K73" s="1195">
        <v>18140</v>
      </c>
      <c r="L73" s="1250">
        <v>443</v>
      </c>
      <c r="M73" s="1195">
        <v>2745</v>
      </c>
      <c r="N73" s="1195">
        <v>4447</v>
      </c>
      <c r="O73" s="1195">
        <v>2217</v>
      </c>
      <c r="P73" s="1184">
        <v>27549</v>
      </c>
      <c r="Q73" s="1196">
        <v>71789</v>
      </c>
      <c r="R73" s="1193">
        <v>43614</v>
      </c>
    </row>
    <row r="74" spans="1:19" ht="15.75" thickBot="1" x14ac:dyDescent="0.3">
      <c r="A74" s="1370" t="s">
        <v>26</v>
      </c>
      <c r="B74" s="1269">
        <v>20482</v>
      </c>
      <c r="C74" s="1371">
        <v>1163</v>
      </c>
      <c r="D74" s="1269">
        <v>9013</v>
      </c>
      <c r="E74" s="1371">
        <v>1503</v>
      </c>
      <c r="F74" s="1269">
        <v>59471</v>
      </c>
      <c r="G74" s="1269">
        <v>22015</v>
      </c>
      <c r="H74" s="1371">
        <v>2025</v>
      </c>
      <c r="I74" s="1372">
        <v>5090</v>
      </c>
      <c r="J74" s="1184">
        <v>116071</v>
      </c>
      <c r="K74" s="1267">
        <v>19594</v>
      </c>
      <c r="L74" s="1268">
        <v>519</v>
      </c>
      <c r="M74" s="1269">
        <v>3986</v>
      </c>
      <c r="N74" s="1269">
        <v>8732</v>
      </c>
      <c r="O74" s="1269">
        <v>2217</v>
      </c>
      <c r="P74" s="1184">
        <v>34529</v>
      </c>
      <c r="Q74" s="1185">
        <v>150600</v>
      </c>
      <c r="R74" s="1181">
        <v>98605</v>
      </c>
    </row>
    <row r="75" spans="1:19" x14ac:dyDescent="0.25">
      <c r="A75" s="336"/>
      <c r="B75" s="336"/>
      <c r="C75" s="1148"/>
      <c r="D75" s="336"/>
      <c r="E75" s="1148"/>
      <c r="F75" s="336"/>
      <c r="G75" s="336"/>
      <c r="H75" s="1148"/>
      <c r="I75" s="336"/>
      <c r="J75" s="336"/>
      <c r="K75" s="336"/>
      <c r="L75" s="1148"/>
      <c r="M75" s="336"/>
      <c r="N75" s="336"/>
      <c r="O75" s="336"/>
      <c r="P75" s="336"/>
      <c r="Q75" s="337">
        <f>Q43+Q74</f>
        <v>174418</v>
      </c>
    </row>
    <row r="76" spans="1:19" ht="15.75" thickBot="1" x14ac:dyDescent="0.3">
      <c r="A76" s="336"/>
      <c r="B76" s="336"/>
      <c r="C76" s="1148"/>
      <c r="D76" s="336"/>
      <c r="E76" s="1148"/>
      <c r="F76" s="336"/>
      <c r="G76" s="336"/>
      <c r="H76" s="1148"/>
      <c r="I76" s="336"/>
      <c r="J76" s="336"/>
      <c r="K76" s="336"/>
      <c r="L76" s="1148"/>
      <c r="M76" s="336"/>
      <c r="N76" s="336"/>
      <c r="O76" s="336"/>
      <c r="P76" s="336"/>
      <c r="Q76" s="336"/>
    </row>
    <row r="77" spans="1:19" ht="15.75" thickBot="1" x14ac:dyDescent="0.3">
      <c r="A77" s="3481" t="s">
        <v>48</v>
      </c>
      <c r="B77" s="3482"/>
      <c r="C77" s="3482"/>
      <c r="D77" s="3482"/>
      <c r="E77" s="3482"/>
      <c r="F77" s="3482"/>
      <c r="G77" s="3482"/>
      <c r="H77" s="3482"/>
      <c r="I77" s="3482"/>
      <c r="J77" s="3482"/>
      <c r="K77" s="3482"/>
      <c r="L77" s="3482"/>
      <c r="M77" s="3482"/>
      <c r="N77" s="3482"/>
      <c r="O77" s="3482"/>
      <c r="P77" s="3482"/>
      <c r="Q77" s="3482"/>
      <c r="R77" s="3483"/>
    </row>
    <row r="78" spans="1:19" ht="36.75" customHeight="1" thickBot="1" x14ac:dyDescent="0.3">
      <c r="A78" s="2755" t="s">
        <v>0</v>
      </c>
      <c r="B78" s="3516" t="s">
        <v>1</v>
      </c>
      <c r="C78" s="3517"/>
      <c r="D78" s="3517"/>
      <c r="E78" s="3517"/>
      <c r="F78" s="3517"/>
      <c r="G78" s="3517"/>
      <c r="H78" s="3517"/>
      <c r="I78" s="3517"/>
      <c r="J78" s="3518"/>
      <c r="K78" s="3519" t="s">
        <v>2</v>
      </c>
      <c r="L78" s="3519"/>
      <c r="M78" s="3519"/>
      <c r="N78" s="3519"/>
      <c r="O78" s="3519"/>
      <c r="P78" s="3562"/>
      <c r="Q78" s="3515" t="s">
        <v>3</v>
      </c>
      <c r="R78" s="3476" t="s">
        <v>495</v>
      </c>
    </row>
    <row r="79" spans="1:19" ht="15" customHeight="1" thickBot="1" x14ac:dyDescent="0.3">
      <c r="A79" s="2756"/>
      <c r="B79" s="3508" t="s">
        <v>8</v>
      </c>
      <c r="C79" s="3509"/>
      <c r="D79" s="3509"/>
      <c r="E79" s="3510"/>
      <c r="F79" s="3511" t="s">
        <v>9</v>
      </c>
      <c r="G79" s="3512"/>
      <c r="H79" s="3513"/>
      <c r="I79" s="2755" t="s">
        <v>32</v>
      </c>
      <c r="J79" s="3484" t="s">
        <v>10</v>
      </c>
      <c r="K79" s="3487" t="s">
        <v>11</v>
      </c>
      <c r="L79" s="3514"/>
      <c r="M79" s="3488"/>
      <c r="N79" s="2755" t="s">
        <v>12</v>
      </c>
      <c r="O79" s="2755" t="s">
        <v>33</v>
      </c>
      <c r="P79" s="3484" t="s">
        <v>13</v>
      </c>
      <c r="Q79" s="3490"/>
      <c r="R79" s="3477"/>
    </row>
    <row r="80" spans="1:19" ht="15.75" customHeight="1" thickBot="1" x14ac:dyDescent="0.3">
      <c r="A80" s="3501"/>
      <c r="B80" s="3508" t="s">
        <v>14</v>
      </c>
      <c r="C80" s="3510"/>
      <c r="D80" s="3508" t="s">
        <v>15</v>
      </c>
      <c r="E80" s="3510"/>
      <c r="F80" s="2881" t="s">
        <v>16</v>
      </c>
      <c r="G80" s="3508" t="s">
        <v>34</v>
      </c>
      <c r="H80" s="3510"/>
      <c r="I80" s="2756"/>
      <c r="J80" s="3485"/>
      <c r="K80" s="3508" t="s">
        <v>14</v>
      </c>
      <c r="L80" s="3510"/>
      <c r="M80" s="2755" t="s">
        <v>15</v>
      </c>
      <c r="N80" s="2756"/>
      <c r="O80" s="2756"/>
      <c r="P80" s="3485"/>
      <c r="Q80" s="3490"/>
      <c r="R80" s="3477"/>
    </row>
    <row r="81" spans="1:18" ht="43.5" thickBot="1" x14ac:dyDescent="0.3">
      <c r="A81" s="3502"/>
      <c r="B81" s="1150" t="s">
        <v>483</v>
      </c>
      <c r="C81" s="1151" t="s">
        <v>484</v>
      </c>
      <c r="D81" s="1152" t="s">
        <v>15</v>
      </c>
      <c r="E81" s="1153" t="s">
        <v>486</v>
      </c>
      <c r="F81" s="3489"/>
      <c r="G81" s="1152" t="s">
        <v>34</v>
      </c>
      <c r="H81" s="1153" t="s">
        <v>486</v>
      </c>
      <c r="I81" s="2757"/>
      <c r="J81" s="3486"/>
      <c r="K81" s="1150" t="s">
        <v>483</v>
      </c>
      <c r="L81" s="1151" t="s">
        <v>484</v>
      </c>
      <c r="M81" s="2757"/>
      <c r="N81" s="2757"/>
      <c r="O81" s="2757"/>
      <c r="P81" s="3486"/>
      <c r="Q81" s="3491"/>
      <c r="R81" s="3478"/>
    </row>
    <row r="82" spans="1:18" ht="15.75" thickBot="1" x14ac:dyDescent="0.3">
      <c r="A82" s="1275" t="s">
        <v>491</v>
      </c>
      <c r="B82" s="1327">
        <v>15499</v>
      </c>
      <c r="C82" s="1371">
        <v>908</v>
      </c>
      <c r="D82" s="1327">
        <v>7193</v>
      </c>
      <c r="E82" s="1371">
        <v>929</v>
      </c>
      <c r="F82" s="1327">
        <v>35454</v>
      </c>
      <c r="G82" s="1327">
        <v>10655</v>
      </c>
      <c r="H82" s="1371">
        <v>1738</v>
      </c>
      <c r="I82" s="1327">
        <v>3030</v>
      </c>
      <c r="J82" s="1378">
        <v>71831</v>
      </c>
      <c r="K82" s="1327">
        <v>1454</v>
      </c>
      <c r="L82" s="1371">
        <v>76</v>
      </c>
      <c r="M82" s="1327">
        <v>1241</v>
      </c>
      <c r="N82" s="1327">
        <v>4285</v>
      </c>
      <c r="O82" s="1327">
        <v>0</v>
      </c>
      <c r="P82" s="1379">
        <v>6980</v>
      </c>
      <c r="Q82" s="1380">
        <v>78811</v>
      </c>
      <c r="R82" s="1351">
        <v>54991</v>
      </c>
    </row>
    <row r="83" spans="1:18" x14ac:dyDescent="0.25">
      <c r="A83" s="1281" t="s">
        <v>49</v>
      </c>
      <c r="B83" s="1287">
        <v>12651</v>
      </c>
      <c r="C83" s="1264">
        <v>539</v>
      </c>
      <c r="D83" s="1203">
        <v>4951</v>
      </c>
      <c r="E83" s="1264">
        <v>730</v>
      </c>
      <c r="F83" s="1203">
        <v>9740</v>
      </c>
      <c r="G83" s="1203">
        <v>7869</v>
      </c>
      <c r="H83" s="1204">
        <v>998</v>
      </c>
      <c r="I83" s="1284">
        <v>1672</v>
      </c>
      <c r="J83" s="1381">
        <v>36883</v>
      </c>
      <c r="K83" s="1382">
        <v>1223</v>
      </c>
      <c r="L83" s="1207">
        <v>76</v>
      </c>
      <c r="M83" s="1203">
        <v>1210</v>
      </c>
      <c r="N83" s="1287">
        <v>4254</v>
      </c>
      <c r="O83" s="1287">
        <v>0</v>
      </c>
      <c r="P83" s="1381">
        <v>6687</v>
      </c>
      <c r="Q83" s="1383">
        <v>43570</v>
      </c>
      <c r="R83" s="1344">
        <v>28843</v>
      </c>
    </row>
    <row r="84" spans="1:18" x14ac:dyDescent="0.25">
      <c r="A84" s="1289" t="s">
        <v>50</v>
      </c>
      <c r="B84" s="1298">
        <v>0</v>
      </c>
      <c r="C84" s="1211">
        <v>0</v>
      </c>
      <c r="D84" s="1209">
        <v>0</v>
      </c>
      <c r="E84" s="1211">
        <v>0</v>
      </c>
      <c r="F84" s="1209">
        <v>4527</v>
      </c>
      <c r="G84" s="1209">
        <v>0</v>
      </c>
      <c r="H84" s="1224">
        <v>0</v>
      </c>
      <c r="I84" s="1294">
        <v>0</v>
      </c>
      <c r="J84" s="1384">
        <v>4527</v>
      </c>
      <c r="K84" s="1314">
        <v>0</v>
      </c>
      <c r="L84" s="1210">
        <v>0</v>
      </c>
      <c r="M84" s="1209">
        <v>0</v>
      </c>
      <c r="N84" s="1298">
        <v>0</v>
      </c>
      <c r="O84" s="1298">
        <v>0</v>
      </c>
      <c r="P84" s="1384">
        <v>0</v>
      </c>
      <c r="Q84" s="1383">
        <v>4527</v>
      </c>
      <c r="R84" s="1345">
        <v>0</v>
      </c>
    </row>
    <row r="85" spans="1:18" x14ac:dyDescent="0.25">
      <c r="A85" s="1289" t="s">
        <v>51</v>
      </c>
      <c r="B85" s="1298">
        <v>2175</v>
      </c>
      <c r="C85" s="1211">
        <v>352</v>
      </c>
      <c r="D85" s="1209">
        <v>1923</v>
      </c>
      <c r="E85" s="1211">
        <v>186</v>
      </c>
      <c r="F85" s="1209">
        <v>20919</v>
      </c>
      <c r="G85" s="1209">
        <v>1169</v>
      </c>
      <c r="H85" s="1224">
        <v>274</v>
      </c>
      <c r="I85" s="1294">
        <v>604</v>
      </c>
      <c r="J85" s="1384">
        <v>26790</v>
      </c>
      <c r="K85" s="1314">
        <v>100</v>
      </c>
      <c r="L85" s="1210">
        <v>0</v>
      </c>
      <c r="M85" s="1209">
        <v>0</v>
      </c>
      <c r="N85" s="1298">
        <v>31</v>
      </c>
      <c r="O85" s="1298">
        <v>0</v>
      </c>
      <c r="P85" s="1384">
        <v>131</v>
      </c>
      <c r="Q85" s="1383">
        <v>26921</v>
      </c>
      <c r="R85" s="1345">
        <v>23610</v>
      </c>
    </row>
    <row r="86" spans="1:18" x14ac:dyDescent="0.25">
      <c r="A86" s="1300" t="s">
        <v>52</v>
      </c>
      <c r="B86" s="1209">
        <v>590</v>
      </c>
      <c r="C86" s="1211">
        <v>0</v>
      </c>
      <c r="D86" s="1209">
        <v>128</v>
      </c>
      <c r="E86" s="1211">
        <v>13</v>
      </c>
      <c r="F86" s="1209">
        <v>56</v>
      </c>
      <c r="G86" s="1209">
        <v>962</v>
      </c>
      <c r="H86" s="1224">
        <v>0</v>
      </c>
      <c r="I86" s="1225">
        <v>249</v>
      </c>
      <c r="J86" s="1384">
        <v>1985</v>
      </c>
      <c r="K86" s="1226">
        <v>123</v>
      </c>
      <c r="L86" s="1210">
        <v>0</v>
      </c>
      <c r="M86" s="1209">
        <v>0</v>
      </c>
      <c r="N86" s="1209">
        <v>0</v>
      </c>
      <c r="O86" s="1209">
        <v>0</v>
      </c>
      <c r="P86" s="1384">
        <v>123</v>
      </c>
      <c r="Q86" s="1383">
        <v>2108</v>
      </c>
      <c r="R86" s="1345">
        <v>1351</v>
      </c>
    </row>
    <row r="87" spans="1:18" x14ac:dyDescent="0.25">
      <c r="A87" s="1301" t="s">
        <v>53</v>
      </c>
      <c r="B87" s="1209">
        <v>78</v>
      </c>
      <c r="C87" s="1211">
        <v>12</v>
      </c>
      <c r="D87" s="1209">
        <v>191</v>
      </c>
      <c r="E87" s="1211">
        <v>0</v>
      </c>
      <c r="F87" s="1209">
        <v>178</v>
      </c>
      <c r="G87" s="1209">
        <v>655</v>
      </c>
      <c r="H87" s="1224">
        <v>466</v>
      </c>
      <c r="I87" s="1225">
        <v>504</v>
      </c>
      <c r="J87" s="1384">
        <v>1606</v>
      </c>
      <c r="K87" s="1226">
        <v>8</v>
      </c>
      <c r="L87" s="1210">
        <v>0</v>
      </c>
      <c r="M87" s="1209">
        <v>31</v>
      </c>
      <c r="N87" s="1209">
        <v>0</v>
      </c>
      <c r="O87" s="1209">
        <v>0</v>
      </c>
      <c r="P87" s="1384">
        <v>39</v>
      </c>
      <c r="Q87" s="1383">
        <v>1645</v>
      </c>
      <c r="R87" s="1345">
        <v>1148</v>
      </c>
    </row>
    <row r="88" spans="1:18" ht="15.75" thickBot="1" x14ac:dyDescent="0.3">
      <c r="A88" s="1302" t="s">
        <v>23</v>
      </c>
      <c r="B88" s="1303">
        <v>5</v>
      </c>
      <c r="C88" s="1304">
        <v>5</v>
      </c>
      <c r="D88" s="1303">
        <v>0</v>
      </c>
      <c r="E88" s="1304">
        <v>0</v>
      </c>
      <c r="F88" s="1303">
        <v>34</v>
      </c>
      <c r="G88" s="1303">
        <v>0</v>
      </c>
      <c r="H88" s="1305">
        <v>0</v>
      </c>
      <c r="I88" s="1306">
        <v>1</v>
      </c>
      <c r="J88" s="1385">
        <v>40</v>
      </c>
      <c r="K88" s="1308">
        <v>0</v>
      </c>
      <c r="L88" s="1309">
        <v>0</v>
      </c>
      <c r="M88" s="1303">
        <v>0</v>
      </c>
      <c r="N88" s="1303">
        <v>0</v>
      </c>
      <c r="O88" s="1303">
        <v>0</v>
      </c>
      <c r="P88" s="1385">
        <v>0</v>
      </c>
      <c r="Q88" s="1383">
        <v>40</v>
      </c>
      <c r="R88" s="1352">
        <v>39</v>
      </c>
    </row>
    <row r="89" spans="1:18" ht="15.75" thickBot="1" x14ac:dyDescent="0.3">
      <c r="A89" s="1275" t="s">
        <v>492</v>
      </c>
      <c r="B89" s="1327">
        <v>4983</v>
      </c>
      <c r="C89" s="1371">
        <v>255</v>
      </c>
      <c r="D89" s="1327">
        <v>1820</v>
      </c>
      <c r="E89" s="1371">
        <v>574</v>
      </c>
      <c r="F89" s="1327">
        <v>24017</v>
      </c>
      <c r="G89" s="1327">
        <v>11360</v>
      </c>
      <c r="H89" s="1371">
        <v>287</v>
      </c>
      <c r="I89" s="1386">
        <v>2060</v>
      </c>
      <c r="J89" s="1378">
        <v>44240</v>
      </c>
      <c r="K89" s="1387">
        <v>18139</v>
      </c>
      <c r="L89" s="1268">
        <v>443</v>
      </c>
      <c r="M89" s="1327">
        <v>2745</v>
      </c>
      <c r="N89" s="1327">
        <v>4447</v>
      </c>
      <c r="O89" s="1327">
        <v>2217</v>
      </c>
      <c r="P89" s="1379">
        <v>27548</v>
      </c>
      <c r="Q89" s="1380">
        <v>71788</v>
      </c>
      <c r="R89" s="1351">
        <v>43614</v>
      </c>
    </row>
    <row r="90" spans="1:18" x14ac:dyDescent="0.25">
      <c r="A90" s="1289" t="s">
        <v>49</v>
      </c>
      <c r="B90" s="1209">
        <v>4357</v>
      </c>
      <c r="C90" s="1211">
        <v>216</v>
      </c>
      <c r="D90" s="1209">
        <v>1040</v>
      </c>
      <c r="E90" s="1211">
        <v>574</v>
      </c>
      <c r="F90" s="1209">
        <v>7907</v>
      </c>
      <c r="G90" s="1209">
        <v>5606</v>
      </c>
      <c r="H90" s="1224">
        <v>58</v>
      </c>
      <c r="I90" s="1225">
        <v>1909</v>
      </c>
      <c r="J90" s="1381">
        <v>20819</v>
      </c>
      <c r="K90" s="1226">
        <v>17977</v>
      </c>
      <c r="L90" s="1210">
        <v>281</v>
      </c>
      <c r="M90" s="1209">
        <v>2745</v>
      </c>
      <c r="N90" s="1209">
        <v>3586</v>
      </c>
      <c r="O90" s="1209">
        <v>2217</v>
      </c>
      <c r="P90" s="1381">
        <v>26525</v>
      </c>
      <c r="Q90" s="1383">
        <v>47344</v>
      </c>
      <c r="R90" s="1345">
        <v>35291</v>
      </c>
    </row>
    <row r="91" spans="1:18" x14ac:dyDescent="0.25">
      <c r="A91" s="1289" t="s">
        <v>50</v>
      </c>
      <c r="B91" s="1209">
        <v>0</v>
      </c>
      <c r="C91" s="1211">
        <v>0</v>
      </c>
      <c r="D91" s="1209">
        <v>0</v>
      </c>
      <c r="E91" s="1211">
        <v>0</v>
      </c>
      <c r="F91" s="1209">
        <v>10783</v>
      </c>
      <c r="G91" s="1209">
        <v>0</v>
      </c>
      <c r="H91" s="1224">
        <v>0</v>
      </c>
      <c r="I91" s="1225">
        <v>0</v>
      </c>
      <c r="J91" s="1384">
        <v>10783</v>
      </c>
      <c r="K91" s="1226">
        <v>0</v>
      </c>
      <c r="L91" s="1210">
        <v>0</v>
      </c>
      <c r="M91" s="1209">
        <v>0</v>
      </c>
      <c r="N91" s="1209">
        <v>0</v>
      </c>
      <c r="O91" s="1209">
        <v>0</v>
      </c>
      <c r="P91" s="1384">
        <v>0</v>
      </c>
      <c r="Q91" s="1383">
        <v>10783</v>
      </c>
      <c r="R91" s="1345">
        <v>0</v>
      </c>
    </row>
    <row r="92" spans="1:18" x14ac:dyDescent="0.25">
      <c r="A92" s="1289" t="s">
        <v>51</v>
      </c>
      <c r="B92" s="1298">
        <v>569</v>
      </c>
      <c r="C92" s="1211">
        <v>25</v>
      </c>
      <c r="D92" s="1298">
        <v>763</v>
      </c>
      <c r="E92" s="1211">
        <v>0</v>
      </c>
      <c r="F92" s="1298">
        <v>5125</v>
      </c>
      <c r="G92" s="1298">
        <v>5451</v>
      </c>
      <c r="H92" s="1224">
        <v>229</v>
      </c>
      <c r="I92" s="1294">
        <v>0</v>
      </c>
      <c r="J92" s="1384">
        <v>11908</v>
      </c>
      <c r="K92" s="1314">
        <v>162</v>
      </c>
      <c r="L92" s="1210">
        <v>162</v>
      </c>
      <c r="M92" s="1298">
        <v>0</v>
      </c>
      <c r="N92" s="1298">
        <v>861</v>
      </c>
      <c r="O92" s="1298">
        <v>0</v>
      </c>
      <c r="P92" s="1384">
        <v>1023</v>
      </c>
      <c r="Q92" s="1383">
        <v>12931</v>
      </c>
      <c r="R92" s="1345">
        <v>7744</v>
      </c>
    </row>
    <row r="93" spans="1:18" x14ac:dyDescent="0.25">
      <c r="A93" s="1300" t="s">
        <v>52</v>
      </c>
      <c r="B93" s="1298">
        <v>0</v>
      </c>
      <c r="C93" s="1211">
        <v>0</v>
      </c>
      <c r="D93" s="1298">
        <v>4</v>
      </c>
      <c r="E93" s="1211">
        <v>0</v>
      </c>
      <c r="F93" s="1298">
        <v>192</v>
      </c>
      <c r="G93" s="1298">
        <v>5</v>
      </c>
      <c r="H93" s="1224">
        <v>0</v>
      </c>
      <c r="I93" s="1294">
        <v>151</v>
      </c>
      <c r="J93" s="1384">
        <v>352</v>
      </c>
      <c r="K93" s="1314">
        <v>0</v>
      </c>
      <c r="L93" s="1210">
        <v>0</v>
      </c>
      <c r="M93" s="1298">
        <v>0</v>
      </c>
      <c r="N93" s="1298">
        <v>0</v>
      </c>
      <c r="O93" s="1298">
        <v>0</v>
      </c>
      <c r="P93" s="1384">
        <v>0</v>
      </c>
      <c r="Q93" s="1383">
        <v>352</v>
      </c>
      <c r="R93" s="1345">
        <v>205</v>
      </c>
    </row>
    <row r="94" spans="1:18" x14ac:dyDescent="0.25">
      <c r="A94" s="1388" t="s">
        <v>53</v>
      </c>
      <c r="B94" s="1389">
        <v>0</v>
      </c>
      <c r="C94" s="1240">
        <v>0</v>
      </c>
      <c r="D94" s="1389">
        <v>0</v>
      </c>
      <c r="E94" s="1240">
        <v>0</v>
      </c>
      <c r="F94" s="1389">
        <v>10</v>
      </c>
      <c r="G94" s="1389">
        <v>0</v>
      </c>
      <c r="H94" s="1241">
        <v>0</v>
      </c>
      <c r="I94" s="1390">
        <v>0</v>
      </c>
      <c r="J94" s="1384">
        <v>10</v>
      </c>
      <c r="K94" s="1391">
        <v>0</v>
      </c>
      <c r="L94" s="1239">
        <v>0</v>
      </c>
      <c r="M94" s="1389">
        <v>0</v>
      </c>
      <c r="N94" s="1389">
        <v>0</v>
      </c>
      <c r="O94" s="1389">
        <v>0</v>
      </c>
      <c r="P94" s="1384">
        <v>0</v>
      </c>
      <c r="Q94" s="1383">
        <v>10</v>
      </c>
      <c r="R94" s="1345">
        <v>6</v>
      </c>
    </row>
    <row r="95" spans="1:18" ht="15.75" thickBot="1" x14ac:dyDescent="0.3">
      <c r="A95" s="1302" t="s">
        <v>23</v>
      </c>
      <c r="B95" s="1303">
        <v>57</v>
      </c>
      <c r="C95" s="1304">
        <v>14</v>
      </c>
      <c r="D95" s="1303">
        <v>13</v>
      </c>
      <c r="E95" s="1304">
        <v>0</v>
      </c>
      <c r="F95" s="1303">
        <v>0</v>
      </c>
      <c r="G95" s="1303">
        <v>298</v>
      </c>
      <c r="H95" s="1305">
        <v>0</v>
      </c>
      <c r="I95" s="1306">
        <v>0</v>
      </c>
      <c r="J95" s="1385">
        <v>368</v>
      </c>
      <c r="K95" s="1308">
        <v>0</v>
      </c>
      <c r="L95" s="1309">
        <v>0</v>
      </c>
      <c r="M95" s="1303">
        <v>0</v>
      </c>
      <c r="N95" s="1303">
        <v>0</v>
      </c>
      <c r="O95" s="1303">
        <v>0</v>
      </c>
      <c r="P95" s="1385">
        <v>0</v>
      </c>
      <c r="Q95" s="1383">
        <v>368</v>
      </c>
      <c r="R95" s="1352">
        <v>368</v>
      </c>
    </row>
    <row r="96" spans="1:18" ht="15.75" customHeight="1" thickBot="1" x14ac:dyDescent="0.3">
      <c r="A96" s="1275" t="s">
        <v>493</v>
      </c>
      <c r="B96" s="1327">
        <v>20482</v>
      </c>
      <c r="C96" s="1371">
        <v>1163</v>
      </c>
      <c r="D96" s="1269">
        <v>9013</v>
      </c>
      <c r="E96" s="1371">
        <v>1503</v>
      </c>
      <c r="F96" s="1269">
        <v>59471</v>
      </c>
      <c r="G96" s="1269">
        <v>22015</v>
      </c>
      <c r="H96" s="1371">
        <v>2025</v>
      </c>
      <c r="I96" s="1372">
        <v>5090</v>
      </c>
      <c r="J96" s="1379">
        <v>116071</v>
      </c>
      <c r="K96" s="1387">
        <v>19593</v>
      </c>
      <c r="L96" s="1268">
        <v>519</v>
      </c>
      <c r="M96" s="1269">
        <v>3986</v>
      </c>
      <c r="N96" s="1327">
        <v>8732</v>
      </c>
      <c r="O96" s="1327">
        <v>2217</v>
      </c>
      <c r="P96" s="1379">
        <v>34528</v>
      </c>
      <c r="Q96" s="1380">
        <v>150599</v>
      </c>
      <c r="R96" s="1351">
        <v>98605</v>
      </c>
    </row>
    <row r="99" spans="1:3" ht="15.75" thickBot="1" x14ac:dyDescent="0.3">
      <c r="A99" s="1149" t="s">
        <v>56</v>
      </c>
      <c r="B99" s="336"/>
      <c r="C99" s="1148"/>
    </row>
    <row r="100" spans="1:3" x14ac:dyDescent="0.25">
      <c r="A100" s="1328" t="s">
        <v>57</v>
      </c>
      <c r="B100" s="1329"/>
      <c r="C100" s="1330"/>
    </row>
    <row r="101" spans="1:3" x14ac:dyDescent="0.25">
      <c r="A101" s="1331" t="s">
        <v>101</v>
      </c>
      <c r="B101" s="1332"/>
      <c r="C101" s="1330"/>
    </row>
    <row r="102" spans="1:3" x14ac:dyDescent="0.25">
      <c r="A102" s="1331" t="s">
        <v>118</v>
      </c>
      <c r="B102" s="1332"/>
      <c r="C102" s="1330"/>
    </row>
    <row r="103" spans="1:3" ht="15.75" thickBot="1" x14ac:dyDescent="0.3">
      <c r="A103" s="1333" t="s">
        <v>121</v>
      </c>
      <c r="B103" s="1334"/>
      <c r="C103" s="1330"/>
    </row>
  </sheetData>
  <mergeCells count="81">
    <mergeCell ref="V54:W54"/>
    <mergeCell ref="K79:M79"/>
    <mergeCell ref="N79:N81"/>
    <mergeCell ref="O79:O81"/>
    <mergeCell ref="P79:P81"/>
    <mergeCell ref="M80:M81"/>
    <mergeCell ref="A77:R77"/>
    <mergeCell ref="A78:A81"/>
    <mergeCell ref="B78:J78"/>
    <mergeCell ref="K78:P78"/>
    <mergeCell ref="Q78:Q81"/>
    <mergeCell ref="R78:R81"/>
    <mergeCell ref="B79:E79"/>
    <mergeCell ref="F79:H79"/>
    <mergeCell ref="B80:C80"/>
    <mergeCell ref="D80:E80"/>
    <mergeCell ref="F80:F81"/>
    <mergeCell ref="G80:H80"/>
    <mergeCell ref="K80:L80"/>
    <mergeCell ref="I79:I81"/>
    <mergeCell ref="J79:J81"/>
    <mergeCell ref="P48:P50"/>
    <mergeCell ref="B49:C49"/>
    <mergeCell ref="D49:E49"/>
    <mergeCell ref="F49:F50"/>
    <mergeCell ref="G49:H49"/>
    <mergeCell ref="K49:L49"/>
    <mergeCell ref="M49:M50"/>
    <mergeCell ref="G37:H37"/>
    <mergeCell ref="K37:L37"/>
    <mergeCell ref="M37:M38"/>
    <mergeCell ref="A46:R46"/>
    <mergeCell ref="A47:A50"/>
    <mergeCell ref="B47:J47"/>
    <mergeCell ref="K47:P47"/>
    <mergeCell ref="Q47:Q50"/>
    <mergeCell ref="R47:R50"/>
    <mergeCell ref="B48:E48"/>
    <mergeCell ref="F48:H48"/>
    <mergeCell ref="I48:I50"/>
    <mergeCell ref="J48:J50"/>
    <mergeCell ref="K48:M48"/>
    <mergeCell ref="N48:N50"/>
    <mergeCell ref="O48:O50"/>
    <mergeCell ref="A35:A38"/>
    <mergeCell ref="B35:J35"/>
    <mergeCell ref="K35:P35"/>
    <mergeCell ref="Q35:Q38"/>
    <mergeCell ref="R35:R38"/>
    <mergeCell ref="B36:E36"/>
    <mergeCell ref="F36:H36"/>
    <mergeCell ref="I36:I38"/>
    <mergeCell ref="J36:J38"/>
    <mergeCell ref="K36:M36"/>
    <mergeCell ref="N36:N38"/>
    <mergeCell ref="O36:O38"/>
    <mergeCell ref="P36:P38"/>
    <mergeCell ref="B37:C37"/>
    <mergeCell ref="D37:E37"/>
    <mergeCell ref="F37:F38"/>
    <mergeCell ref="F7:F8"/>
    <mergeCell ref="G7:H7"/>
    <mergeCell ref="K7:L7"/>
    <mergeCell ref="M7:M8"/>
    <mergeCell ref="A34:R34"/>
    <mergeCell ref="A4:R4"/>
    <mergeCell ref="A5:A8"/>
    <mergeCell ref="B5:J5"/>
    <mergeCell ref="K5:P5"/>
    <mergeCell ref="Q5:Q8"/>
    <mergeCell ref="R5:R8"/>
    <mergeCell ref="B6:E6"/>
    <mergeCell ref="F6:H6"/>
    <mergeCell ref="I6:I8"/>
    <mergeCell ref="J6:J8"/>
    <mergeCell ref="K6:M6"/>
    <mergeCell ref="N6:N8"/>
    <mergeCell ref="O6:O8"/>
    <mergeCell ref="P6:P8"/>
    <mergeCell ref="B7:C7"/>
    <mergeCell ref="D7:E7"/>
  </mergeCells>
  <pageMargins left="0.7" right="0.7" top="0.75" bottom="0.75" header="0.3" footer="0.3"/>
  <pageSetup paperSize="9" scale="38" orientation="landscape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128"/>
  <sheetViews>
    <sheetView topLeftCell="A2" zoomScale="85" zoomScaleNormal="85" workbookViewId="0">
      <selection activeCell="R12" sqref="R12"/>
    </sheetView>
  </sheetViews>
  <sheetFormatPr defaultColWidth="9.140625" defaultRowHeight="15" x14ac:dyDescent="0.25"/>
  <cols>
    <col min="1" max="1" width="44" style="1477" customWidth="1"/>
    <col min="2" max="2" width="13.85546875" style="1477" customWidth="1"/>
    <col min="3" max="3" width="19.42578125" style="1477" customWidth="1"/>
    <col min="4" max="4" width="21.7109375" style="1604" customWidth="1"/>
    <col min="5" max="5" width="18.28515625" style="1477" customWidth="1"/>
    <col min="6" max="6" width="15.28515625" style="1477" customWidth="1"/>
    <col min="7" max="7" width="17.28515625" style="1604" customWidth="1"/>
    <col min="8" max="8" width="12.7109375" style="1477" customWidth="1"/>
    <col min="9" max="9" width="17" style="1477" customWidth="1"/>
    <col min="10" max="10" width="14.85546875" style="1477" customWidth="1"/>
    <col min="11" max="11" width="15.28515625" style="1477" customWidth="1"/>
    <col min="12" max="12" width="13.28515625" style="1477" customWidth="1"/>
    <col min="13" max="13" width="12.28515625" style="1477" customWidth="1"/>
    <col min="14" max="14" width="14.140625" style="1477" customWidth="1"/>
    <col min="15" max="15" width="13.28515625" style="1477" customWidth="1"/>
    <col min="16" max="16" width="11.140625" style="1477" customWidth="1"/>
    <col min="17" max="16384" width="9.140625" style="1477"/>
  </cols>
  <sheetData>
    <row r="1" spans="1:17" x14ac:dyDescent="0.25">
      <c r="I1" s="1478"/>
    </row>
    <row r="2" spans="1:17" ht="18.75" x14ac:dyDescent="0.3">
      <c r="A2" s="3522" t="s">
        <v>504</v>
      </c>
      <c r="B2" s="3522"/>
      <c r="C2" s="3522"/>
      <c r="D2" s="3522"/>
      <c r="E2" s="3522"/>
      <c r="F2" s="3522"/>
      <c r="G2" s="3522"/>
      <c r="H2" s="3522"/>
      <c r="I2" s="3522"/>
      <c r="J2" s="3522"/>
      <c r="K2" s="3522"/>
      <c r="L2" s="3522"/>
      <c r="M2" s="3522"/>
      <c r="N2" s="3522"/>
      <c r="O2" s="3522"/>
      <c r="P2" s="3522"/>
    </row>
    <row r="3" spans="1:17" ht="15.75" thickBot="1" x14ac:dyDescent="0.3">
      <c r="B3" s="1419"/>
      <c r="C3" s="1419"/>
      <c r="D3" s="1420"/>
      <c r="E3" s="1419"/>
      <c r="F3" s="1419"/>
      <c r="G3" s="1420"/>
      <c r="H3" s="1419"/>
      <c r="I3" s="1419"/>
      <c r="J3" s="1419"/>
      <c r="K3" s="1419"/>
      <c r="L3" s="1419"/>
      <c r="M3" s="1419"/>
    </row>
    <row r="4" spans="1:17" ht="15" customHeight="1" thickBot="1" x14ac:dyDescent="0.3">
      <c r="A4" s="3523" t="s">
        <v>30</v>
      </c>
      <c r="B4" s="3524"/>
      <c r="C4" s="3524"/>
      <c r="D4" s="3524"/>
      <c r="E4" s="3524"/>
      <c r="F4" s="3524"/>
      <c r="G4" s="3524"/>
      <c r="H4" s="3524"/>
      <c r="I4" s="3524"/>
      <c r="J4" s="3524"/>
      <c r="K4" s="3524"/>
      <c r="L4" s="3524"/>
      <c r="M4" s="3524"/>
      <c r="N4" s="3524"/>
      <c r="O4" s="3524"/>
      <c r="P4" s="3525"/>
    </row>
    <row r="5" spans="1:17" ht="15" customHeight="1" thickBot="1" x14ac:dyDescent="0.3">
      <c r="A5" s="3526" t="s">
        <v>0</v>
      </c>
      <c r="B5" s="3530" t="s">
        <v>459</v>
      </c>
      <c r="C5" s="3531"/>
      <c r="D5" s="3531"/>
      <c r="E5" s="3531"/>
      <c r="F5" s="3531"/>
      <c r="G5" s="3531"/>
      <c r="H5" s="3532"/>
      <c r="I5" s="1560"/>
      <c r="J5" s="3533" t="s">
        <v>458</v>
      </c>
      <c r="K5" s="3534"/>
      <c r="L5" s="3534"/>
      <c r="M5" s="3534"/>
      <c r="N5" s="3535"/>
      <c r="O5" s="3536" t="s">
        <v>3</v>
      </c>
      <c r="P5" s="3539" t="s">
        <v>495</v>
      </c>
    </row>
    <row r="6" spans="1:17" ht="15.75" customHeight="1" thickBot="1" x14ac:dyDescent="0.3">
      <c r="A6" s="3527"/>
      <c r="B6" s="3542" t="s">
        <v>8</v>
      </c>
      <c r="C6" s="3543"/>
      <c r="D6" s="3544"/>
      <c r="E6" s="3545" t="s">
        <v>9</v>
      </c>
      <c r="F6" s="3546"/>
      <c r="G6" s="3547"/>
      <c r="H6" s="3526" t="s">
        <v>32</v>
      </c>
      <c r="I6" s="3549" t="s">
        <v>10</v>
      </c>
      <c r="J6" s="3542" t="s">
        <v>11</v>
      </c>
      <c r="K6" s="3544"/>
      <c r="L6" s="3526" t="s">
        <v>12</v>
      </c>
      <c r="M6" s="3526" t="s">
        <v>33</v>
      </c>
      <c r="N6" s="3549" t="s">
        <v>13</v>
      </c>
      <c r="O6" s="3537"/>
      <c r="P6" s="3540"/>
    </row>
    <row r="7" spans="1:17" ht="15.75" customHeight="1" thickBot="1" x14ac:dyDescent="0.3">
      <c r="A7" s="3528"/>
      <c r="B7" s="3566" t="s">
        <v>483</v>
      </c>
      <c r="C7" s="3554" t="s">
        <v>15</v>
      </c>
      <c r="D7" s="3555"/>
      <c r="E7" s="3556" t="s">
        <v>16</v>
      </c>
      <c r="F7" s="3554" t="s">
        <v>34</v>
      </c>
      <c r="G7" s="3555"/>
      <c r="H7" s="3527"/>
      <c r="I7" s="3550"/>
      <c r="J7" s="3566" t="s">
        <v>483</v>
      </c>
      <c r="K7" s="3526" t="s">
        <v>15</v>
      </c>
      <c r="L7" s="3527"/>
      <c r="M7" s="3527"/>
      <c r="N7" s="3550"/>
      <c r="O7" s="3537"/>
      <c r="P7" s="3540"/>
    </row>
    <row r="8" spans="1:17" ht="43.5" thickBot="1" x14ac:dyDescent="0.3">
      <c r="A8" s="3529"/>
      <c r="B8" s="3567"/>
      <c r="C8" s="1425" t="s">
        <v>15</v>
      </c>
      <c r="D8" s="1426" t="s">
        <v>486</v>
      </c>
      <c r="E8" s="3557"/>
      <c r="F8" s="1425" t="s">
        <v>34</v>
      </c>
      <c r="G8" s="1426" t="s">
        <v>486</v>
      </c>
      <c r="H8" s="3548"/>
      <c r="I8" s="3551"/>
      <c r="J8" s="3567"/>
      <c r="K8" s="3548"/>
      <c r="L8" s="3548"/>
      <c r="M8" s="3548"/>
      <c r="N8" s="3551"/>
      <c r="O8" s="3538"/>
      <c r="P8" s="3541"/>
    </row>
    <row r="9" spans="1:17" x14ac:dyDescent="0.25">
      <c r="A9" s="1427" t="s">
        <v>17</v>
      </c>
      <c r="B9" s="1428">
        <v>6458</v>
      </c>
      <c r="C9" s="1481">
        <v>1832</v>
      </c>
      <c r="D9" s="1482">
        <v>578</v>
      </c>
      <c r="E9" s="1481">
        <v>2083</v>
      </c>
      <c r="F9" s="1481">
        <v>728</v>
      </c>
      <c r="G9" s="1483">
        <v>49</v>
      </c>
      <c r="H9" s="1484">
        <v>4285</v>
      </c>
      <c r="I9" s="1432">
        <v>15386</v>
      </c>
      <c r="J9" s="1428">
        <v>0</v>
      </c>
      <c r="K9" s="1481">
        <v>32</v>
      </c>
      <c r="L9" s="1481">
        <v>6</v>
      </c>
      <c r="M9" s="1605">
        <v>0</v>
      </c>
      <c r="N9" s="1432">
        <v>38</v>
      </c>
      <c r="O9" s="1486">
        <v>15424</v>
      </c>
      <c r="P9" s="1434">
        <v>7877</v>
      </c>
    </row>
    <row r="10" spans="1:17" x14ac:dyDescent="0.25">
      <c r="A10" s="1437" t="s">
        <v>18</v>
      </c>
      <c r="B10" s="1438">
        <v>1604</v>
      </c>
      <c r="C10" s="1488">
        <v>287</v>
      </c>
      <c r="D10" s="1489">
        <v>43</v>
      </c>
      <c r="E10" s="1488">
        <v>617</v>
      </c>
      <c r="F10" s="1488">
        <v>84</v>
      </c>
      <c r="G10" s="1483">
        <v>18</v>
      </c>
      <c r="H10" s="1484">
        <v>1663</v>
      </c>
      <c r="I10" s="1432">
        <v>4255</v>
      </c>
      <c r="J10" s="1438">
        <v>7</v>
      </c>
      <c r="K10" s="1488">
        <v>0</v>
      </c>
      <c r="L10" s="1488">
        <v>0</v>
      </c>
      <c r="M10" s="1605">
        <v>0</v>
      </c>
      <c r="N10" s="1432">
        <v>7</v>
      </c>
      <c r="O10" s="1486">
        <v>4262</v>
      </c>
      <c r="P10" s="1441">
        <v>2553</v>
      </c>
    </row>
    <row r="11" spans="1:17" x14ac:dyDescent="0.25">
      <c r="A11" s="1442" t="s">
        <v>19</v>
      </c>
      <c r="B11" s="1443">
        <v>390</v>
      </c>
      <c r="C11" s="1509">
        <v>65</v>
      </c>
      <c r="D11" s="1489">
        <v>0</v>
      </c>
      <c r="E11" s="1509">
        <v>240</v>
      </c>
      <c r="F11" s="1509">
        <v>59</v>
      </c>
      <c r="G11" s="1483">
        <v>0</v>
      </c>
      <c r="H11" s="1606">
        <v>614</v>
      </c>
      <c r="I11" s="1432">
        <v>1368</v>
      </c>
      <c r="J11" s="1443">
        <v>7</v>
      </c>
      <c r="K11" s="1509">
        <v>0</v>
      </c>
      <c r="L11" s="1509">
        <v>0</v>
      </c>
      <c r="M11" s="1607">
        <v>0</v>
      </c>
      <c r="N11" s="1432">
        <v>7</v>
      </c>
      <c r="O11" s="1447">
        <v>1375</v>
      </c>
      <c r="P11" s="1444">
        <v>649</v>
      </c>
    </row>
    <row r="12" spans="1:17" x14ac:dyDescent="0.25">
      <c r="A12" s="1450" t="s">
        <v>20</v>
      </c>
      <c r="B12" s="1443">
        <v>694</v>
      </c>
      <c r="C12" s="1509">
        <v>11</v>
      </c>
      <c r="D12" s="1489">
        <v>2</v>
      </c>
      <c r="E12" s="1509">
        <v>123</v>
      </c>
      <c r="F12" s="1509">
        <v>2</v>
      </c>
      <c r="G12" s="1483">
        <v>0</v>
      </c>
      <c r="H12" s="1606">
        <v>279</v>
      </c>
      <c r="I12" s="1432">
        <v>1109</v>
      </c>
      <c r="J12" s="1443">
        <v>0</v>
      </c>
      <c r="K12" s="1509">
        <v>0</v>
      </c>
      <c r="L12" s="1509">
        <v>0</v>
      </c>
      <c r="M12" s="1607">
        <v>0</v>
      </c>
      <c r="N12" s="1432">
        <v>0</v>
      </c>
      <c r="O12" s="1447">
        <v>1109</v>
      </c>
      <c r="P12" s="1444">
        <v>859</v>
      </c>
    </row>
    <row r="13" spans="1:17" x14ac:dyDescent="0.25">
      <c r="A13" s="1450" t="s">
        <v>21</v>
      </c>
      <c r="B13" s="1443">
        <v>380</v>
      </c>
      <c r="C13" s="1509">
        <v>181</v>
      </c>
      <c r="D13" s="1489">
        <v>39</v>
      </c>
      <c r="E13" s="1509">
        <v>104</v>
      </c>
      <c r="F13" s="1509">
        <v>23</v>
      </c>
      <c r="G13" s="1483">
        <v>18</v>
      </c>
      <c r="H13" s="1606">
        <v>426</v>
      </c>
      <c r="I13" s="1432">
        <v>1114</v>
      </c>
      <c r="J13" s="1443">
        <v>0</v>
      </c>
      <c r="K13" s="1509">
        <v>0</v>
      </c>
      <c r="L13" s="1509">
        <v>0</v>
      </c>
      <c r="M13" s="1607">
        <v>0</v>
      </c>
      <c r="N13" s="1432">
        <v>0</v>
      </c>
      <c r="O13" s="1447">
        <v>1114</v>
      </c>
      <c r="P13" s="1444">
        <v>668</v>
      </c>
    </row>
    <row r="14" spans="1:17" x14ac:dyDescent="0.25">
      <c r="A14" s="1437" t="s">
        <v>22</v>
      </c>
      <c r="B14" s="1438">
        <v>563</v>
      </c>
      <c r="C14" s="1488">
        <v>205</v>
      </c>
      <c r="D14" s="1489">
        <v>6</v>
      </c>
      <c r="E14" s="1488">
        <v>337</v>
      </c>
      <c r="F14" s="1488">
        <v>158</v>
      </c>
      <c r="G14" s="1483">
        <v>0</v>
      </c>
      <c r="H14" s="1484">
        <v>840</v>
      </c>
      <c r="I14" s="1432">
        <v>2103</v>
      </c>
      <c r="J14" s="1438">
        <v>0</v>
      </c>
      <c r="K14" s="1488">
        <v>0</v>
      </c>
      <c r="L14" s="1488">
        <v>0</v>
      </c>
      <c r="M14" s="1605">
        <v>0</v>
      </c>
      <c r="N14" s="1432">
        <v>0</v>
      </c>
      <c r="O14" s="1486">
        <v>2103</v>
      </c>
      <c r="P14" s="1441">
        <v>1342</v>
      </c>
    </row>
    <row r="15" spans="1:17" ht="15.75" thickBot="1" x14ac:dyDescent="0.3">
      <c r="A15" s="1451" t="s">
        <v>23</v>
      </c>
      <c r="B15" s="1452">
        <v>1060</v>
      </c>
      <c r="C15" s="1517">
        <v>246</v>
      </c>
      <c r="D15" s="1518">
        <v>17</v>
      </c>
      <c r="E15" s="1517">
        <v>369</v>
      </c>
      <c r="F15" s="1517">
        <v>7</v>
      </c>
      <c r="G15" s="1583">
        <v>0</v>
      </c>
      <c r="H15" s="1484">
        <v>900</v>
      </c>
      <c r="I15" s="1457">
        <v>2582</v>
      </c>
      <c r="J15" s="1452">
        <v>0</v>
      </c>
      <c r="K15" s="1517">
        <v>6</v>
      </c>
      <c r="L15" s="1517">
        <v>78</v>
      </c>
      <c r="M15" s="1605">
        <v>0</v>
      </c>
      <c r="N15" s="1457">
        <v>84</v>
      </c>
      <c r="O15" s="1486">
        <v>2666</v>
      </c>
      <c r="P15" s="1458">
        <v>1246</v>
      </c>
    </row>
    <row r="16" spans="1:17" ht="15.75" thickBot="1" x14ac:dyDescent="0.3">
      <c r="A16" s="1459" t="s">
        <v>24</v>
      </c>
      <c r="B16" s="1461">
        <v>9685</v>
      </c>
      <c r="C16" s="1461">
        <v>2570</v>
      </c>
      <c r="D16" s="1494">
        <v>644</v>
      </c>
      <c r="E16" s="1461">
        <v>3406</v>
      </c>
      <c r="F16" s="1461">
        <v>977</v>
      </c>
      <c r="G16" s="1494">
        <v>67</v>
      </c>
      <c r="H16" s="1480">
        <v>7688</v>
      </c>
      <c r="I16" s="1464">
        <v>24326</v>
      </c>
      <c r="J16" s="1461">
        <v>7</v>
      </c>
      <c r="K16" s="1461">
        <v>38</v>
      </c>
      <c r="L16" s="1461">
        <v>84</v>
      </c>
      <c r="M16" s="1461">
        <v>0</v>
      </c>
      <c r="N16" s="1464">
        <v>129</v>
      </c>
      <c r="O16" s="1495">
        <v>24455</v>
      </c>
      <c r="P16" s="1460">
        <v>13018</v>
      </c>
      <c r="Q16" s="1478"/>
    </row>
    <row r="17" spans="1:18" x14ac:dyDescent="0.25">
      <c r="A17" s="1608" t="s">
        <v>35</v>
      </c>
      <c r="B17" s="1534">
        <v>26</v>
      </c>
      <c r="C17" s="1534">
        <v>0</v>
      </c>
      <c r="D17" s="1535">
        <v>0</v>
      </c>
      <c r="E17" s="1534">
        <v>66</v>
      </c>
      <c r="F17" s="1534">
        <v>50</v>
      </c>
      <c r="G17" s="1609">
        <v>0</v>
      </c>
      <c r="H17" s="1536">
        <v>14</v>
      </c>
      <c r="I17" s="1432">
        <v>156</v>
      </c>
      <c r="J17" s="1610">
        <v>0</v>
      </c>
      <c r="K17" s="1534">
        <v>0</v>
      </c>
      <c r="L17" s="1534">
        <v>0</v>
      </c>
      <c r="M17" s="1534">
        <v>0</v>
      </c>
      <c r="N17" s="1432">
        <v>0</v>
      </c>
      <c r="O17" s="1539">
        <v>156</v>
      </c>
      <c r="P17" s="1471">
        <v>74</v>
      </c>
    </row>
    <row r="18" spans="1:18" x14ac:dyDescent="0.25">
      <c r="A18" s="1579" t="s">
        <v>36</v>
      </c>
      <c r="B18" s="1488">
        <v>0</v>
      </c>
      <c r="C18" s="1488">
        <v>0</v>
      </c>
      <c r="D18" s="1489">
        <v>0</v>
      </c>
      <c r="E18" s="1488">
        <v>0</v>
      </c>
      <c r="F18" s="1488">
        <v>0</v>
      </c>
      <c r="G18" s="1503">
        <v>0</v>
      </c>
      <c r="H18" s="1504">
        <v>0</v>
      </c>
      <c r="I18" s="1432">
        <v>0</v>
      </c>
      <c r="J18" s="1505">
        <v>0</v>
      </c>
      <c r="K18" s="1488">
        <v>0</v>
      </c>
      <c r="L18" s="1488">
        <v>0</v>
      </c>
      <c r="M18" s="1488">
        <v>0</v>
      </c>
      <c r="N18" s="1432">
        <v>0</v>
      </c>
      <c r="O18" s="1508">
        <v>0</v>
      </c>
      <c r="P18" s="1441">
        <v>0</v>
      </c>
    </row>
    <row r="19" spans="1:18" x14ac:dyDescent="0.25">
      <c r="A19" s="1579" t="s">
        <v>37</v>
      </c>
      <c r="B19" s="1488">
        <v>0</v>
      </c>
      <c r="C19" s="1488">
        <v>0</v>
      </c>
      <c r="D19" s="1489">
        <v>0</v>
      </c>
      <c r="E19" s="1488">
        <v>0</v>
      </c>
      <c r="F19" s="1488">
        <v>0</v>
      </c>
      <c r="G19" s="1503">
        <v>0</v>
      </c>
      <c r="H19" s="1504">
        <v>0</v>
      </c>
      <c r="I19" s="1432">
        <v>0</v>
      </c>
      <c r="J19" s="1505">
        <v>0</v>
      </c>
      <c r="K19" s="1488">
        <v>0</v>
      </c>
      <c r="L19" s="1488">
        <v>0</v>
      </c>
      <c r="M19" s="1488">
        <v>0</v>
      </c>
      <c r="N19" s="1432">
        <v>0</v>
      </c>
      <c r="O19" s="1508">
        <v>0</v>
      </c>
      <c r="P19" s="1441">
        <v>0</v>
      </c>
    </row>
    <row r="20" spans="1:18" s="1419" customFormat="1" x14ac:dyDescent="0.25">
      <c r="A20" s="1579" t="s">
        <v>38</v>
      </c>
      <c r="B20" s="1488">
        <v>0</v>
      </c>
      <c r="C20" s="1488">
        <v>0</v>
      </c>
      <c r="D20" s="1489">
        <v>0</v>
      </c>
      <c r="E20" s="1488">
        <v>0</v>
      </c>
      <c r="F20" s="1488">
        <v>0</v>
      </c>
      <c r="G20" s="1503">
        <v>0</v>
      </c>
      <c r="H20" s="1504">
        <v>0</v>
      </c>
      <c r="I20" s="1432">
        <v>0</v>
      </c>
      <c r="J20" s="1505">
        <v>0</v>
      </c>
      <c r="K20" s="1488">
        <v>0</v>
      </c>
      <c r="L20" s="1488">
        <v>0</v>
      </c>
      <c r="M20" s="1488">
        <v>0</v>
      </c>
      <c r="N20" s="1432">
        <v>0</v>
      </c>
      <c r="O20" s="1508">
        <v>0</v>
      </c>
      <c r="P20" s="1441">
        <v>0</v>
      </c>
    </row>
    <row r="21" spans="1:18" ht="15" customHeight="1" x14ac:dyDescent="0.25">
      <c r="A21" s="1579" t="s">
        <v>39</v>
      </c>
      <c r="B21" s="1488">
        <v>2</v>
      </c>
      <c r="C21" s="1488">
        <v>3</v>
      </c>
      <c r="D21" s="1489">
        <v>0</v>
      </c>
      <c r="E21" s="1488">
        <v>0</v>
      </c>
      <c r="F21" s="1488">
        <v>0</v>
      </c>
      <c r="G21" s="1503">
        <v>0</v>
      </c>
      <c r="H21" s="1504">
        <v>3</v>
      </c>
      <c r="I21" s="1432">
        <v>8</v>
      </c>
      <c r="J21" s="1505">
        <v>0</v>
      </c>
      <c r="K21" s="1488">
        <v>0</v>
      </c>
      <c r="L21" s="1488">
        <v>0</v>
      </c>
      <c r="M21" s="1488">
        <v>0</v>
      </c>
      <c r="N21" s="1432">
        <v>0</v>
      </c>
      <c r="O21" s="1508">
        <v>8</v>
      </c>
      <c r="P21" s="1441">
        <v>2</v>
      </c>
    </row>
    <row r="22" spans="1:18" x14ac:dyDescent="0.25">
      <c r="A22" s="1579" t="s">
        <v>40</v>
      </c>
      <c r="B22" s="1488">
        <v>0</v>
      </c>
      <c r="C22" s="1488">
        <v>0</v>
      </c>
      <c r="D22" s="1489">
        <v>0</v>
      </c>
      <c r="E22" s="1488">
        <v>0</v>
      </c>
      <c r="F22" s="1488">
        <v>0</v>
      </c>
      <c r="G22" s="1503">
        <v>0</v>
      </c>
      <c r="H22" s="1504">
        <v>0</v>
      </c>
      <c r="I22" s="1432">
        <v>0</v>
      </c>
      <c r="J22" s="1505">
        <v>0</v>
      </c>
      <c r="K22" s="1488">
        <v>0</v>
      </c>
      <c r="L22" s="1488">
        <v>0</v>
      </c>
      <c r="M22" s="1488">
        <v>0</v>
      </c>
      <c r="N22" s="1432">
        <v>0</v>
      </c>
      <c r="O22" s="1508">
        <v>0</v>
      </c>
      <c r="P22" s="1441">
        <v>0</v>
      </c>
    </row>
    <row r="23" spans="1:18" x14ac:dyDescent="0.25">
      <c r="A23" s="1579" t="s">
        <v>41</v>
      </c>
      <c r="B23" s="1488">
        <v>14</v>
      </c>
      <c r="C23" s="1488">
        <v>0</v>
      </c>
      <c r="D23" s="1489">
        <v>0</v>
      </c>
      <c r="E23" s="1488">
        <v>0</v>
      </c>
      <c r="F23" s="1488">
        <v>0</v>
      </c>
      <c r="G23" s="1503">
        <v>0</v>
      </c>
      <c r="H23" s="1504">
        <v>0</v>
      </c>
      <c r="I23" s="1432">
        <v>14</v>
      </c>
      <c r="J23" s="1505">
        <v>0</v>
      </c>
      <c r="K23" s="1488">
        <v>0</v>
      </c>
      <c r="L23" s="1488">
        <v>0</v>
      </c>
      <c r="M23" s="1488">
        <v>0</v>
      </c>
      <c r="N23" s="1432">
        <v>0</v>
      </c>
      <c r="O23" s="1508">
        <v>14</v>
      </c>
      <c r="P23" s="1441">
        <v>14</v>
      </c>
    </row>
    <row r="24" spans="1:18" x14ac:dyDescent="0.25">
      <c r="A24" s="1579" t="s">
        <v>42</v>
      </c>
      <c r="B24" s="1488">
        <v>0</v>
      </c>
      <c r="C24" s="1488">
        <v>0</v>
      </c>
      <c r="D24" s="1489">
        <v>0</v>
      </c>
      <c r="E24" s="1488">
        <v>0</v>
      </c>
      <c r="F24" s="1488">
        <v>0</v>
      </c>
      <c r="G24" s="1503">
        <v>0</v>
      </c>
      <c r="H24" s="1504">
        <v>0</v>
      </c>
      <c r="I24" s="1432">
        <v>0</v>
      </c>
      <c r="J24" s="1505">
        <v>0</v>
      </c>
      <c r="K24" s="1488">
        <v>0</v>
      </c>
      <c r="L24" s="1488">
        <v>0</v>
      </c>
      <c r="M24" s="1488">
        <v>0</v>
      </c>
      <c r="N24" s="1432">
        <v>0</v>
      </c>
      <c r="O24" s="1508">
        <v>0</v>
      </c>
      <c r="P24" s="1441">
        <v>0</v>
      </c>
    </row>
    <row r="25" spans="1:18" x14ac:dyDescent="0.25">
      <c r="A25" s="1579" t="s">
        <v>43</v>
      </c>
      <c r="B25" s="1488">
        <v>10</v>
      </c>
      <c r="C25" s="1488">
        <v>0</v>
      </c>
      <c r="D25" s="1489">
        <v>0</v>
      </c>
      <c r="E25" s="1488">
        <v>70</v>
      </c>
      <c r="F25" s="1488">
        <v>10</v>
      </c>
      <c r="G25" s="1503">
        <v>0</v>
      </c>
      <c r="H25" s="1504">
        <v>17</v>
      </c>
      <c r="I25" s="1432">
        <v>107</v>
      </c>
      <c r="J25" s="1505">
        <v>0</v>
      </c>
      <c r="K25" s="1488">
        <v>0</v>
      </c>
      <c r="L25" s="1488">
        <v>0</v>
      </c>
      <c r="M25" s="1488">
        <v>0</v>
      </c>
      <c r="N25" s="1432">
        <v>0</v>
      </c>
      <c r="O25" s="1508">
        <v>107</v>
      </c>
      <c r="P25" s="1441">
        <v>31</v>
      </c>
    </row>
    <row r="26" spans="1:18" x14ac:dyDescent="0.25">
      <c r="A26" s="1579" t="s">
        <v>44</v>
      </c>
      <c r="B26" s="1488">
        <v>0</v>
      </c>
      <c r="C26" s="1488">
        <v>0</v>
      </c>
      <c r="D26" s="1489">
        <v>0</v>
      </c>
      <c r="E26" s="1488">
        <v>0</v>
      </c>
      <c r="F26" s="1488">
        <v>0</v>
      </c>
      <c r="G26" s="1503">
        <v>0</v>
      </c>
      <c r="H26" s="1504">
        <v>0</v>
      </c>
      <c r="I26" s="1432">
        <v>0</v>
      </c>
      <c r="J26" s="1505">
        <v>0</v>
      </c>
      <c r="K26" s="1488">
        <v>0</v>
      </c>
      <c r="L26" s="1488">
        <v>0</v>
      </c>
      <c r="M26" s="1488">
        <v>0</v>
      </c>
      <c r="N26" s="1432">
        <v>0</v>
      </c>
      <c r="O26" s="1508">
        <v>0</v>
      </c>
      <c r="P26" s="1441">
        <v>0</v>
      </c>
    </row>
    <row r="27" spans="1:18" x14ac:dyDescent="0.25">
      <c r="A27" s="1579" t="s">
        <v>45</v>
      </c>
      <c r="B27" s="1488">
        <v>1</v>
      </c>
      <c r="C27" s="1488">
        <v>0</v>
      </c>
      <c r="D27" s="1489">
        <v>0</v>
      </c>
      <c r="E27" s="1488">
        <v>0</v>
      </c>
      <c r="F27" s="1488">
        <v>0</v>
      </c>
      <c r="G27" s="1503">
        <v>0</v>
      </c>
      <c r="H27" s="1504">
        <v>0</v>
      </c>
      <c r="I27" s="1432">
        <v>1</v>
      </c>
      <c r="J27" s="1505">
        <v>0</v>
      </c>
      <c r="K27" s="1488">
        <v>0</v>
      </c>
      <c r="L27" s="1488">
        <v>0</v>
      </c>
      <c r="M27" s="1488">
        <v>0</v>
      </c>
      <c r="N27" s="1432">
        <v>0</v>
      </c>
      <c r="O27" s="1508">
        <v>1</v>
      </c>
      <c r="P27" s="1441">
        <v>1</v>
      </c>
    </row>
    <row r="28" spans="1:18" x14ac:dyDescent="0.25">
      <c r="A28" s="1579" t="s">
        <v>46</v>
      </c>
      <c r="B28" s="1488">
        <v>4</v>
      </c>
      <c r="C28" s="1488">
        <v>0</v>
      </c>
      <c r="D28" s="1489">
        <v>0</v>
      </c>
      <c r="E28" s="1488">
        <v>0</v>
      </c>
      <c r="F28" s="1488">
        <v>0</v>
      </c>
      <c r="G28" s="1503">
        <v>0</v>
      </c>
      <c r="H28" s="1504">
        <v>0</v>
      </c>
      <c r="I28" s="1432">
        <v>4</v>
      </c>
      <c r="J28" s="1505">
        <v>0</v>
      </c>
      <c r="K28" s="1488">
        <v>0</v>
      </c>
      <c r="L28" s="1488">
        <v>0</v>
      </c>
      <c r="M28" s="1488">
        <v>0</v>
      </c>
      <c r="N28" s="1432">
        <v>0</v>
      </c>
      <c r="O28" s="1508">
        <v>4</v>
      </c>
      <c r="P28" s="1441">
        <v>0</v>
      </c>
    </row>
    <row r="29" spans="1:18" x14ac:dyDescent="0.25">
      <c r="A29" s="1579" t="s">
        <v>47</v>
      </c>
      <c r="B29" s="1488">
        <v>0</v>
      </c>
      <c r="C29" s="1488">
        <v>0</v>
      </c>
      <c r="D29" s="1489">
        <v>0</v>
      </c>
      <c r="E29" s="1488">
        <v>0</v>
      </c>
      <c r="F29" s="1488">
        <v>0</v>
      </c>
      <c r="G29" s="1503">
        <v>0</v>
      </c>
      <c r="H29" s="1504">
        <v>0</v>
      </c>
      <c r="I29" s="1432">
        <v>0</v>
      </c>
      <c r="J29" s="1505">
        <v>0</v>
      </c>
      <c r="K29" s="1488">
        <v>0</v>
      </c>
      <c r="L29" s="1488">
        <v>0</v>
      </c>
      <c r="M29" s="1488">
        <v>0</v>
      </c>
      <c r="N29" s="1432">
        <v>0</v>
      </c>
      <c r="O29" s="1508">
        <v>0</v>
      </c>
      <c r="P29" s="1441">
        <v>0</v>
      </c>
    </row>
    <row r="30" spans="1:18" ht="15.75" thickBot="1" x14ac:dyDescent="0.3">
      <c r="A30" s="1579" t="s">
        <v>321</v>
      </c>
      <c r="B30" s="1488">
        <v>96</v>
      </c>
      <c r="C30" s="1488">
        <v>10</v>
      </c>
      <c r="D30" s="1489">
        <v>4</v>
      </c>
      <c r="E30" s="1488">
        <v>11</v>
      </c>
      <c r="F30" s="1488">
        <v>93</v>
      </c>
      <c r="G30" s="1503">
        <v>93</v>
      </c>
      <c r="H30" s="1504">
        <v>9</v>
      </c>
      <c r="I30" s="1457">
        <v>219</v>
      </c>
      <c r="J30" s="1505">
        <v>0</v>
      </c>
      <c r="K30" s="1488">
        <v>0</v>
      </c>
      <c r="L30" s="1488">
        <v>0</v>
      </c>
      <c r="M30" s="1488">
        <v>0</v>
      </c>
      <c r="N30" s="1457">
        <v>0</v>
      </c>
      <c r="O30" s="1508">
        <v>219</v>
      </c>
      <c r="P30" s="1441">
        <v>13</v>
      </c>
    </row>
    <row r="31" spans="1:18" ht="15.75" thickBot="1" x14ac:dyDescent="0.3">
      <c r="A31" s="1473" t="s">
        <v>25</v>
      </c>
      <c r="B31" s="1475">
        <v>153</v>
      </c>
      <c r="C31" s="1475">
        <v>13</v>
      </c>
      <c r="D31" s="1528">
        <v>4</v>
      </c>
      <c r="E31" s="1475">
        <v>147</v>
      </c>
      <c r="F31" s="1475">
        <v>153</v>
      </c>
      <c r="G31" s="1528">
        <v>93</v>
      </c>
      <c r="H31" s="1475">
        <v>43</v>
      </c>
      <c r="I31" s="1464">
        <v>509</v>
      </c>
      <c r="J31" s="1475">
        <v>0</v>
      </c>
      <c r="K31" s="1475">
        <v>0</v>
      </c>
      <c r="L31" s="1475">
        <v>0</v>
      </c>
      <c r="M31" s="1475">
        <v>0</v>
      </c>
      <c r="N31" s="1464">
        <v>0</v>
      </c>
      <c r="O31" s="1549">
        <v>509</v>
      </c>
      <c r="P31" s="1474">
        <v>135</v>
      </c>
      <c r="Q31" s="1478"/>
    </row>
    <row r="32" spans="1:18" ht="15.75" thickBot="1" x14ac:dyDescent="0.3">
      <c r="A32" s="1611" t="s">
        <v>26</v>
      </c>
      <c r="B32" s="1553">
        <v>9838</v>
      </c>
      <c r="C32" s="1553">
        <v>2583</v>
      </c>
      <c r="D32" s="1565">
        <v>648</v>
      </c>
      <c r="E32" s="1553">
        <v>3553</v>
      </c>
      <c r="F32" s="1553">
        <v>1130</v>
      </c>
      <c r="G32" s="1565">
        <v>160</v>
      </c>
      <c r="H32" s="1600">
        <v>7731</v>
      </c>
      <c r="I32" s="1464">
        <v>24835</v>
      </c>
      <c r="J32" s="1552">
        <v>7</v>
      </c>
      <c r="K32" s="1553">
        <v>38</v>
      </c>
      <c r="L32" s="1553">
        <v>84</v>
      </c>
      <c r="M32" s="1553">
        <v>0</v>
      </c>
      <c r="N32" s="1464">
        <v>129</v>
      </c>
      <c r="O32" s="1495">
        <v>24964</v>
      </c>
      <c r="P32" s="1460">
        <v>13153</v>
      </c>
      <c r="Q32" s="1478"/>
      <c r="R32" s="1478"/>
    </row>
    <row r="33" spans="1:19" ht="15.75" thickBot="1" x14ac:dyDescent="0.3">
      <c r="A33" s="1419"/>
      <c r="B33" s="1435"/>
      <c r="C33" s="1419"/>
      <c r="D33" s="1420"/>
      <c r="E33" s="1419"/>
      <c r="F33" s="1419"/>
      <c r="G33" s="1420"/>
      <c r="H33" s="1419"/>
      <c r="I33" s="1419"/>
      <c r="J33" s="1419"/>
      <c r="K33" s="1419"/>
      <c r="L33" s="1419"/>
      <c r="M33" s="1419"/>
      <c r="N33" s="1419"/>
      <c r="O33" s="1419"/>
    </row>
    <row r="34" spans="1:19" ht="15" customHeight="1" thickBot="1" x14ac:dyDescent="0.3">
      <c r="A34" s="3523" t="s">
        <v>30</v>
      </c>
      <c r="B34" s="3524"/>
      <c r="C34" s="3524"/>
      <c r="D34" s="3524"/>
      <c r="E34" s="3524"/>
      <c r="F34" s="3524"/>
      <c r="G34" s="3524"/>
      <c r="H34" s="3524"/>
      <c r="I34" s="3524"/>
      <c r="J34" s="3524"/>
      <c r="K34" s="3524"/>
      <c r="L34" s="3524"/>
      <c r="M34" s="3524"/>
      <c r="N34" s="3524"/>
      <c r="O34" s="3524"/>
      <c r="P34" s="3525"/>
    </row>
    <row r="35" spans="1:19" ht="15.75" customHeight="1" thickBot="1" x14ac:dyDescent="0.3">
      <c r="A35" s="3526" t="s">
        <v>0</v>
      </c>
      <c r="B35" s="3530" t="s">
        <v>459</v>
      </c>
      <c r="C35" s="3531"/>
      <c r="D35" s="3531"/>
      <c r="E35" s="3531"/>
      <c r="F35" s="3531"/>
      <c r="G35" s="3531"/>
      <c r="H35" s="3532"/>
      <c r="I35" s="1560"/>
      <c r="J35" s="3533" t="s">
        <v>458</v>
      </c>
      <c r="K35" s="3534"/>
      <c r="L35" s="3534"/>
      <c r="M35" s="3534"/>
      <c r="N35" s="3535"/>
      <c r="O35" s="3536" t="s">
        <v>3</v>
      </c>
      <c r="P35" s="3539" t="s">
        <v>495</v>
      </c>
    </row>
    <row r="36" spans="1:19" ht="15" customHeight="1" thickBot="1" x14ac:dyDescent="0.3">
      <c r="A36" s="3527"/>
      <c r="B36" s="3542" t="s">
        <v>8</v>
      </c>
      <c r="C36" s="3543"/>
      <c r="D36" s="3544"/>
      <c r="E36" s="3545" t="s">
        <v>9</v>
      </c>
      <c r="F36" s="3546"/>
      <c r="G36" s="3547"/>
      <c r="H36" s="3526" t="s">
        <v>32</v>
      </c>
      <c r="I36" s="3549" t="s">
        <v>10</v>
      </c>
      <c r="J36" s="3542" t="s">
        <v>11</v>
      </c>
      <c r="K36" s="3544"/>
      <c r="L36" s="3526" t="s">
        <v>12</v>
      </c>
      <c r="M36" s="3526" t="s">
        <v>33</v>
      </c>
      <c r="N36" s="3549" t="s">
        <v>13</v>
      </c>
      <c r="O36" s="3537"/>
      <c r="P36" s="3540"/>
    </row>
    <row r="37" spans="1:19" ht="15.75" customHeight="1" thickBot="1" x14ac:dyDescent="0.3">
      <c r="A37" s="3528"/>
      <c r="B37" s="3566" t="s">
        <v>483</v>
      </c>
      <c r="C37" s="3554" t="s">
        <v>15</v>
      </c>
      <c r="D37" s="3555"/>
      <c r="E37" s="3556" t="s">
        <v>16</v>
      </c>
      <c r="F37" s="3554" t="s">
        <v>34</v>
      </c>
      <c r="G37" s="3555"/>
      <c r="H37" s="3527"/>
      <c r="I37" s="3550"/>
      <c r="J37" s="3566" t="s">
        <v>483</v>
      </c>
      <c r="K37" s="3526" t="s">
        <v>15</v>
      </c>
      <c r="L37" s="3527"/>
      <c r="M37" s="3527"/>
      <c r="N37" s="3550"/>
      <c r="O37" s="3537"/>
      <c r="P37" s="3540"/>
    </row>
    <row r="38" spans="1:19" ht="43.5" thickBot="1" x14ac:dyDescent="0.3">
      <c r="A38" s="3529"/>
      <c r="B38" s="3567"/>
      <c r="C38" s="1425" t="s">
        <v>15</v>
      </c>
      <c r="D38" s="1426" t="s">
        <v>486</v>
      </c>
      <c r="E38" s="3557"/>
      <c r="F38" s="1425" t="s">
        <v>34</v>
      </c>
      <c r="G38" s="1426" t="s">
        <v>486</v>
      </c>
      <c r="H38" s="3548"/>
      <c r="I38" s="3551"/>
      <c r="J38" s="3567"/>
      <c r="K38" s="3548"/>
      <c r="L38" s="3548"/>
      <c r="M38" s="3548"/>
      <c r="N38" s="3551"/>
      <c r="O38" s="3538"/>
      <c r="P38" s="3541"/>
    </row>
    <row r="39" spans="1:19" x14ac:dyDescent="0.25">
      <c r="A39" s="1427" t="s">
        <v>27</v>
      </c>
      <c r="B39" s="1428">
        <v>2135</v>
      </c>
      <c r="C39" s="1481">
        <v>813</v>
      </c>
      <c r="D39" s="1482">
        <v>115</v>
      </c>
      <c r="E39" s="1481">
        <v>1274</v>
      </c>
      <c r="F39" s="1481">
        <v>282</v>
      </c>
      <c r="G39" s="1483">
        <v>46</v>
      </c>
      <c r="H39" s="1484">
        <v>3150</v>
      </c>
      <c r="I39" s="1432">
        <v>7654</v>
      </c>
      <c r="J39" s="1428">
        <v>0</v>
      </c>
      <c r="K39" s="1481">
        <v>0</v>
      </c>
      <c r="L39" s="1481">
        <v>0</v>
      </c>
      <c r="M39" s="1484">
        <v>0</v>
      </c>
      <c r="N39" s="1432">
        <v>0</v>
      </c>
      <c r="O39" s="1486">
        <v>7654</v>
      </c>
      <c r="P39" s="1471">
        <v>3849</v>
      </c>
    </row>
    <row r="40" spans="1:19" ht="15.75" thickBot="1" x14ac:dyDescent="0.3">
      <c r="A40" s="1437" t="s">
        <v>28</v>
      </c>
      <c r="B40" s="1438">
        <v>7550</v>
      </c>
      <c r="C40" s="1488">
        <v>1757</v>
      </c>
      <c r="D40" s="1489">
        <v>530</v>
      </c>
      <c r="E40" s="1488">
        <v>2132</v>
      </c>
      <c r="F40" s="1488">
        <v>695</v>
      </c>
      <c r="G40" s="1483">
        <v>21</v>
      </c>
      <c r="H40" s="1484">
        <v>4538</v>
      </c>
      <c r="I40" s="1457">
        <v>16672</v>
      </c>
      <c r="J40" s="1438">
        <v>7</v>
      </c>
      <c r="K40" s="1488">
        <v>38</v>
      </c>
      <c r="L40" s="1488">
        <v>84</v>
      </c>
      <c r="M40" s="1484">
        <v>0</v>
      </c>
      <c r="N40" s="1457">
        <v>129</v>
      </c>
      <c r="O40" s="1486">
        <v>16801</v>
      </c>
      <c r="P40" s="1492">
        <v>9169</v>
      </c>
    </row>
    <row r="41" spans="1:19" ht="15.75" thickBot="1" x14ac:dyDescent="0.3">
      <c r="A41" s="1459" t="s">
        <v>24</v>
      </c>
      <c r="B41" s="1461">
        <v>9685</v>
      </c>
      <c r="C41" s="1461">
        <v>2570</v>
      </c>
      <c r="D41" s="1494">
        <v>644</v>
      </c>
      <c r="E41" s="1461">
        <v>3406</v>
      </c>
      <c r="F41" s="1461">
        <v>977</v>
      </c>
      <c r="G41" s="1494">
        <v>67</v>
      </c>
      <c r="H41" s="1480">
        <v>7688</v>
      </c>
      <c r="I41" s="1464">
        <v>24326</v>
      </c>
      <c r="J41" s="1461">
        <v>7</v>
      </c>
      <c r="K41" s="1461">
        <v>38</v>
      </c>
      <c r="L41" s="1461">
        <v>84</v>
      </c>
      <c r="M41" s="1461">
        <v>0</v>
      </c>
      <c r="N41" s="1464">
        <v>129</v>
      </c>
      <c r="O41" s="1495">
        <v>24455</v>
      </c>
      <c r="P41" s="1460">
        <v>13018</v>
      </c>
    </row>
    <row r="42" spans="1:19" ht="15.75" thickBot="1" x14ac:dyDescent="0.3">
      <c r="A42" s="1459" t="s">
        <v>25</v>
      </c>
      <c r="B42" s="1496">
        <v>153</v>
      </c>
      <c r="C42" s="1496">
        <v>13</v>
      </c>
      <c r="D42" s="1497">
        <v>4</v>
      </c>
      <c r="E42" s="1496">
        <v>147</v>
      </c>
      <c r="F42" s="1496">
        <v>153</v>
      </c>
      <c r="G42" s="1497">
        <v>93</v>
      </c>
      <c r="H42" s="1496">
        <v>43</v>
      </c>
      <c r="I42" s="1464">
        <v>509</v>
      </c>
      <c r="J42" s="1496">
        <v>0</v>
      </c>
      <c r="K42" s="1496">
        <v>0</v>
      </c>
      <c r="L42" s="1496">
        <v>0</v>
      </c>
      <c r="M42" s="1496">
        <v>0</v>
      </c>
      <c r="N42" s="1464">
        <v>0</v>
      </c>
      <c r="O42" s="1612">
        <v>509</v>
      </c>
      <c r="P42" s="1460">
        <v>135</v>
      </c>
    </row>
    <row r="43" spans="1:19" ht="15.75" thickBot="1" x14ac:dyDescent="0.3">
      <c r="A43" s="1498" t="s">
        <v>26</v>
      </c>
      <c r="B43" s="1496">
        <v>9838</v>
      </c>
      <c r="C43" s="1496">
        <v>2583</v>
      </c>
      <c r="D43" s="1497">
        <v>648</v>
      </c>
      <c r="E43" s="1496">
        <v>3553</v>
      </c>
      <c r="F43" s="1496">
        <v>1130</v>
      </c>
      <c r="G43" s="1497">
        <v>160</v>
      </c>
      <c r="H43" s="1499">
        <v>7731</v>
      </c>
      <c r="I43" s="1464">
        <v>24835</v>
      </c>
      <c r="J43" s="1496">
        <v>7</v>
      </c>
      <c r="K43" s="1496">
        <v>38</v>
      </c>
      <c r="L43" s="1496">
        <v>84</v>
      </c>
      <c r="M43" s="1496">
        <v>0</v>
      </c>
      <c r="N43" s="1464">
        <v>129</v>
      </c>
      <c r="O43" s="1613">
        <v>24964</v>
      </c>
      <c r="P43" s="1460">
        <v>13153</v>
      </c>
    </row>
    <row r="44" spans="1:19" x14ac:dyDescent="0.25">
      <c r="A44" s="1419"/>
      <c r="B44" s="1419"/>
      <c r="C44" s="1419"/>
      <c r="D44" s="1614"/>
      <c r="E44" s="1419"/>
      <c r="F44" s="1419"/>
      <c r="G44" s="1420"/>
      <c r="H44" s="1419"/>
      <c r="I44" s="1419"/>
      <c r="J44" s="1419"/>
      <c r="K44" s="1419"/>
      <c r="L44" s="1419"/>
      <c r="M44" s="1419"/>
      <c r="N44" s="1419"/>
      <c r="O44" s="1435"/>
    </row>
    <row r="45" spans="1:19" ht="15.75" thickBot="1" x14ac:dyDescent="0.3">
      <c r="A45" s="1419"/>
      <c r="B45" s="1419"/>
      <c r="C45" s="1419"/>
      <c r="D45" s="1420"/>
      <c r="E45" s="1419"/>
      <c r="F45" s="1419"/>
      <c r="G45" s="1420"/>
      <c r="H45" s="1419"/>
      <c r="I45" s="1419"/>
      <c r="J45" s="1419"/>
      <c r="K45" s="1419"/>
      <c r="L45" s="1419"/>
      <c r="M45" s="1419"/>
      <c r="N45" s="1419"/>
      <c r="O45" s="1419"/>
    </row>
    <row r="46" spans="1:19" ht="15.75" thickBot="1" x14ac:dyDescent="0.3">
      <c r="A46" s="3523" t="s">
        <v>48</v>
      </c>
      <c r="B46" s="3524"/>
      <c r="C46" s="3524"/>
      <c r="D46" s="3524"/>
      <c r="E46" s="3524"/>
      <c r="F46" s="3524"/>
      <c r="G46" s="3524"/>
      <c r="H46" s="3524"/>
      <c r="I46" s="3524"/>
      <c r="J46" s="3524"/>
      <c r="K46" s="3524"/>
      <c r="L46" s="3524"/>
      <c r="M46" s="3524"/>
      <c r="N46" s="3524"/>
      <c r="O46" s="3524"/>
      <c r="P46" s="3525"/>
      <c r="Q46" s="3568"/>
      <c r="R46" s="3568"/>
    </row>
    <row r="47" spans="1:19" ht="15.75" customHeight="1" thickBot="1" x14ac:dyDescent="0.3">
      <c r="A47" s="3526" t="s">
        <v>0</v>
      </c>
      <c r="B47" s="3530" t="s">
        <v>459</v>
      </c>
      <c r="C47" s="3531"/>
      <c r="D47" s="3531"/>
      <c r="E47" s="3531"/>
      <c r="F47" s="3531"/>
      <c r="G47" s="3531"/>
      <c r="H47" s="3532"/>
      <c r="I47" s="1560"/>
      <c r="J47" s="3533" t="s">
        <v>458</v>
      </c>
      <c r="K47" s="3534"/>
      <c r="L47" s="3534"/>
      <c r="M47" s="3534"/>
      <c r="N47" s="3535"/>
      <c r="O47" s="3536" t="s">
        <v>3</v>
      </c>
      <c r="P47" s="3539" t="s">
        <v>495</v>
      </c>
      <c r="Q47" s="1615"/>
      <c r="R47" s="1478"/>
      <c r="S47" s="1616"/>
    </row>
    <row r="48" spans="1:19" ht="15" customHeight="1" thickBot="1" x14ac:dyDescent="0.3">
      <c r="A48" s="3527"/>
      <c r="B48" s="3542" t="s">
        <v>8</v>
      </c>
      <c r="C48" s="3543"/>
      <c r="D48" s="3544"/>
      <c r="E48" s="3545" t="s">
        <v>9</v>
      </c>
      <c r="F48" s="3546"/>
      <c r="G48" s="3547"/>
      <c r="H48" s="3526" t="s">
        <v>32</v>
      </c>
      <c r="I48" s="3549" t="s">
        <v>10</v>
      </c>
      <c r="J48" s="3542" t="s">
        <v>11</v>
      </c>
      <c r="K48" s="3544"/>
      <c r="L48" s="3526" t="s">
        <v>12</v>
      </c>
      <c r="M48" s="3526" t="s">
        <v>33</v>
      </c>
      <c r="N48" s="3549" t="s">
        <v>13</v>
      </c>
      <c r="O48" s="3537"/>
      <c r="P48" s="3540"/>
      <c r="Q48" s="1615"/>
      <c r="R48" s="1478"/>
      <c r="S48" s="1616"/>
    </row>
    <row r="49" spans="1:21" ht="15.75" customHeight="1" thickBot="1" x14ac:dyDescent="0.3">
      <c r="A49" s="3528"/>
      <c r="B49" s="3566" t="s">
        <v>483</v>
      </c>
      <c r="C49" s="3554" t="s">
        <v>15</v>
      </c>
      <c r="D49" s="3555"/>
      <c r="E49" s="3556" t="s">
        <v>16</v>
      </c>
      <c r="F49" s="3554" t="s">
        <v>34</v>
      </c>
      <c r="G49" s="3555"/>
      <c r="H49" s="3527"/>
      <c r="I49" s="3550"/>
      <c r="J49" s="3566" t="s">
        <v>483</v>
      </c>
      <c r="K49" s="3526" t="s">
        <v>15</v>
      </c>
      <c r="L49" s="3527"/>
      <c r="M49" s="3527"/>
      <c r="N49" s="3550"/>
      <c r="O49" s="3537"/>
      <c r="P49" s="3540"/>
      <c r="R49" s="1478"/>
    </row>
    <row r="50" spans="1:21" ht="43.5" thickBot="1" x14ac:dyDescent="0.3">
      <c r="A50" s="3529"/>
      <c r="B50" s="3567"/>
      <c r="C50" s="1425" t="s">
        <v>15</v>
      </c>
      <c r="D50" s="1426" t="s">
        <v>486</v>
      </c>
      <c r="E50" s="3557"/>
      <c r="F50" s="1425" t="s">
        <v>34</v>
      </c>
      <c r="G50" s="1426" t="s">
        <v>486</v>
      </c>
      <c r="H50" s="3548"/>
      <c r="I50" s="3551"/>
      <c r="J50" s="3567"/>
      <c r="K50" s="3548"/>
      <c r="L50" s="3548"/>
      <c r="M50" s="3548"/>
      <c r="N50" s="3551"/>
      <c r="O50" s="3538"/>
      <c r="P50" s="3541"/>
      <c r="Q50" s="3568"/>
      <c r="R50" s="3568"/>
    </row>
    <row r="51" spans="1:21" x14ac:dyDescent="0.25">
      <c r="A51" s="1427" t="s">
        <v>17</v>
      </c>
      <c r="B51" s="1428">
        <v>8403</v>
      </c>
      <c r="C51" s="1481">
        <v>2181</v>
      </c>
      <c r="D51" s="1482">
        <v>239</v>
      </c>
      <c r="E51" s="1481">
        <v>7323</v>
      </c>
      <c r="F51" s="1481">
        <v>5892</v>
      </c>
      <c r="G51" s="1483">
        <v>468</v>
      </c>
      <c r="H51" s="1484">
        <v>1112</v>
      </c>
      <c r="I51" s="1432">
        <v>24912</v>
      </c>
      <c r="J51" s="1500">
        <v>711</v>
      </c>
      <c r="K51" s="1481">
        <v>94</v>
      </c>
      <c r="L51" s="1481">
        <v>2096</v>
      </c>
      <c r="M51" s="1605">
        <v>0</v>
      </c>
      <c r="N51" s="1432">
        <v>2901</v>
      </c>
      <c r="O51" s="1486">
        <v>24899</v>
      </c>
      <c r="P51" s="1434">
        <v>19491</v>
      </c>
      <c r="R51" s="1478"/>
      <c r="S51" s="1616"/>
      <c r="U51" s="1616"/>
    </row>
    <row r="52" spans="1:21" ht="15" customHeight="1" x14ac:dyDescent="0.25">
      <c r="A52" s="1437" t="s">
        <v>18</v>
      </c>
      <c r="B52" s="1438">
        <v>6689</v>
      </c>
      <c r="C52" s="1488">
        <v>3525</v>
      </c>
      <c r="D52" s="1489">
        <v>474</v>
      </c>
      <c r="E52" s="1488">
        <v>25310</v>
      </c>
      <c r="F52" s="1488">
        <v>4060</v>
      </c>
      <c r="G52" s="1503">
        <v>1026</v>
      </c>
      <c r="H52" s="1504">
        <v>677</v>
      </c>
      <c r="I52" s="1432">
        <v>40261</v>
      </c>
      <c r="J52" s="1505">
        <v>666</v>
      </c>
      <c r="K52" s="1488">
        <v>1147</v>
      </c>
      <c r="L52" s="1488">
        <v>2038</v>
      </c>
      <c r="M52" s="1544">
        <v>0</v>
      </c>
      <c r="N52" s="1432">
        <v>3851</v>
      </c>
      <c r="O52" s="1508">
        <v>41812</v>
      </c>
      <c r="P52" s="1441">
        <v>30592</v>
      </c>
      <c r="R52" s="1478"/>
      <c r="S52" s="1616"/>
      <c r="U52" s="1616"/>
    </row>
    <row r="53" spans="1:21" x14ac:dyDescent="0.25">
      <c r="A53" s="1442" t="s">
        <v>19</v>
      </c>
      <c r="B53" s="1443">
        <v>247</v>
      </c>
      <c r="C53" s="1509">
        <v>1595</v>
      </c>
      <c r="D53" s="1489">
        <v>227</v>
      </c>
      <c r="E53" s="1509">
        <v>5065</v>
      </c>
      <c r="F53" s="1509">
        <v>1634</v>
      </c>
      <c r="G53" s="1503">
        <v>131</v>
      </c>
      <c r="H53" s="1510">
        <v>167</v>
      </c>
      <c r="I53" s="1432">
        <v>8708</v>
      </c>
      <c r="J53" s="1511">
        <v>308</v>
      </c>
      <c r="K53" s="1509">
        <v>1127</v>
      </c>
      <c r="L53" s="1509">
        <v>3</v>
      </c>
      <c r="M53" s="1617">
        <v>0</v>
      </c>
      <c r="N53" s="1432">
        <v>1438</v>
      </c>
      <c r="O53" s="1514">
        <v>9640</v>
      </c>
      <c r="P53" s="1444">
        <v>6981</v>
      </c>
      <c r="R53" s="1478"/>
    </row>
    <row r="54" spans="1:21" x14ac:dyDescent="0.25">
      <c r="A54" s="1450" t="s">
        <v>20</v>
      </c>
      <c r="B54" s="1443">
        <v>5101</v>
      </c>
      <c r="C54" s="1509">
        <v>457</v>
      </c>
      <c r="D54" s="1489">
        <v>0</v>
      </c>
      <c r="E54" s="1509">
        <v>2408</v>
      </c>
      <c r="F54" s="1509">
        <v>320</v>
      </c>
      <c r="G54" s="1503">
        <v>15</v>
      </c>
      <c r="H54" s="1510">
        <v>164</v>
      </c>
      <c r="I54" s="1432">
        <v>8450</v>
      </c>
      <c r="J54" s="1511">
        <v>221</v>
      </c>
      <c r="K54" s="1509">
        <v>0</v>
      </c>
      <c r="L54" s="1509">
        <v>0</v>
      </c>
      <c r="M54" s="1617">
        <v>0</v>
      </c>
      <c r="N54" s="1432">
        <v>221</v>
      </c>
      <c r="O54" s="1514">
        <v>7940</v>
      </c>
      <c r="P54" s="1444">
        <v>1584</v>
      </c>
    </row>
    <row r="55" spans="1:21" x14ac:dyDescent="0.25">
      <c r="A55" s="1450" t="s">
        <v>21</v>
      </c>
      <c r="B55" s="1443">
        <v>1156</v>
      </c>
      <c r="C55" s="1509">
        <v>1452</v>
      </c>
      <c r="D55" s="1489">
        <v>227</v>
      </c>
      <c r="E55" s="1509">
        <v>17736</v>
      </c>
      <c r="F55" s="1509">
        <v>1805</v>
      </c>
      <c r="G55" s="1503">
        <v>879</v>
      </c>
      <c r="H55" s="1510">
        <v>300</v>
      </c>
      <c r="I55" s="1432">
        <v>22449</v>
      </c>
      <c r="J55" s="1511">
        <v>136</v>
      </c>
      <c r="K55" s="1509">
        <v>0</v>
      </c>
      <c r="L55" s="1509">
        <v>2035</v>
      </c>
      <c r="M55" s="1617">
        <v>0</v>
      </c>
      <c r="N55" s="1432">
        <v>2171</v>
      </c>
      <c r="O55" s="1514">
        <v>23579</v>
      </c>
      <c r="P55" s="1444">
        <v>21384</v>
      </c>
    </row>
    <row r="56" spans="1:21" x14ac:dyDescent="0.25">
      <c r="A56" s="1437" t="s">
        <v>22</v>
      </c>
      <c r="B56" s="1438">
        <v>345</v>
      </c>
      <c r="C56" s="1488">
        <v>409</v>
      </c>
      <c r="D56" s="1489">
        <v>7</v>
      </c>
      <c r="E56" s="1488">
        <v>290</v>
      </c>
      <c r="F56" s="1488">
        <v>53</v>
      </c>
      <c r="G56" s="1503">
        <v>0</v>
      </c>
      <c r="H56" s="1504">
        <v>364</v>
      </c>
      <c r="I56" s="1432">
        <v>1461</v>
      </c>
      <c r="J56" s="1505">
        <v>0</v>
      </c>
      <c r="K56" s="1488">
        <v>0</v>
      </c>
      <c r="L56" s="1488">
        <v>0</v>
      </c>
      <c r="M56" s="1544">
        <v>0</v>
      </c>
      <c r="N56" s="1432">
        <v>0</v>
      </c>
      <c r="O56" s="1508">
        <v>1251</v>
      </c>
      <c r="P56" s="1441">
        <v>1100</v>
      </c>
    </row>
    <row r="57" spans="1:21" ht="15.75" thickBot="1" x14ac:dyDescent="0.3">
      <c r="A57" s="1451" t="s">
        <v>23</v>
      </c>
      <c r="B57" s="1452">
        <v>1312</v>
      </c>
      <c r="C57" s="1517">
        <v>1078</v>
      </c>
      <c r="D57" s="1518">
        <v>209</v>
      </c>
      <c r="E57" s="1517">
        <v>2531</v>
      </c>
      <c r="F57" s="1517">
        <v>650</v>
      </c>
      <c r="G57" s="1519">
        <v>244</v>
      </c>
      <c r="H57" s="1520">
        <v>877</v>
      </c>
      <c r="I57" s="1457">
        <v>6448</v>
      </c>
      <c r="J57" s="1521">
        <v>131</v>
      </c>
      <c r="K57" s="1517">
        <v>0</v>
      </c>
      <c r="L57" s="1517">
        <v>152</v>
      </c>
      <c r="M57" s="1618">
        <v>0</v>
      </c>
      <c r="N57" s="1457">
        <v>283</v>
      </c>
      <c r="O57" s="1524">
        <v>6182</v>
      </c>
      <c r="P57" s="1458">
        <v>4228</v>
      </c>
    </row>
    <row r="58" spans="1:21" ht="15.75" thickBot="1" x14ac:dyDescent="0.3">
      <c r="A58" s="1459" t="s">
        <v>24</v>
      </c>
      <c r="B58" s="1461">
        <v>16749</v>
      </c>
      <c r="C58" s="1461">
        <v>7193</v>
      </c>
      <c r="D58" s="1494">
        <v>929</v>
      </c>
      <c r="E58" s="1461">
        <v>35454</v>
      </c>
      <c r="F58" s="1461">
        <v>10655</v>
      </c>
      <c r="G58" s="1494">
        <v>1738</v>
      </c>
      <c r="H58" s="1480">
        <v>3030</v>
      </c>
      <c r="I58" s="1464">
        <v>73081</v>
      </c>
      <c r="J58" s="1552">
        <v>1508</v>
      </c>
      <c r="K58" s="1461">
        <v>1241</v>
      </c>
      <c r="L58" s="1461">
        <v>4286</v>
      </c>
      <c r="M58" s="1461">
        <v>0</v>
      </c>
      <c r="N58" s="1464">
        <v>7035</v>
      </c>
      <c r="O58" s="1495">
        <v>74143</v>
      </c>
      <c r="P58" s="1460">
        <v>55411</v>
      </c>
    </row>
    <row r="59" spans="1:21" x14ac:dyDescent="0.25">
      <c r="A59" s="1608" t="s">
        <v>35</v>
      </c>
      <c r="B59" s="1534">
        <v>441</v>
      </c>
      <c r="C59" s="1534">
        <v>0</v>
      </c>
      <c r="D59" s="1535">
        <v>0</v>
      </c>
      <c r="E59" s="1534">
        <v>1191</v>
      </c>
      <c r="F59" s="1534">
        <v>851</v>
      </c>
      <c r="G59" s="1609">
        <v>27</v>
      </c>
      <c r="H59" s="1536">
        <v>120</v>
      </c>
      <c r="I59" s="1432">
        <v>2603</v>
      </c>
      <c r="J59" s="1610">
        <v>10181</v>
      </c>
      <c r="K59" s="1534">
        <v>0</v>
      </c>
      <c r="L59" s="1534">
        <v>0</v>
      </c>
      <c r="M59" s="1534">
        <v>0</v>
      </c>
      <c r="N59" s="1432">
        <v>10181</v>
      </c>
      <c r="O59" s="1539">
        <v>12279</v>
      </c>
      <c r="P59" s="1471">
        <v>11633</v>
      </c>
    </row>
    <row r="60" spans="1:21" x14ac:dyDescent="0.25">
      <c r="A60" s="1579" t="s">
        <v>36</v>
      </c>
      <c r="B60" s="1488">
        <v>388</v>
      </c>
      <c r="C60" s="1488">
        <v>0</v>
      </c>
      <c r="D60" s="1489">
        <v>0</v>
      </c>
      <c r="E60" s="1488">
        <v>2670</v>
      </c>
      <c r="F60" s="1488">
        <v>1161</v>
      </c>
      <c r="G60" s="1503">
        <v>0</v>
      </c>
      <c r="H60" s="1504">
        <v>0</v>
      </c>
      <c r="I60" s="1432">
        <v>4219</v>
      </c>
      <c r="J60" s="1505">
        <v>2613</v>
      </c>
      <c r="K60" s="1488">
        <v>1594</v>
      </c>
      <c r="L60" s="1488">
        <v>383</v>
      </c>
      <c r="M60" s="1488">
        <v>0</v>
      </c>
      <c r="N60" s="1432">
        <v>4589</v>
      </c>
      <c r="O60" s="1508">
        <v>8118</v>
      </c>
      <c r="P60" s="1441">
        <v>5739</v>
      </c>
    </row>
    <row r="61" spans="1:21" x14ac:dyDescent="0.25">
      <c r="A61" s="1579" t="s">
        <v>37</v>
      </c>
      <c r="B61" s="1488">
        <v>34</v>
      </c>
      <c r="C61" s="1488">
        <v>94</v>
      </c>
      <c r="D61" s="1489">
        <v>0</v>
      </c>
      <c r="E61" s="1488">
        <v>463</v>
      </c>
      <c r="F61" s="1488">
        <v>26</v>
      </c>
      <c r="G61" s="1503">
        <v>0</v>
      </c>
      <c r="H61" s="1504">
        <v>0</v>
      </c>
      <c r="I61" s="1432">
        <v>617</v>
      </c>
      <c r="J61" s="1505">
        <v>330</v>
      </c>
      <c r="K61" s="1488">
        <v>0</v>
      </c>
      <c r="L61" s="1488">
        <v>0</v>
      </c>
      <c r="M61" s="1488">
        <v>0</v>
      </c>
      <c r="N61" s="1432">
        <v>330</v>
      </c>
      <c r="O61" s="1508">
        <v>848</v>
      </c>
      <c r="P61" s="1441">
        <v>328</v>
      </c>
    </row>
    <row r="62" spans="1:21" x14ac:dyDescent="0.25">
      <c r="A62" s="1579" t="s">
        <v>38</v>
      </c>
      <c r="B62" s="1488">
        <v>66</v>
      </c>
      <c r="C62" s="1488">
        <v>0</v>
      </c>
      <c r="D62" s="1489">
        <v>0</v>
      </c>
      <c r="E62" s="1488">
        <v>162</v>
      </c>
      <c r="F62" s="1488">
        <v>31</v>
      </c>
      <c r="G62" s="1503">
        <v>0</v>
      </c>
      <c r="H62" s="1504">
        <v>0</v>
      </c>
      <c r="I62" s="1432">
        <v>259</v>
      </c>
      <c r="J62" s="1505">
        <v>0</v>
      </c>
      <c r="K62" s="1488">
        <v>0</v>
      </c>
      <c r="L62" s="1488">
        <v>0</v>
      </c>
      <c r="M62" s="1488">
        <v>0</v>
      </c>
      <c r="N62" s="1432">
        <v>0</v>
      </c>
      <c r="O62" s="1508">
        <v>259</v>
      </c>
      <c r="P62" s="1441">
        <v>156</v>
      </c>
    </row>
    <row r="63" spans="1:21" x14ac:dyDescent="0.25">
      <c r="A63" s="1579" t="s">
        <v>39</v>
      </c>
      <c r="B63" s="1488">
        <v>816</v>
      </c>
      <c r="C63" s="1488">
        <v>0</v>
      </c>
      <c r="D63" s="1489">
        <v>0</v>
      </c>
      <c r="E63" s="1488">
        <v>1091</v>
      </c>
      <c r="F63" s="1488">
        <v>1448</v>
      </c>
      <c r="G63" s="1503">
        <v>0</v>
      </c>
      <c r="H63" s="1504">
        <v>2</v>
      </c>
      <c r="I63" s="1432">
        <v>3357</v>
      </c>
      <c r="J63" s="1505">
        <v>170</v>
      </c>
      <c r="K63" s="1488">
        <v>0</v>
      </c>
      <c r="L63" s="1488">
        <v>2786</v>
      </c>
      <c r="M63" s="1488">
        <v>0</v>
      </c>
      <c r="N63" s="1432">
        <v>2956</v>
      </c>
      <c r="O63" s="1508">
        <v>5555</v>
      </c>
      <c r="P63" s="1441">
        <v>4088</v>
      </c>
    </row>
    <row r="64" spans="1:21" x14ac:dyDescent="0.25">
      <c r="A64" s="1579" t="s">
        <v>40</v>
      </c>
      <c r="B64" s="1488">
        <v>34</v>
      </c>
      <c r="C64" s="1488">
        <v>137</v>
      </c>
      <c r="D64" s="1489">
        <v>0</v>
      </c>
      <c r="E64" s="1488">
        <v>126</v>
      </c>
      <c r="F64" s="1488">
        <v>34</v>
      </c>
      <c r="G64" s="1503">
        <v>0</v>
      </c>
      <c r="H64" s="1504">
        <v>0</v>
      </c>
      <c r="I64" s="1432">
        <v>331</v>
      </c>
      <c r="J64" s="1505">
        <v>0</v>
      </c>
      <c r="K64" s="1488">
        <v>0</v>
      </c>
      <c r="L64" s="1488">
        <v>0</v>
      </c>
      <c r="M64" s="1488">
        <v>0</v>
      </c>
      <c r="N64" s="1432">
        <v>0</v>
      </c>
      <c r="O64" s="1508">
        <v>331</v>
      </c>
      <c r="P64" s="1441">
        <v>172</v>
      </c>
    </row>
    <row r="65" spans="1:16" ht="15" customHeight="1" x14ac:dyDescent="0.25">
      <c r="A65" s="1579" t="s">
        <v>41</v>
      </c>
      <c r="B65" s="1488">
        <v>17</v>
      </c>
      <c r="C65" s="1488">
        <v>12</v>
      </c>
      <c r="D65" s="1489">
        <v>0</v>
      </c>
      <c r="E65" s="1488">
        <v>789</v>
      </c>
      <c r="F65" s="1488">
        <v>353</v>
      </c>
      <c r="G65" s="1503">
        <v>0</v>
      </c>
      <c r="H65" s="1504">
        <v>109</v>
      </c>
      <c r="I65" s="1432">
        <v>1280</v>
      </c>
      <c r="J65" s="1505">
        <v>0</v>
      </c>
      <c r="K65" s="1488">
        <v>0</v>
      </c>
      <c r="L65" s="1488">
        <v>161</v>
      </c>
      <c r="M65" s="1488">
        <v>0</v>
      </c>
      <c r="N65" s="1432">
        <v>161</v>
      </c>
      <c r="O65" s="1508">
        <v>1327</v>
      </c>
      <c r="P65" s="1441">
        <v>638</v>
      </c>
    </row>
    <row r="66" spans="1:16" x14ac:dyDescent="0.25">
      <c r="A66" s="1579" t="s">
        <v>42</v>
      </c>
      <c r="B66" s="1488">
        <v>92</v>
      </c>
      <c r="C66" s="1488">
        <v>673</v>
      </c>
      <c r="D66" s="1489">
        <v>0</v>
      </c>
      <c r="E66" s="1488">
        <v>3428</v>
      </c>
      <c r="F66" s="1488">
        <v>2622</v>
      </c>
      <c r="G66" s="1503">
        <v>0</v>
      </c>
      <c r="H66" s="1504">
        <v>424</v>
      </c>
      <c r="I66" s="1432">
        <v>7239</v>
      </c>
      <c r="J66" s="1505">
        <v>0</v>
      </c>
      <c r="K66" s="1488">
        <v>0</v>
      </c>
      <c r="L66" s="1488">
        <v>373</v>
      </c>
      <c r="M66" s="1488">
        <v>0</v>
      </c>
      <c r="N66" s="1432">
        <v>373</v>
      </c>
      <c r="O66" s="1508">
        <v>4470</v>
      </c>
      <c r="P66" s="1441">
        <v>3504</v>
      </c>
    </row>
    <row r="67" spans="1:16" x14ac:dyDescent="0.25">
      <c r="A67" s="1579" t="s">
        <v>43</v>
      </c>
      <c r="B67" s="1488">
        <v>119</v>
      </c>
      <c r="C67" s="1488">
        <v>63</v>
      </c>
      <c r="D67" s="1489">
        <v>0</v>
      </c>
      <c r="E67" s="1488">
        <v>1299</v>
      </c>
      <c r="F67" s="1488">
        <v>20</v>
      </c>
      <c r="G67" s="1503">
        <v>0</v>
      </c>
      <c r="H67" s="1504">
        <v>174</v>
      </c>
      <c r="I67" s="1432">
        <v>1675</v>
      </c>
      <c r="J67" s="1505">
        <v>0</v>
      </c>
      <c r="K67" s="1488">
        <v>0</v>
      </c>
      <c r="L67" s="1488">
        <v>0</v>
      </c>
      <c r="M67" s="1488">
        <v>0</v>
      </c>
      <c r="N67" s="1432">
        <v>0</v>
      </c>
      <c r="O67" s="1508">
        <v>905</v>
      </c>
      <c r="P67" s="1441">
        <v>402</v>
      </c>
    </row>
    <row r="68" spans="1:16" x14ac:dyDescent="0.25">
      <c r="A68" s="1579" t="s">
        <v>44</v>
      </c>
      <c r="B68" s="1488">
        <v>13</v>
      </c>
      <c r="C68" s="1488">
        <v>0</v>
      </c>
      <c r="D68" s="1489">
        <v>0</v>
      </c>
      <c r="E68" s="1488">
        <v>431</v>
      </c>
      <c r="F68" s="1488">
        <v>0</v>
      </c>
      <c r="G68" s="1503">
        <v>0</v>
      </c>
      <c r="H68" s="1504">
        <v>0</v>
      </c>
      <c r="I68" s="1432">
        <v>444</v>
      </c>
      <c r="J68" s="1505">
        <v>0</v>
      </c>
      <c r="K68" s="1488">
        <v>0</v>
      </c>
      <c r="L68" s="1488">
        <v>0</v>
      </c>
      <c r="M68" s="1488">
        <v>0</v>
      </c>
      <c r="N68" s="1432">
        <v>0</v>
      </c>
      <c r="O68" s="1508">
        <v>409</v>
      </c>
      <c r="P68" s="1441">
        <v>399</v>
      </c>
    </row>
    <row r="69" spans="1:16" x14ac:dyDescent="0.25">
      <c r="A69" s="1579" t="s">
        <v>45</v>
      </c>
      <c r="B69" s="1488">
        <v>244</v>
      </c>
      <c r="C69" s="1488">
        <v>4</v>
      </c>
      <c r="D69" s="1489">
        <v>0</v>
      </c>
      <c r="E69" s="1488">
        <v>302</v>
      </c>
      <c r="F69" s="1488">
        <v>38</v>
      </c>
      <c r="G69" s="1503">
        <v>31</v>
      </c>
      <c r="H69" s="1504">
        <v>0</v>
      </c>
      <c r="I69" s="1432">
        <v>588</v>
      </c>
      <c r="J69" s="1505">
        <v>0</v>
      </c>
      <c r="K69" s="1488">
        <v>0</v>
      </c>
      <c r="L69" s="1488">
        <v>0</v>
      </c>
      <c r="M69" s="1488">
        <v>0</v>
      </c>
      <c r="N69" s="1432">
        <v>0</v>
      </c>
      <c r="O69" s="1508">
        <v>583</v>
      </c>
      <c r="P69" s="1441">
        <v>288</v>
      </c>
    </row>
    <row r="70" spans="1:16" x14ac:dyDescent="0.25">
      <c r="A70" s="1579" t="s">
        <v>46</v>
      </c>
      <c r="B70" s="1488">
        <v>3</v>
      </c>
      <c r="C70" s="1488">
        <v>100</v>
      </c>
      <c r="D70" s="1489">
        <v>0</v>
      </c>
      <c r="E70" s="1488">
        <v>2032</v>
      </c>
      <c r="F70" s="1488">
        <v>473</v>
      </c>
      <c r="G70" s="1503">
        <v>0</v>
      </c>
      <c r="H70" s="1504">
        <v>816</v>
      </c>
      <c r="I70" s="1432">
        <v>3424</v>
      </c>
      <c r="J70" s="1505">
        <v>0</v>
      </c>
      <c r="K70" s="1488">
        <v>0</v>
      </c>
      <c r="L70" s="1488">
        <v>0</v>
      </c>
      <c r="M70" s="1488">
        <v>1925</v>
      </c>
      <c r="N70" s="1432">
        <v>1925</v>
      </c>
      <c r="O70" s="1508">
        <v>5002</v>
      </c>
      <c r="P70" s="1441">
        <v>3347</v>
      </c>
    </row>
    <row r="71" spans="1:16" x14ac:dyDescent="0.25">
      <c r="A71" s="1619" t="s">
        <v>47</v>
      </c>
      <c r="B71" s="1517">
        <v>239</v>
      </c>
      <c r="C71" s="1517">
        <v>0</v>
      </c>
      <c r="D71" s="1518">
        <v>0</v>
      </c>
      <c r="E71" s="1517">
        <v>33</v>
      </c>
      <c r="F71" s="1517">
        <v>171</v>
      </c>
      <c r="G71" s="1519">
        <v>0</v>
      </c>
      <c r="H71" s="1520">
        <v>0</v>
      </c>
      <c r="I71" s="1432">
        <v>443</v>
      </c>
      <c r="J71" s="1521">
        <v>0</v>
      </c>
      <c r="K71" s="1517">
        <v>1027</v>
      </c>
      <c r="L71" s="1517">
        <v>83</v>
      </c>
      <c r="M71" s="1517">
        <v>0</v>
      </c>
      <c r="N71" s="1432">
        <v>1110</v>
      </c>
      <c r="O71" s="1524">
        <v>1523</v>
      </c>
      <c r="P71" s="1441">
        <v>1424</v>
      </c>
    </row>
    <row r="72" spans="1:16" ht="15.75" thickBot="1" x14ac:dyDescent="0.3">
      <c r="A72" s="1579" t="s">
        <v>321</v>
      </c>
      <c r="B72" s="1488">
        <v>2626</v>
      </c>
      <c r="C72" s="1488">
        <v>737</v>
      </c>
      <c r="D72" s="1489">
        <v>574</v>
      </c>
      <c r="E72" s="1488">
        <v>10000</v>
      </c>
      <c r="F72" s="1488">
        <v>4132</v>
      </c>
      <c r="G72" s="1503">
        <v>229</v>
      </c>
      <c r="H72" s="1504">
        <v>415</v>
      </c>
      <c r="I72" s="1457">
        <v>17910</v>
      </c>
      <c r="J72" s="1505">
        <v>4847</v>
      </c>
      <c r="K72" s="1488">
        <v>124</v>
      </c>
      <c r="L72" s="1488">
        <v>660</v>
      </c>
      <c r="M72" s="1488">
        <v>292</v>
      </c>
      <c r="N72" s="1457">
        <v>5923</v>
      </c>
      <c r="O72" s="1508">
        <v>18609</v>
      </c>
      <c r="P72" s="1441">
        <v>10670</v>
      </c>
    </row>
    <row r="73" spans="1:16" ht="15.75" thickBot="1" x14ac:dyDescent="0.3">
      <c r="A73" s="1473" t="s">
        <v>25</v>
      </c>
      <c r="B73" s="1475">
        <v>5132</v>
      </c>
      <c r="C73" s="1475">
        <v>1820</v>
      </c>
      <c r="D73" s="1528">
        <v>574</v>
      </c>
      <c r="E73" s="1475">
        <v>24017</v>
      </c>
      <c r="F73" s="1475">
        <v>11360</v>
      </c>
      <c r="G73" s="1528">
        <v>287</v>
      </c>
      <c r="H73" s="1475">
        <v>2060</v>
      </c>
      <c r="I73" s="1464">
        <v>44389</v>
      </c>
      <c r="J73" s="1475">
        <v>18140</v>
      </c>
      <c r="K73" s="1475">
        <v>2745</v>
      </c>
      <c r="L73" s="1475">
        <v>4446</v>
      </c>
      <c r="M73" s="1475">
        <v>2217</v>
      </c>
      <c r="N73" s="1464">
        <v>27548</v>
      </c>
      <c r="O73" s="1549">
        <v>60218</v>
      </c>
      <c r="P73" s="1474">
        <v>42788</v>
      </c>
    </row>
    <row r="74" spans="1:16" ht="15.75" thickBot="1" x14ac:dyDescent="0.3">
      <c r="A74" s="1611" t="s">
        <v>26</v>
      </c>
      <c r="B74" s="1553">
        <v>21881</v>
      </c>
      <c r="C74" s="1553">
        <v>9013</v>
      </c>
      <c r="D74" s="1565">
        <v>1503</v>
      </c>
      <c r="E74" s="1553">
        <v>59471</v>
      </c>
      <c r="F74" s="1553">
        <v>22015</v>
      </c>
      <c r="G74" s="1565">
        <v>2025</v>
      </c>
      <c r="H74" s="1600">
        <v>5090</v>
      </c>
      <c r="I74" s="1464">
        <v>117470</v>
      </c>
      <c r="J74" s="1552">
        <v>19648</v>
      </c>
      <c r="K74" s="1553">
        <v>3986</v>
      </c>
      <c r="L74" s="1553">
        <v>8732</v>
      </c>
      <c r="M74" s="1553">
        <v>2217</v>
      </c>
      <c r="N74" s="1464">
        <v>34584</v>
      </c>
      <c r="O74" s="1495">
        <v>134361</v>
      </c>
      <c r="P74" s="1460">
        <v>98199</v>
      </c>
    </row>
    <row r="75" spans="1:16" x14ac:dyDescent="0.25">
      <c r="A75" s="1419"/>
      <c r="B75" s="1419"/>
      <c r="C75" s="1419"/>
      <c r="D75" s="1420"/>
      <c r="E75" s="1419"/>
      <c r="F75" s="1419"/>
      <c r="G75" s="1420"/>
      <c r="H75" s="1419"/>
      <c r="I75" s="1419"/>
      <c r="J75" s="1419"/>
      <c r="K75" s="1419"/>
      <c r="L75" s="1419"/>
      <c r="M75" s="1419"/>
      <c r="N75" s="1419"/>
      <c r="O75" s="1419"/>
    </row>
    <row r="76" spans="1:16" ht="15.75" thickBot="1" x14ac:dyDescent="0.3">
      <c r="A76" s="1419"/>
      <c r="B76" s="1419"/>
      <c r="C76" s="1419"/>
      <c r="D76" s="1420"/>
      <c r="E76" s="1419"/>
      <c r="F76" s="1419"/>
      <c r="G76" s="1420"/>
      <c r="H76" s="1419"/>
      <c r="I76" s="1419"/>
      <c r="J76" s="1419"/>
      <c r="K76" s="1419"/>
      <c r="L76" s="1419"/>
      <c r="M76" s="1419"/>
      <c r="N76" s="1419"/>
      <c r="O76" s="1419"/>
    </row>
    <row r="77" spans="1:16" ht="15.75" thickBot="1" x14ac:dyDescent="0.3">
      <c r="A77" s="3523" t="s">
        <v>48</v>
      </c>
      <c r="B77" s="3524"/>
      <c r="C77" s="3524"/>
      <c r="D77" s="3524"/>
      <c r="E77" s="3524"/>
      <c r="F77" s="3524"/>
      <c r="G77" s="3524"/>
      <c r="H77" s="3524"/>
      <c r="I77" s="3524"/>
      <c r="J77" s="3524"/>
      <c r="K77" s="3524"/>
      <c r="L77" s="3524"/>
      <c r="M77" s="3524"/>
      <c r="N77" s="3524"/>
      <c r="O77" s="3524"/>
      <c r="P77" s="3525"/>
    </row>
    <row r="78" spans="1:16" ht="15.75" thickBot="1" x14ac:dyDescent="0.3">
      <c r="A78" s="3526" t="s">
        <v>0</v>
      </c>
      <c r="B78" s="3530" t="s">
        <v>459</v>
      </c>
      <c r="C78" s="3531"/>
      <c r="D78" s="3531"/>
      <c r="E78" s="3531"/>
      <c r="F78" s="3531"/>
      <c r="G78" s="3531"/>
      <c r="H78" s="3532"/>
      <c r="I78" s="1560"/>
      <c r="J78" s="3569" t="s">
        <v>458</v>
      </c>
      <c r="K78" s="3569"/>
      <c r="L78" s="3569"/>
      <c r="M78" s="3569"/>
      <c r="N78" s="3570"/>
      <c r="O78" s="3536" t="s">
        <v>3</v>
      </c>
      <c r="P78" s="3539" t="s">
        <v>495</v>
      </c>
    </row>
    <row r="79" spans="1:16" ht="15" customHeight="1" thickBot="1" x14ac:dyDescent="0.3">
      <c r="A79" s="3527"/>
      <c r="B79" s="3542" t="s">
        <v>8</v>
      </c>
      <c r="C79" s="3543"/>
      <c r="D79" s="3544"/>
      <c r="E79" s="3545" t="s">
        <v>9</v>
      </c>
      <c r="F79" s="3546"/>
      <c r="G79" s="3547"/>
      <c r="H79" s="3526" t="s">
        <v>32</v>
      </c>
      <c r="I79" s="3549" t="s">
        <v>10</v>
      </c>
      <c r="J79" s="3542" t="s">
        <v>11</v>
      </c>
      <c r="K79" s="3544"/>
      <c r="L79" s="3526" t="s">
        <v>12</v>
      </c>
      <c r="M79" s="3526" t="s">
        <v>33</v>
      </c>
      <c r="N79" s="3549" t="s">
        <v>13</v>
      </c>
      <c r="O79" s="3537"/>
      <c r="P79" s="3540"/>
    </row>
    <row r="80" spans="1:16" ht="15.75" customHeight="1" thickBot="1" x14ac:dyDescent="0.3">
      <c r="A80" s="3528"/>
      <c r="B80" s="3566" t="s">
        <v>483</v>
      </c>
      <c r="C80" s="3554" t="s">
        <v>15</v>
      </c>
      <c r="D80" s="3555"/>
      <c r="E80" s="3556" t="s">
        <v>16</v>
      </c>
      <c r="F80" s="3554" t="s">
        <v>34</v>
      </c>
      <c r="G80" s="3555"/>
      <c r="H80" s="3527"/>
      <c r="I80" s="3550"/>
      <c r="J80" s="3552" t="s">
        <v>483</v>
      </c>
      <c r="K80" s="3526" t="s">
        <v>15</v>
      </c>
      <c r="L80" s="3527"/>
      <c r="M80" s="3527"/>
      <c r="N80" s="3550"/>
      <c r="O80" s="3537"/>
      <c r="P80" s="3540"/>
    </row>
    <row r="81" spans="1:16" ht="43.5" thickBot="1" x14ac:dyDescent="0.3">
      <c r="A81" s="3529"/>
      <c r="B81" s="3567"/>
      <c r="C81" s="1425" t="s">
        <v>15</v>
      </c>
      <c r="D81" s="1426" t="s">
        <v>486</v>
      </c>
      <c r="E81" s="3557"/>
      <c r="F81" s="1425" t="s">
        <v>34</v>
      </c>
      <c r="G81" s="1426" t="s">
        <v>486</v>
      </c>
      <c r="H81" s="3548"/>
      <c r="I81" s="3551"/>
      <c r="J81" s="3553"/>
      <c r="K81" s="3548"/>
      <c r="L81" s="3548"/>
      <c r="M81" s="3548"/>
      <c r="N81" s="3551"/>
      <c r="O81" s="3538"/>
      <c r="P81" s="3541"/>
    </row>
    <row r="82" spans="1:16" ht="15.75" thickBot="1" x14ac:dyDescent="0.3">
      <c r="A82" s="1563" t="s">
        <v>491</v>
      </c>
      <c r="B82" s="1564">
        <v>16749</v>
      </c>
      <c r="C82" s="1564">
        <v>7193</v>
      </c>
      <c r="D82" s="1565">
        <v>929</v>
      </c>
      <c r="E82" s="1564">
        <v>35454</v>
      </c>
      <c r="F82" s="1564">
        <v>10655</v>
      </c>
      <c r="G82" s="1565">
        <v>1738</v>
      </c>
      <c r="H82" s="1564">
        <v>3030</v>
      </c>
      <c r="I82" s="1566">
        <v>73081</v>
      </c>
      <c r="J82" s="1564">
        <v>1508</v>
      </c>
      <c r="K82" s="1564">
        <v>1241</v>
      </c>
      <c r="L82" s="1564">
        <v>4286</v>
      </c>
      <c r="M82" s="1564">
        <v>0</v>
      </c>
      <c r="N82" s="1463">
        <v>7035</v>
      </c>
      <c r="O82" s="1465">
        <v>74143</v>
      </c>
      <c r="P82" s="1567">
        <v>55411</v>
      </c>
    </row>
    <row r="83" spans="1:16" x14ac:dyDescent="0.25">
      <c r="A83" s="1568" t="s">
        <v>49</v>
      </c>
      <c r="B83" s="1569">
        <v>13564</v>
      </c>
      <c r="C83" s="1481">
        <v>4951</v>
      </c>
      <c r="D83" s="1482">
        <v>730</v>
      </c>
      <c r="E83" s="1481">
        <v>9740</v>
      </c>
      <c r="F83" s="1481">
        <v>7869</v>
      </c>
      <c r="G83" s="1483">
        <v>998</v>
      </c>
      <c r="H83" s="1570">
        <v>1672</v>
      </c>
      <c r="I83" s="1537">
        <v>37796</v>
      </c>
      <c r="J83" s="1571">
        <v>1277</v>
      </c>
      <c r="K83" s="1481">
        <v>1210</v>
      </c>
      <c r="L83" s="1569">
        <v>4255</v>
      </c>
      <c r="M83" s="1569">
        <v>0</v>
      </c>
      <c r="N83" s="1537">
        <v>6742</v>
      </c>
      <c r="O83" s="1620">
        <v>44541</v>
      </c>
      <c r="P83" s="1434">
        <v>29383</v>
      </c>
    </row>
    <row r="84" spans="1:16" x14ac:dyDescent="0.25">
      <c r="A84" s="1573" t="s">
        <v>50</v>
      </c>
      <c r="B84" s="1574">
        <v>0</v>
      </c>
      <c r="C84" s="1488">
        <v>0</v>
      </c>
      <c r="D84" s="1489">
        <v>0</v>
      </c>
      <c r="E84" s="1488">
        <v>4527</v>
      </c>
      <c r="F84" s="1488">
        <v>0</v>
      </c>
      <c r="G84" s="1503">
        <v>0</v>
      </c>
      <c r="H84" s="1575">
        <v>0</v>
      </c>
      <c r="I84" s="1543">
        <v>4527</v>
      </c>
      <c r="J84" s="1576">
        <v>0</v>
      </c>
      <c r="K84" s="1488">
        <v>0</v>
      </c>
      <c r="L84" s="1574">
        <v>0</v>
      </c>
      <c r="M84" s="1574">
        <v>0</v>
      </c>
      <c r="N84" s="1543">
        <v>0</v>
      </c>
      <c r="O84" s="1620">
        <v>0</v>
      </c>
      <c r="P84" s="1441">
        <v>0</v>
      </c>
    </row>
    <row r="85" spans="1:16" x14ac:dyDescent="0.25">
      <c r="A85" s="1573" t="s">
        <v>51</v>
      </c>
      <c r="B85" s="1574">
        <v>2297</v>
      </c>
      <c r="C85" s="1488">
        <v>1923</v>
      </c>
      <c r="D85" s="1489">
        <v>186</v>
      </c>
      <c r="E85" s="1488">
        <v>20919</v>
      </c>
      <c r="F85" s="1488">
        <v>1169</v>
      </c>
      <c r="G85" s="1503">
        <v>274</v>
      </c>
      <c r="H85" s="1575">
        <v>604</v>
      </c>
      <c r="I85" s="1543">
        <v>26912</v>
      </c>
      <c r="J85" s="1576">
        <v>100</v>
      </c>
      <c r="K85" s="1488">
        <v>0</v>
      </c>
      <c r="L85" s="1574">
        <v>31</v>
      </c>
      <c r="M85" s="1574">
        <v>0</v>
      </c>
      <c r="N85" s="1543">
        <v>131</v>
      </c>
      <c r="O85" s="1620">
        <v>25701</v>
      </c>
      <c r="P85" s="1441">
        <v>23403</v>
      </c>
    </row>
    <row r="86" spans="1:16" x14ac:dyDescent="0.25">
      <c r="A86" s="1578" t="s">
        <v>52</v>
      </c>
      <c r="B86" s="1488">
        <v>709</v>
      </c>
      <c r="C86" s="1488">
        <v>128</v>
      </c>
      <c r="D86" s="1489">
        <v>13</v>
      </c>
      <c r="E86" s="1488">
        <v>56</v>
      </c>
      <c r="F86" s="1488">
        <v>962</v>
      </c>
      <c r="G86" s="1503">
        <v>0</v>
      </c>
      <c r="H86" s="1504">
        <v>249</v>
      </c>
      <c r="I86" s="1543">
        <v>2104</v>
      </c>
      <c r="J86" s="1505">
        <v>123</v>
      </c>
      <c r="K86" s="1488">
        <v>0</v>
      </c>
      <c r="L86" s="1488">
        <v>0</v>
      </c>
      <c r="M86" s="1488">
        <v>0</v>
      </c>
      <c r="N86" s="1543">
        <v>123</v>
      </c>
      <c r="O86" s="1620">
        <v>2227</v>
      </c>
      <c r="P86" s="1441">
        <v>1376</v>
      </c>
    </row>
    <row r="87" spans="1:16" x14ac:dyDescent="0.25">
      <c r="A87" s="1579" t="s">
        <v>53</v>
      </c>
      <c r="B87" s="1488">
        <v>96</v>
      </c>
      <c r="C87" s="1488">
        <v>191</v>
      </c>
      <c r="D87" s="1489">
        <v>0</v>
      </c>
      <c r="E87" s="1488">
        <v>178</v>
      </c>
      <c r="F87" s="1488">
        <v>655</v>
      </c>
      <c r="G87" s="1503">
        <v>466</v>
      </c>
      <c r="H87" s="1504">
        <v>504</v>
      </c>
      <c r="I87" s="1543">
        <v>1624</v>
      </c>
      <c r="J87" s="1505">
        <v>8</v>
      </c>
      <c r="K87" s="1488">
        <v>31</v>
      </c>
      <c r="L87" s="1488">
        <v>0</v>
      </c>
      <c r="M87" s="1488">
        <v>0</v>
      </c>
      <c r="N87" s="1543">
        <v>39</v>
      </c>
      <c r="O87" s="1620">
        <v>1557</v>
      </c>
      <c r="P87" s="1441">
        <v>1138</v>
      </c>
    </row>
    <row r="88" spans="1:16" ht="15.75" thickBot="1" x14ac:dyDescent="0.3">
      <c r="A88" s="1580" t="s">
        <v>23</v>
      </c>
      <c r="B88" s="1581">
        <v>83</v>
      </c>
      <c r="C88" s="1581">
        <v>0</v>
      </c>
      <c r="D88" s="1582">
        <v>0</v>
      </c>
      <c r="E88" s="1581">
        <v>34</v>
      </c>
      <c r="F88" s="1581">
        <v>0</v>
      </c>
      <c r="G88" s="1583">
        <v>0</v>
      </c>
      <c r="H88" s="1584">
        <v>1</v>
      </c>
      <c r="I88" s="1585">
        <v>118</v>
      </c>
      <c r="J88" s="1586">
        <v>0</v>
      </c>
      <c r="K88" s="1581">
        <v>0</v>
      </c>
      <c r="L88" s="1581">
        <v>0</v>
      </c>
      <c r="M88" s="1581">
        <v>0</v>
      </c>
      <c r="N88" s="1585">
        <v>0</v>
      </c>
      <c r="O88" s="1620">
        <v>118</v>
      </c>
      <c r="P88" s="1588">
        <v>111</v>
      </c>
    </row>
    <row r="89" spans="1:16" ht="15.75" thickBot="1" x14ac:dyDescent="0.3">
      <c r="A89" s="1563" t="s">
        <v>492</v>
      </c>
      <c r="B89" s="1564">
        <v>5132</v>
      </c>
      <c r="C89" s="1564">
        <v>1820</v>
      </c>
      <c r="D89" s="1565">
        <v>574</v>
      </c>
      <c r="E89" s="1564">
        <v>24017</v>
      </c>
      <c r="F89" s="1564">
        <v>11360</v>
      </c>
      <c r="G89" s="1565">
        <v>287</v>
      </c>
      <c r="H89" s="1589">
        <v>2060</v>
      </c>
      <c r="I89" s="1566">
        <v>44389</v>
      </c>
      <c r="J89" s="1590">
        <v>18140</v>
      </c>
      <c r="K89" s="1564">
        <v>2745</v>
      </c>
      <c r="L89" s="1564">
        <v>4446</v>
      </c>
      <c r="M89" s="1564">
        <v>2217</v>
      </c>
      <c r="N89" s="1463">
        <v>27548</v>
      </c>
      <c r="O89" s="1465">
        <v>60218</v>
      </c>
      <c r="P89" s="1567">
        <v>42788</v>
      </c>
    </row>
    <row r="90" spans="1:16" x14ac:dyDescent="0.25">
      <c r="A90" s="1573" t="s">
        <v>49</v>
      </c>
      <c r="B90" s="1488">
        <v>4497</v>
      </c>
      <c r="C90" s="1488">
        <v>1040</v>
      </c>
      <c r="D90" s="1489">
        <v>574</v>
      </c>
      <c r="E90" s="1488">
        <v>7907</v>
      </c>
      <c r="F90" s="1488">
        <v>5606</v>
      </c>
      <c r="G90" s="1503">
        <v>58</v>
      </c>
      <c r="H90" s="1504">
        <v>1909</v>
      </c>
      <c r="I90" s="1537">
        <v>20959</v>
      </c>
      <c r="J90" s="1505">
        <v>17978</v>
      </c>
      <c r="K90" s="1488">
        <v>2745</v>
      </c>
      <c r="L90" s="1488">
        <v>3585</v>
      </c>
      <c r="M90" s="1488">
        <v>2217</v>
      </c>
      <c r="N90" s="1537">
        <v>26525</v>
      </c>
      <c r="O90" s="1620">
        <v>47485</v>
      </c>
      <c r="P90" s="1441">
        <v>34862</v>
      </c>
    </row>
    <row r="91" spans="1:16" x14ac:dyDescent="0.25">
      <c r="A91" s="1573" t="s">
        <v>50</v>
      </c>
      <c r="B91" s="1488">
        <v>0</v>
      </c>
      <c r="C91" s="1488">
        <v>0</v>
      </c>
      <c r="D91" s="1489">
        <v>0</v>
      </c>
      <c r="E91" s="1488">
        <v>10783</v>
      </c>
      <c r="F91" s="1488">
        <v>0</v>
      </c>
      <c r="G91" s="1503">
        <v>0</v>
      </c>
      <c r="H91" s="1504">
        <v>0</v>
      </c>
      <c r="I91" s="1543">
        <v>10783</v>
      </c>
      <c r="J91" s="1505">
        <v>0</v>
      </c>
      <c r="K91" s="1488">
        <v>0</v>
      </c>
      <c r="L91" s="1488">
        <v>0</v>
      </c>
      <c r="M91" s="1488">
        <v>0</v>
      </c>
      <c r="N91" s="1543">
        <v>0</v>
      </c>
      <c r="O91" s="1620">
        <v>0</v>
      </c>
      <c r="P91" s="1441">
        <v>0</v>
      </c>
    </row>
    <row r="92" spans="1:16" x14ac:dyDescent="0.25">
      <c r="A92" s="1573" t="s">
        <v>51</v>
      </c>
      <c r="B92" s="1574">
        <v>569</v>
      </c>
      <c r="C92" s="1574">
        <v>763</v>
      </c>
      <c r="D92" s="1489">
        <v>0</v>
      </c>
      <c r="E92" s="1574">
        <v>5125</v>
      </c>
      <c r="F92" s="1574">
        <v>5451</v>
      </c>
      <c r="G92" s="1503">
        <v>229</v>
      </c>
      <c r="H92" s="1575">
        <v>0</v>
      </c>
      <c r="I92" s="1543">
        <v>11908</v>
      </c>
      <c r="J92" s="1576">
        <v>162</v>
      </c>
      <c r="K92" s="1574">
        <v>0</v>
      </c>
      <c r="L92" s="1574">
        <v>861</v>
      </c>
      <c r="M92" s="1574">
        <v>0</v>
      </c>
      <c r="N92" s="1543">
        <v>1023</v>
      </c>
      <c r="O92" s="1620">
        <v>11994</v>
      </c>
      <c r="P92" s="1441">
        <v>7344</v>
      </c>
    </row>
    <row r="93" spans="1:16" x14ac:dyDescent="0.25">
      <c r="A93" s="1578" t="s">
        <v>52</v>
      </c>
      <c r="B93" s="1574">
        <v>9</v>
      </c>
      <c r="C93" s="1574">
        <v>4</v>
      </c>
      <c r="D93" s="1489">
        <v>0</v>
      </c>
      <c r="E93" s="1574">
        <v>192</v>
      </c>
      <c r="F93" s="1574">
        <v>5</v>
      </c>
      <c r="G93" s="1503">
        <v>0</v>
      </c>
      <c r="H93" s="1575">
        <v>151</v>
      </c>
      <c r="I93" s="1543">
        <v>361</v>
      </c>
      <c r="J93" s="1576">
        <v>0</v>
      </c>
      <c r="K93" s="1574">
        <v>0</v>
      </c>
      <c r="L93" s="1574">
        <v>0</v>
      </c>
      <c r="M93" s="1574">
        <v>0</v>
      </c>
      <c r="N93" s="1543">
        <v>0</v>
      </c>
      <c r="O93" s="1620">
        <v>361</v>
      </c>
      <c r="P93" s="1441">
        <v>208</v>
      </c>
    </row>
    <row r="94" spans="1:16" x14ac:dyDescent="0.25">
      <c r="A94" s="1621" t="s">
        <v>53</v>
      </c>
      <c r="B94" s="1622">
        <v>0</v>
      </c>
      <c r="C94" s="1622">
        <v>0</v>
      </c>
      <c r="D94" s="1518">
        <v>0</v>
      </c>
      <c r="E94" s="1622">
        <v>10</v>
      </c>
      <c r="F94" s="1622">
        <v>0</v>
      </c>
      <c r="G94" s="1519">
        <v>0</v>
      </c>
      <c r="H94" s="1623">
        <v>0</v>
      </c>
      <c r="I94" s="1543">
        <v>10</v>
      </c>
      <c r="J94" s="1624">
        <v>0</v>
      </c>
      <c r="K94" s="1622">
        <v>0</v>
      </c>
      <c r="L94" s="1622">
        <v>0</v>
      </c>
      <c r="M94" s="1622">
        <v>0</v>
      </c>
      <c r="N94" s="1543">
        <v>0</v>
      </c>
      <c r="O94" s="1620">
        <v>10</v>
      </c>
      <c r="P94" s="1441">
        <v>6</v>
      </c>
    </row>
    <row r="95" spans="1:16" ht="15.75" thickBot="1" x14ac:dyDescent="0.3">
      <c r="A95" s="1580" t="s">
        <v>23</v>
      </c>
      <c r="B95" s="1581">
        <v>57</v>
      </c>
      <c r="C95" s="1581">
        <v>13</v>
      </c>
      <c r="D95" s="1582">
        <v>0</v>
      </c>
      <c r="E95" s="1581">
        <v>0</v>
      </c>
      <c r="F95" s="1581">
        <v>298</v>
      </c>
      <c r="G95" s="1583">
        <v>0</v>
      </c>
      <c r="H95" s="1584">
        <v>0</v>
      </c>
      <c r="I95" s="1585">
        <v>368</v>
      </c>
      <c r="J95" s="1586">
        <v>0</v>
      </c>
      <c r="K95" s="1581">
        <v>0</v>
      </c>
      <c r="L95" s="1581">
        <v>0</v>
      </c>
      <c r="M95" s="1581">
        <v>0</v>
      </c>
      <c r="N95" s="1585">
        <v>0</v>
      </c>
      <c r="O95" s="1620">
        <v>368</v>
      </c>
      <c r="P95" s="1588">
        <v>368</v>
      </c>
    </row>
    <row r="96" spans="1:16" ht="15.75" customHeight="1" thickBot="1" x14ac:dyDescent="0.3">
      <c r="A96" s="1563" t="s">
        <v>493</v>
      </c>
      <c r="B96" s="1564">
        <v>21881</v>
      </c>
      <c r="C96" s="1553">
        <v>9013</v>
      </c>
      <c r="D96" s="1565">
        <v>1503</v>
      </c>
      <c r="E96" s="1553">
        <v>59471</v>
      </c>
      <c r="F96" s="1553">
        <v>22015</v>
      </c>
      <c r="G96" s="1565">
        <v>2025</v>
      </c>
      <c r="H96" s="1600">
        <v>5090</v>
      </c>
      <c r="I96" s="1463">
        <v>117470</v>
      </c>
      <c r="J96" s="1590">
        <v>19648</v>
      </c>
      <c r="K96" s="1553">
        <v>3986</v>
      </c>
      <c r="L96" s="1564">
        <v>8732</v>
      </c>
      <c r="M96" s="1564">
        <v>2217</v>
      </c>
      <c r="N96" s="1463">
        <v>34584</v>
      </c>
      <c r="O96" s="1465">
        <v>134361</v>
      </c>
      <c r="P96" s="1567">
        <v>98199</v>
      </c>
    </row>
    <row r="99" spans="1:2" x14ac:dyDescent="0.25">
      <c r="A99" s="1601"/>
      <c r="B99" s="1556"/>
    </row>
    <row r="100" spans="1:2" x14ac:dyDescent="0.25">
      <c r="A100" s="1556"/>
      <c r="B100" s="1556"/>
    </row>
    <row r="101" spans="1:2" x14ac:dyDescent="0.25">
      <c r="A101" s="1556"/>
      <c r="B101" s="1556"/>
    </row>
    <row r="102" spans="1:2" x14ac:dyDescent="0.25">
      <c r="A102" s="1556"/>
      <c r="B102" s="1556"/>
    </row>
    <row r="103" spans="1:2" x14ac:dyDescent="0.25">
      <c r="A103" s="1556"/>
      <c r="B103" s="1556"/>
    </row>
    <row r="124" spans="2:4" x14ac:dyDescent="0.25">
      <c r="B124" s="1477">
        <v>1592</v>
      </c>
      <c r="C124" s="1477">
        <v>543</v>
      </c>
      <c r="D124" s="1604">
        <f>B124+C124</f>
        <v>2135</v>
      </c>
    </row>
    <row r="125" spans="2:4" x14ac:dyDescent="0.25">
      <c r="B125" s="1477">
        <v>6212</v>
      </c>
      <c r="C125" s="1477">
        <v>1338</v>
      </c>
      <c r="D125" s="1604">
        <f>B125+C125</f>
        <v>7550</v>
      </c>
    </row>
    <row r="126" spans="2:4" x14ac:dyDescent="0.25">
      <c r="B126" s="1477">
        <v>7804</v>
      </c>
      <c r="C126" s="1477">
        <v>1881</v>
      </c>
      <c r="D126" s="1604">
        <f>B126+C126</f>
        <v>9685</v>
      </c>
    </row>
    <row r="127" spans="2:4" x14ac:dyDescent="0.25">
      <c r="B127" s="1477">
        <v>140</v>
      </c>
      <c r="C127" s="1477">
        <v>13</v>
      </c>
      <c r="D127" s="1604">
        <f>B127+C127</f>
        <v>153</v>
      </c>
    </row>
    <row r="128" spans="2:4" x14ac:dyDescent="0.25">
      <c r="B128" s="1477">
        <v>7944</v>
      </c>
      <c r="C128" s="1477">
        <v>1894</v>
      </c>
      <c r="D128" s="1604">
        <f>B128+C128</f>
        <v>9838</v>
      </c>
    </row>
  </sheetData>
  <mergeCells count="83">
    <mergeCell ref="N79:N81"/>
    <mergeCell ref="B80:B81"/>
    <mergeCell ref="C80:D80"/>
    <mergeCell ref="E80:E81"/>
    <mergeCell ref="F80:G80"/>
    <mergeCell ref="J80:J81"/>
    <mergeCell ref="K80:K81"/>
    <mergeCell ref="I79:I81"/>
    <mergeCell ref="J79:K79"/>
    <mergeCell ref="L79:L81"/>
    <mergeCell ref="M79:M81"/>
    <mergeCell ref="Q50:R50"/>
    <mergeCell ref="A77:P77"/>
    <mergeCell ref="A78:A81"/>
    <mergeCell ref="B78:H78"/>
    <mergeCell ref="J78:N78"/>
    <mergeCell ref="O78:O81"/>
    <mergeCell ref="P78:P81"/>
    <mergeCell ref="B79:D79"/>
    <mergeCell ref="E79:G79"/>
    <mergeCell ref="H79:H81"/>
    <mergeCell ref="B49:B50"/>
    <mergeCell ref="C49:D49"/>
    <mergeCell ref="E49:E50"/>
    <mergeCell ref="F49:G49"/>
    <mergeCell ref="J49:J50"/>
    <mergeCell ref="K49:K50"/>
    <mergeCell ref="H48:H50"/>
    <mergeCell ref="I48:I50"/>
    <mergeCell ref="J48:K48"/>
    <mergeCell ref="L48:L50"/>
    <mergeCell ref="M48:M50"/>
    <mergeCell ref="N48:N50"/>
    <mergeCell ref="K37:K38"/>
    <mergeCell ref="A46:P46"/>
    <mergeCell ref="Q46:R46"/>
    <mergeCell ref="A47:A50"/>
    <mergeCell ref="B47:H47"/>
    <mergeCell ref="J47:N47"/>
    <mergeCell ref="O47:O50"/>
    <mergeCell ref="P47:P50"/>
    <mergeCell ref="B48:D48"/>
    <mergeCell ref="E48:G48"/>
    <mergeCell ref="I36:I38"/>
    <mergeCell ref="J36:K36"/>
    <mergeCell ref="L36:L38"/>
    <mergeCell ref="M36:M38"/>
    <mergeCell ref="N36:N38"/>
    <mergeCell ref="B7:B8"/>
    <mergeCell ref="C7:D7"/>
    <mergeCell ref="E7:E8"/>
    <mergeCell ref="F7:G7"/>
    <mergeCell ref="J7:J8"/>
    <mergeCell ref="A34:P34"/>
    <mergeCell ref="A35:A38"/>
    <mergeCell ref="B35:H35"/>
    <mergeCell ref="J35:N35"/>
    <mergeCell ref="O35:O38"/>
    <mergeCell ref="P35:P38"/>
    <mergeCell ref="B36:D36"/>
    <mergeCell ref="E36:G36"/>
    <mergeCell ref="H36:H38"/>
    <mergeCell ref="B37:B38"/>
    <mergeCell ref="C37:D37"/>
    <mergeCell ref="E37:E38"/>
    <mergeCell ref="F37:G37"/>
    <mergeCell ref="J37:J38"/>
    <mergeCell ref="A2:P2"/>
    <mergeCell ref="A4:P4"/>
    <mergeCell ref="A5:A8"/>
    <mergeCell ref="B5:H5"/>
    <mergeCell ref="J5:N5"/>
    <mergeCell ref="O5:O8"/>
    <mergeCell ref="P5:P8"/>
    <mergeCell ref="B6:D6"/>
    <mergeCell ref="E6:G6"/>
    <mergeCell ref="H6:H8"/>
    <mergeCell ref="K7:K8"/>
    <mergeCell ref="I6:I8"/>
    <mergeCell ref="J6:K6"/>
    <mergeCell ref="L6:L8"/>
    <mergeCell ref="M6:M8"/>
    <mergeCell ref="N6:N8"/>
  </mergeCells>
  <pageMargins left="0.7" right="0.7" top="0.75" bottom="0.75" header="0.3" footer="0.3"/>
  <pageSetup paperSize="9" scale="38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130"/>
  <sheetViews>
    <sheetView topLeftCell="C1" zoomScale="85" zoomScaleNormal="85" workbookViewId="0">
      <selection activeCell="R33" sqref="R33"/>
    </sheetView>
  </sheetViews>
  <sheetFormatPr defaultColWidth="9.140625" defaultRowHeight="15" x14ac:dyDescent="0.25"/>
  <cols>
    <col min="1" max="1" width="44" style="1477" customWidth="1"/>
    <col min="2" max="2" width="13.85546875" style="1477" customWidth="1"/>
    <col min="3" max="3" width="19.42578125" style="1477" customWidth="1"/>
    <col min="4" max="4" width="21.7109375" style="1604" customWidth="1"/>
    <col min="5" max="5" width="18.28515625" style="1477" customWidth="1"/>
    <col min="6" max="6" width="15.28515625" style="1477" customWidth="1"/>
    <col min="7" max="7" width="17.28515625" style="1604" customWidth="1"/>
    <col min="8" max="8" width="12.7109375" style="1477" customWidth="1"/>
    <col min="9" max="9" width="17" style="1477" customWidth="1"/>
    <col min="10" max="10" width="14.85546875" style="1477" customWidth="1"/>
    <col min="11" max="11" width="15.28515625" style="1477" customWidth="1"/>
    <col min="12" max="12" width="13.28515625" style="1477" customWidth="1"/>
    <col min="13" max="13" width="12.28515625" style="1477" customWidth="1"/>
    <col min="14" max="14" width="14.140625" style="1477" customWidth="1"/>
    <col min="15" max="15" width="13.28515625" style="1477" customWidth="1"/>
    <col min="16" max="16" width="11.140625" style="1477" customWidth="1"/>
    <col min="17" max="17" width="9.140625" style="1477"/>
    <col min="18" max="18" width="17.5703125" style="1477" bestFit="1" customWidth="1"/>
    <col min="19" max="19" width="6.7109375" style="1477" bestFit="1" customWidth="1"/>
    <col min="20" max="20" width="13.42578125" style="1477" bestFit="1" customWidth="1"/>
    <col min="21" max="16384" width="9.140625" style="1477"/>
  </cols>
  <sheetData>
    <row r="1" spans="1:16" x14ac:dyDescent="0.25">
      <c r="I1" s="1478"/>
    </row>
    <row r="2" spans="1:16" ht="18.75" x14ac:dyDescent="0.3">
      <c r="A2" s="3522" t="s">
        <v>504</v>
      </c>
      <c r="B2" s="3522"/>
      <c r="C2" s="3522"/>
      <c r="D2" s="3522"/>
      <c r="E2" s="3522"/>
      <c r="F2" s="3522"/>
      <c r="G2" s="3522"/>
      <c r="H2" s="3522"/>
      <c r="I2" s="3522"/>
      <c r="J2" s="3522"/>
      <c r="K2" s="3522"/>
      <c r="L2" s="3522"/>
      <c r="M2" s="3522"/>
      <c r="N2" s="3522"/>
      <c r="O2" s="3522"/>
      <c r="P2" s="3522"/>
    </row>
    <row r="3" spans="1:16" ht="18.75" x14ac:dyDescent="0.3">
      <c r="A3" s="1640"/>
      <c r="B3" s="1640"/>
      <c r="C3" s="1640"/>
      <c r="D3" s="1640"/>
      <c r="E3" s="1640"/>
      <c r="F3" s="3522" t="s">
        <v>519</v>
      </c>
      <c r="G3" s="3522"/>
      <c r="H3" s="1640"/>
      <c r="I3" s="1640"/>
      <c r="J3" s="1640"/>
      <c r="K3" s="1640"/>
      <c r="L3" s="1640"/>
      <c r="M3" s="1640"/>
      <c r="N3" s="1640"/>
      <c r="O3" s="1640"/>
      <c r="P3" s="1640"/>
    </row>
    <row r="4" spans="1:16" ht="15.75" thickBot="1" x14ac:dyDescent="0.3">
      <c r="B4" s="1419"/>
      <c r="C4" s="1419"/>
      <c r="D4" s="1420"/>
      <c r="E4" s="1419"/>
      <c r="F4" s="1419"/>
      <c r="G4" s="1420"/>
      <c r="H4" s="1419"/>
      <c r="I4" s="1419"/>
      <c r="J4" s="1419"/>
      <c r="K4" s="1419"/>
      <c r="L4" s="1419"/>
      <c r="M4" s="1419"/>
    </row>
    <row r="5" spans="1:16" ht="15" customHeight="1" thickBot="1" x14ac:dyDescent="0.3">
      <c r="A5" s="3523" t="s">
        <v>30</v>
      </c>
      <c r="B5" s="3524"/>
      <c r="C5" s="3524"/>
      <c r="D5" s="3524"/>
      <c r="E5" s="3524"/>
      <c r="F5" s="3524"/>
      <c r="G5" s="3524"/>
      <c r="H5" s="3524"/>
      <c r="I5" s="3524"/>
      <c r="J5" s="3524"/>
      <c r="K5" s="3524"/>
      <c r="L5" s="3524"/>
      <c r="M5" s="3524"/>
      <c r="N5" s="3524"/>
      <c r="O5" s="3524"/>
      <c r="P5" s="3525"/>
    </row>
    <row r="6" spans="1:16" ht="15" customHeight="1" thickBot="1" x14ac:dyDescent="0.3">
      <c r="A6" s="3526" t="s">
        <v>0</v>
      </c>
      <c r="B6" s="3530" t="s">
        <v>459</v>
      </c>
      <c r="C6" s="3531"/>
      <c r="D6" s="3531"/>
      <c r="E6" s="3531"/>
      <c r="F6" s="3531"/>
      <c r="G6" s="3531"/>
      <c r="H6" s="3532"/>
      <c r="I6" s="1560"/>
      <c r="J6" s="3533" t="s">
        <v>458</v>
      </c>
      <c r="K6" s="3534"/>
      <c r="L6" s="3534"/>
      <c r="M6" s="3534"/>
      <c r="N6" s="3535"/>
      <c r="O6" s="3536" t="s">
        <v>3</v>
      </c>
      <c r="P6" s="3539" t="s">
        <v>495</v>
      </c>
    </row>
    <row r="7" spans="1:16" ht="15.75" customHeight="1" thickBot="1" x14ac:dyDescent="0.3">
      <c r="A7" s="3527"/>
      <c r="B7" s="3542" t="s">
        <v>8</v>
      </c>
      <c r="C7" s="3543"/>
      <c r="D7" s="3544"/>
      <c r="E7" s="3545" t="s">
        <v>9</v>
      </c>
      <c r="F7" s="3546"/>
      <c r="G7" s="3547"/>
      <c r="H7" s="3526" t="s">
        <v>32</v>
      </c>
      <c r="I7" s="3549" t="s">
        <v>10</v>
      </c>
      <c r="J7" s="3542" t="s">
        <v>11</v>
      </c>
      <c r="K7" s="3544"/>
      <c r="L7" s="3526" t="s">
        <v>12</v>
      </c>
      <c r="M7" s="3526" t="s">
        <v>33</v>
      </c>
      <c r="N7" s="3549" t="s">
        <v>13</v>
      </c>
      <c r="O7" s="3537"/>
      <c r="P7" s="3540"/>
    </row>
    <row r="8" spans="1:16" ht="15.75" customHeight="1" thickBot="1" x14ac:dyDescent="0.3">
      <c r="A8" s="3528"/>
      <c r="B8" s="3566" t="s">
        <v>483</v>
      </c>
      <c r="C8" s="3554" t="s">
        <v>15</v>
      </c>
      <c r="D8" s="3555"/>
      <c r="E8" s="3556" t="s">
        <v>16</v>
      </c>
      <c r="F8" s="3554" t="s">
        <v>34</v>
      </c>
      <c r="G8" s="3555"/>
      <c r="H8" s="3527"/>
      <c r="I8" s="3550"/>
      <c r="J8" s="3566" t="s">
        <v>483</v>
      </c>
      <c r="K8" s="3526" t="s">
        <v>15</v>
      </c>
      <c r="L8" s="3527"/>
      <c r="M8" s="3527"/>
      <c r="N8" s="3550"/>
      <c r="O8" s="3537"/>
      <c r="P8" s="3540"/>
    </row>
    <row r="9" spans="1:16" ht="43.5" thickBot="1" x14ac:dyDescent="0.3">
      <c r="A9" s="3529"/>
      <c r="B9" s="3567"/>
      <c r="C9" s="1641" t="s">
        <v>15</v>
      </c>
      <c r="D9" s="1426" t="s">
        <v>486</v>
      </c>
      <c r="E9" s="3557"/>
      <c r="F9" s="1641" t="s">
        <v>34</v>
      </c>
      <c r="G9" s="1426" t="s">
        <v>486</v>
      </c>
      <c r="H9" s="3548"/>
      <c r="I9" s="3551"/>
      <c r="J9" s="3567"/>
      <c r="K9" s="3548"/>
      <c r="L9" s="3548"/>
      <c r="M9" s="3548"/>
      <c r="N9" s="3551"/>
      <c r="O9" s="3538"/>
      <c r="P9" s="3541"/>
    </row>
    <row r="10" spans="1:16" x14ac:dyDescent="0.25">
      <c r="A10" s="1427" t="s">
        <v>17</v>
      </c>
      <c r="B10" s="1428">
        <v>5605</v>
      </c>
      <c r="C10" s="1481">
        <v>1724</v>
      </c>
      <c r="D10" s="1482">
        <v>578</v>
      </c>
      <c r="E10" s="1481">
        <v>2083</v>
      </c>
      <c r="F10" s="1481">
        <v>507</v>
      </c>
      <c r="G10" s="1483">
        <v>49</v>
      </c>
      <c r="H10" s="1484">
        <v>4139</v>
      </c>
      <c r="I10" s="1432">
        <v>14058</v>
      </c>
      <c r="J10" s="1428">
        <v>0</v>
      </c>
      <c r="K10" s="1481">
        <v>32</v>
      </c>
      <c r="L10" s="1481">
        <v>6</v>
      </c>
      <c r="M10" s="1605">
        <v>0</v>
      </c>
      <c r="N10" s="1432">
        <v>38</v>
      </c>
      <c r="O10" s="1486">
        <v>14096</v>
      </c>
      <c r="P10" s="1434">
        <v>7783</v>
      </c>
    </row>
    <row r="11" spans="1:16" x14ac:dyDescent="0.25">
      <c r="A11" s="1437" t="s">
        <v>18</v>
      </c>
      <c r="B11" s="1438">
        <v>1592</v>
      </c>
      <c r="C11" s="1488">
        <v>287</v>
      </c>
      <c r="D11" s="1489">
        <v>43</v>
      </c>
      <c r="E11" s="1488">
        <v>623</v>
      </c>
      <c r="F11" s="1488">
        <v>84</v>
      </c>
      <c r="G11" s="1483">
        <v>18</v>
      </c>
      <c r="H11" s="1484">
        <v>1663</v>
      </c>
      <c r="I11" s="1432">
        <v>4249</v>
      </c>
      <c r="J11" s="1438">
        <v>7</v>
      </c>
      <c r="K11" s="1488">
        <v>0</v>
      </c>
      <c r="L11" s="1488">
        <v>0</v>
      </c>
      <c r="M11" s="1605">
        <v>0</v>
      </c>
      <c r="N11" s="1432">
        <v>7</v>
      </c>
      <c r="O11" s="1486">
        <v>4256</v>
      </c>
      <c r="P11" s="1441">
        <v>2542</v>
      </c>
    </row>
    <row r="12" spans="1:16" x14ac:dyDescent="0.25">
      <c r="A12" s="1442" t="s">
        <v>19</v>
      </c>
      <c r="B12" s="1443">
        <v>390</v>
      </c>
      <c r="C12" s="1509">
        <v>65</v>
      </c>
      <c r="D12" s="1489">
        <v>0</v>
      </c>
      <c r="E12" s="1509">
        <v>240</v>
      </c>
      <c r="F12" s="1509">
        <v>59</v>
      </c>
      <c r="G12" s="1483">
        <v>0</v>
      </c>
      <c r="H12" s="1606">
        <v>614</v>
      </c>
      <c r="I12" s="1446">
        <v>1368</v>
      </c>
      <c r="J12" s="1443">
        <v>7</v>
      </c>
      <c r="K12" s="1509">
        <v>0</v>
      </c>
      <c r="L12" s="1509">
        <v>0</v>
      </c>
      <c r="M12" s="1607">
        <v>0</v>
      </c>
      <c r="N12" s="1446">
        <v>7</v>
      </c>
      <c r="O12" s="1447">
        <v>1375</v>
      </c>
      <c r="P12" s="1444">
        <v>649</v>
      </c>
    </row>
    <row r="13" spans="1:16" x14ac:dyDescent="0.25">
      <c r="A13" s="1450" t="s">
        <v>20</v>
      </c>
      <c r="B13" s="1443">
        <v>694</v>
      </c>
      <c r="C13" s="1509">
        <v>11</v>
      </c>
      <c r="D13" s="1489">
        <v>2</v>
      </c>
      <c r="E13" s="1509">
        <v>135</v>
      </c>
      <c r="F13" s="1509">
        <v>2</v>
      </c>
      <c r="G13" s="1483">
        <v>0</v>
      </c>
      <c r="H13" s="1606">
        <v>279</v>
      </c>
      <c r="I13" s="1446">
        <v>1121</v>
      </c>
      <c r="J13" s="1443">
        <v>0</v>
      </c>
      <c r="K13" s="1509">
        <v>0</v>
      </c>
      <c r="L13" s="1509">
        <v>0</v>
      </c>
      <c r="M13" s="1607">
        <v>0</v>
      </c>
      <c r="N13" s="1446">
        <v>0</v>
      </c>
      <c r="O13" s="1447">
        <v>1121</v>
      </c>
      <c r="P13" s="1444">
        <v>859</v>
      </c>
    </row>
    <row r="14" spans="1:16" x14ac:dyDescent="0.25">
      <c r="A14" s="1450" t="s">
        <v>21</v>
      </c>
      <c r="B14" s="1443">
        <v>380</v>
      </c>
      <c r="C14" s="1509">
        <v>181</v>
      </c>
      <c r="D14" s="1489">
        <v>39</v>
      </c>
      <c r="E14" s="1509">
        <v>98</v>
      </c>
      <c r="F14" s="1509">
        <v>23</v>
      </c>
      <c r="G14" s="1483">
        <v>18</v>
      </c>
      <c r="H14" s="1606">
        <v>426</v>
      </c>
      <c r="I14" s="1446">
        <v>1108</v>
      </c>
      <c r="J14" s="1443">
        <v>0</v>
      </c>
      <c r="K14" s="1509">
        <v>0</v>
      </c>
      <c r="L14" s="1509">
        <v>0</v>
      </c>
      <c r="M14" s="1607">
        <v>0</v>
      </c>
      <c r="N14" s="1446">
        <v>0</v>
      </c>
      <c r="O14" s="1447">
        <v>1108</v>
      </c>
      <c r="P14" s="1444">
        <v>668</v>
      </c>
    </row>
    <row r="15" spans="1:16" x14ac:dyDescent="0.25">
      <c r="A15" s="1437" t="s">
        <v>22</v>
      </c>
      <c r="B15" s="1438">
        <v>563</v>
      </c>
      <c r="C15" s="1488">
        <v>205</v>
      </c>
      <c r="D15" s="1489">
        <v>6</v>
      </c>
      <c r="E15" s="1488">
        <v>337</v>
      </c>
      <c r="F15" s="1488">
        <v>158</v>
      </c>
      <c r="G15" s="1483">
        <v>0</v>
      </c>
      <c r="H15" s="1484">
        <v>840</v>
      </c>
      <c r="I15" s="1432">
        <v>2103</v>
      </c>
      <c r="J15" s="1438">
        <v>0</v>
      </c>
      <c r="K15" s="1488">
        <v>0</v>
      </c>
      <c r="L15" s="1488">
        <v>0</v>
      </c>
      <c r="M15" s="1605">
        <v>0</v>
      </c>
      <c r="N15" s="1432">
        <v>0</v>
      </c>
      <c r="O15" s="1486">
        <v>2103</v>
      </c>
      <c r="P15" s="1441">
        <v>1342</v>
      </c>
    </row>
    <row r="16" spans="1:16" ht="15.75" thickBot="1" x14ac:dyDescent="0.3">
      <c r="A16" s="1643" t="s">
        <v>23</v>
      </c>
      <c r="B16" s="1644">
        <v>1060</v>
      </c>
      <c r="C16" s="1645">
        <v>246</v>
      </c>
      <c r="D16" s="1646">
        <v>17</v>
      </c>
      <c r="E16" s="1645">
        <v>376</v>
      </c>
      <c r="F16" s="1645">
        <v>7</v>
      </c>
      <c r="G16" s="1583">
        <v>0</v>
      </c>
      <c r="H16" s="1484">
        <v>900</v>
      </c>
      <c r="I16" s="1457">
        <v>2589</v>
      </c>
      <c r="J16" s="1644">
        <v>0</v>
      </c>
      <c r="K16" s="1645">
        <v>6</v>
      </c>
      <c r="L16" s="1645">
        <v>78</v>
      </c>
      <c r="M16" s="1605">
        <v>0</v>
      </c>
      <c r="N16" s="1457">
        <v>84</v>
      </c>
      <c r="O16" s="1486">
        <v>2673</v>
      </c>
      <c r="P16" s="1647">
        <v>1246</v>
      </c>
    </row>
    <row r="17" spans="1:17" ht="15.75" thickBot="1" x14ac:dyDescent="0.3">
      <c r="A17" s="1459" t="s">
        <v>24</v>
      </c>
      <c r="B17" s="1461">
        <v>8820</v>
      </c>
      <c r="C17" s="1461">
        <v>2462</v>
      </c>
      <c r="D17" s="1494">
        <v>644</v>
      </c>
      <c r="E17" s="1461">
        <v>3419</v>
      </c>
      <c r="F17" s="1461">
        <v>756</v>
      </c>
      <c r="G17" s="1494">
        <v>67</v>
      </c>
      <c r="H17" s="1480">
        <v>7542</v>
      </c>
      <c r="I17" s="1464">
        <v>22999</v>
      </c>
      <c r="J17" s="1461">
        <v>7</v>
      </c>
      <c r="K17" s="1461">
        <v>38</v>
      </c>
      <c r="L17" s="1461">
        <v>84</v>
      </c>
      <c r="M17" s="1461">
        <v>0</v>
      </c>
      <c r="N17" s="1464">
        <v>129</v>
      </c>
      <c r="O17" s="1495">
        <v>23128</v>
      </c>
      <c r="P17" s="1460">
        <v>12913</v>
      </c>
      <c r="Q17" s="1478"/>
    </row>
    <row r="18" spans="1:17" x14ac:dyDescent="0.25">
      <c r="A18" s="1608" t="s">
        <v>35</v>
      </c>
      <c r="B18" s="1534">
        <v>26</v>
      </c>
      <c r="C18" s="1534">
        <v>0</v>
      </c>
      <c r="D18" s="1535">
        <v>0</v>
      </c>
      <c r="E18" s="1534">
        <v>16</v>
      </c>
      <c r="F18" s="1534">
        <v>25</v>
      </c>
      <c r="G18" s="1609">
        <v>0</v>
      </c>
      <c r="H18" s="1536">
        <v>14</v>
      </c>
      <c r="I18" s="1432">
        <v>81</v>
      </c>
      <c r="J18" s="1610">
        <v>0</v>
      </c>
      <c r="K18" s="1534">
        <v>0</v>
      </c>
      <c r="L18" s="1534">
        <v>0</v>
      </c>
      <c r="M18" s="1534">
        <v>0</v>
      </c>
      <c r="N18" s="1432">
        <v>0</v>
      </c>
      <c r="O18" s="1539">
        <v>81</v>
      </c>
      <c r="P18" s="1471">
        <v>24</v>
      </c>
    </row>
    <row r="19" spans="1:17" x14ac:dyDescent="0.25">
      <c r="A19" s="1579" t="s">
        <v>36</v>
      </c>
      <c r="B19" s="1488">
        <v>0</v>
      </c>
      <c r="C19" s="1488">
        <v>0</v>
      </c>
      <c r="D19" s="1489">
        <v>0</v>
      </c>
      <c r="E19" s="1488">
        <v>0</v>
      </c>
      <c r="F19" s="1488">
        <v>0</v>
      </c>
      <c r="G19" s="1503">
        <v>0</v>
      </c>
      <c r="H19" s="1504">
        <v>0</v>
      </c>
      <c r="I19" s="1432">
        <v>0</v>
      </c>
      <c r="J19" s="1648">
        <v>0</v>
      </c>
      <c r="K19" s="1488">
        <v>0</v>
      </c>
      <c r="L19" s="1488">
        <v>0</v>
      </c>
      <c r="M19" s="1488">
        <v>0</v>
      </c>
      <c r="N19" s="1432">
        <v>0</v>
      </c>
      <c r="O19" s="1508">
        <v>0</v>
      </c>
      <c r="P19" s="1441">
        <v>0</v>
      </c>
    </row>
    <row r="20" spans="1:17" x14ac:dyDescent="0.25">
      <c r="A20" s="1579" t="s">
        <v>37</v>
      </c>
      <c r="B20" s="1488">
        <v>0</v>
      </c>
      <c r="C20" s="1488">
        <v>0</v>
      </c>
      <c r="D20" s="1489">
        <v>0</v>
      </c>
      <c r="E20" s="1488">
        <v>0</v>
      </c>
      <c r="F20" s="1488">
        <v>0</v>
      </c>
      <c r="G20" s="1503">
        <v>0</v>
      </c>
      <c r="H20" s="1504">
        <v>0</v>
      </c>
      <c r="I20" s="1432">
        <v>0</v>
      </c>
      <c r="J20" s="1648">
        <v>0</v>
      </c>
      <c r="K20" s="1488">
        <v>0</v>
      </c>
      <c r="L20" s="1488">
        <v>0</v>
      </c>
      <c r="M20" s="1488">
        <v>0</v>
      </c>
      <c r="N20" s="1432">
        <v>0</v>
      </c>
      <c r="O20" s="1508">
        <v>0</v>
      </c>
      <c r="P20" s="1441">
        <v>0</v>
      </c>
    </row>
    <row r="21" spans="1:17" s="1419" customFormat="1" x14ac:dyDescent="0.25">
      <c r="A21" s="1579" t="s">
        <v>38</v>
      </c>
      <c r="B21" s="1488">
        <v>0</v>
      </c>
      <c r="C21" s="1488">
        <v>0</v>
      </c>
      <c r="D21" s="1489">
        <v>0</v>
      </c>
      <c r="E21" s="1488">
        <v>0</v>
      </c>
      <c r="F21" s="1488">
        <v>0</v>
      </c>
      <c r="G21" s="1503">
        <v>0</v>
      </c>
      <c r="H21" s="1504">
        <v>0</v>
      </c>
      <c r="I21" s="1432">
        <v>0</v>
      </c>
      <c r="J21" s="1648">
        <v>0</v>
      </c>
      <c r="K21" s="1488">
        <v>0</v>
      </c>
      <c r="L21" s="1488">
        <v>0</v>
      </c>
      <c r="M21" s="1488">
        <v>0</v>
      </c>
      <c r="N21" s="1432">
        <v>0</v>
      </c>
      <c r="O21" s="1508">
        <v>0</v>
      </c>
      <c r="P21" s="1441">
        <v>0</v>
      </c>
    </row>
    <row r="22" spans="1:17" ht="15" customHeight="1" x14ac:dyDescent="0.25">
      <c r="A22" s="1579" t="s">
        <v>39</v>
      </c>
      <c r="B22" s="1488">
        <v>2</v>
      </c>
      <c r="C22" s="1488">
        <v>3</v>
      </c>
      <c r="D22" s="1489">
        <v>0</v>
      </c>
      <c r="E22" s="1488">
        <v>0</v>
      </c>
      <c r="F22" s="1488">
        <v>0</v>
      </c>
      <c r="G22" s="1503">
        <v>0</v>
      </c>
      <c r="H22" s="1504">
        <v>3</v>
      </c>
      <c r="I22" s="1432">
        <v>8</v>
      </c>
      <c r="J22" s="1648">
        <v>0</v>
      </c>
      <c r="K22" s="1488">
        <v>0</v>
      </c>
      <c r="L22" s="1488">
        <v>0</v>
      </c>
      <c r="M22" s="1488">
        <v>0</v>
      </c>
      <c r="N22" s="1432">
        <v>0</v>
      </c>
      <c r="O22" s="1508">
        <v>8</v>
      </c>
      <c r="P22" s="1441">
        <v>2</v>
      </c>
    </row>
    <row r="23" spans="1:17" x14ac:dyDescent="0.25">
      <c r="A23" s="1579" t="s">
        <v>40</v>
      </c>
      <c r="B23" s="1488">
        <v>0</v>
      </c>
      <c r="C23" s="1488">
        <v>0</v>
      </c>
      <c r="D23" s="1489">
        <v>0</v>
      </c>
      <c r="E23" s="1488">
        <v>0</v>
      </c>
      <c r="F23" s="1488">
        <v>0</v>
      </c>
      <c r="G23" s="1503">
        <v>0</v>
      </c>
      <c r="H23" s="1504">
        <v>0</v>
      </c>
      <c r="I23" s="1432">
        <v>0</v>
      </c>
      <c r="J23" s="1648">
        <v>0</v>
      </c>
      <c r="K23" s="1488">
        <v>0</v>
      </c>
      <c r="L23" s="1488">
        <v>0</v>
      </c>
      <c r="M23" s="1488">
        <v>0</v>
      </c>
      <c r="N23" s="1432">
        <v>0</v>
      </c>
      <c r="O23" s="1508">
        <v>0</v>
      </c>
      <c r="P23" s="1441">
        <v>0</v>
      </c>
    </row>
    <row r="24" spans="1:17" x14ac:dyDescent="0.25">
      <c r="A24" s="1579" t="s">
        <v>41</v>
      </c>
      <c r="B24" s="1488">
        <v>14</v>
      </c>
      <c r="C24" s="1488">
        <v>0</v>
      </c>
      <c r="D24" s="1489">
        <v>0</v>
      </c>
      <c r="E24" s="1488">
        <v>0</v>
      </c>
      <c r="F24" s="1488">
        <v>0</v>
      </c>
      <c r="G24" s="1503">
        <v>0</v>
      </c>
      <c r="H24" s="1504">
        <v>0</v>
      </c>
      <c r="I24" s="1432">
        <v>14</v>
      </c>
      <c r="J24" s="1648">
        <v>0</v>
      </c>
      <c r="K24" s="1488">
        <v>0</v>
      </c>
      <c r="L24" s="1488">
        <v>0</v>
      </c>
      <c r="M24" s="1488">
        <v>0</v>
      </c>
      <c r="N24" s="1432">
        <v>0</v>
      </c>
      <c r="O24" s="1508">
        <v>14</v>
      </c>
      <c r="P24" s="1441">
        <v>14</v>
      </c>
    </row>
    <row r="25" spans="1:17" x14ac:dyDescent="0.25">
      <c r="A25" s="1579" t="s">
        <v>42</v>
      </c>
      <c r="B25" s="1488">
        <v>0</v>
      </c>
      <c r="C25" s="1488">
        <v>0</v>
      </c>
      <c r="D25" s="1489">
        <v>0</v>
      </c>
      <c r="E25" s="1488">
        <v>0</v>
      </c>
      <c r="F25" s="1488">
        <v>0</v>
      </c>
      <c r="G25" s="1503">
        <v>0</v>
      </c>
      <c r="H25" s="1504">
        <v>0</v>
      </c>
      <c r="I25" s="1432">
        <v>0</v>
      </c>
      <c r="J25" s="1648">
        <v>0</v>
      </c>
      <c r="K25" s="1488">
        <v>0</v>
      </c>
      <c r="L25" s="1488">
        <v>0</v>
      </c>
      <c r="M25" s="1488">
        <v>0</v>
      </c>
      <c r="N25" s="1432">
        <v>0</v>
      </c>
      <c r="O25" s="1508">
        <v>0</v>
      </c>
      <c r="P25" s="1441">
        <v>0</v>
      </c>
    </row>
    <row r="26" spans="1:17" x14ac:dyDescent="0.25">
      <c r="A26" s="1579" t="s">
        <v>43</v>
      </c>
      <c r="B26" s="1488">
        <v>10</v>
      </c>
      <c r="C26" s="1488">
        <v>0</v>
      </c>
      <c r="D26" s="1489">
        <v>0</v>
      </c>
      <c r="E26" s="1488">
        <v>70</v>
      </c>
      <c r="F26" s="1488">
        <v>10</v>
      </c>
      <c r="G26" s="1503">
        <v>0</v>
      </c>
      <c r="H26" s="1504">
        <v>17</v>
      </c>
      <c r="I26" s="1432">
        <v>107</v>
      </c>
      <c r="J26" s="1648">
        <v>0</v>
      </c>
      <c r="K26" s="1488">
        <v>0</v>
      </c>
      <c r="L26" s="1488">
        <v>0</v>
      </c>
      <c r="M26" s="1488">
        <v>0</v>
      </c>
      <c r="N26" s="1432">
        <v>0</v>
      </c>
      <c r="O26" s="1508">
        <v>107</v>
      </c>
      <c r="P26" s="1441">
        <v>31</v>
      </c>
    </row>
    <row r="27" spans="1:17" x14ac:dyDescent="0.25">
      <c r="A27" s="1579" t="s">
        <v>44</v>
      </c>
      <c r="B27" s="1488">
        <v>0</v>
      </c>
      <c r="C27" s="1488">
        <v>0</v>
      </c>
      <c r="D27" s="1489">
        <v>0</v>
      </c>
      <c r="E27" s="1488">
        <v>0</v>
      </c>
      <c r="F27" s="1488">
        <v>0</v>
      </c>
      <c r="G27" s="1503">
        <v>0</v>
      </c>
      <c r="H27" s="1504">
        <v>0</v>
      </c>
      <c r="I27" s="1432">
        <v>0</v>
      </c>
      <c r="J27" s="1648">
        <v>0</v>
      </c>
      <c r="K27" s="1488">
        <v>0</v>
      </c>
      <c r="L27" s="1488">
        <v>0</v>
      </c>
      <c r="M27" s="1488">
        <v>0</v>
      </c>
      <c r="N27" s="1432">
        <v>0</v>
      </c>
      <c r="O27" s="1508">
        <v>0</v>
      </c>
      <c r="P27" s="1441">
        <v>0</v>
      </c>
    </row>
    <row r="28" spans="1:17" x14ac:dyDescent="0.25">
      <c r="A28" s="1579" t="s">
        <v>45</v>
      </c>
      <c r="B28" s="1488">
        <v>1</v>
      </c>
      <c r="C28" s="1488">
        <v>0</v>
      </c>
      <c r="D28" s="1489">
        <v>0</v>
      </c>
      <c r="E28" s="1488">
        <v>0</v>
      </c>
      <c r="F28" s="1488">
        <v>0</v>
      </c>
      <c r="G28" s="1503">
        <v>0</v>
      </c>
      <c r="H28" s="1504">
        <v>0</v>
      </c>
      <c r="I28" s="1432">
        <v>1</v>
      </c>
      <c r="J28" s="1648">
        <v>0</v>
      </c>
      <c r="K28" s="1488">
        <v>0</v>
      </c>
      <c r="L28" s="1488">
        <v>0</v>
      </c>
      <c r="M28" s="1488">
        <v>0</v>
      </c>
      <c r="N28" s="1432">
        <v>0</v>
      </c>
      <c r="O28" s="1508">
        <v>1</v>
      </c>
      <c r="P28" s="1441">
        <v>1</v>
      </c>
    </row>
    <row r="29" spans="1:17" x14ac:dyDescent="0.25">
      <c r="A29" s="1579" t="s">
        <v>46</v>
      </c>
      <c r="B29" s="1488">
        <v>4</v>
      </c>
      <c r="C29" s="1488">
        <v>0</v>
      </c>
      <c r="D29" s="1489">
        <v>0</v>
      </c>
      <c r="E29" s="1488">
        <v>0</v>
      </c>
      <c r="F29" s="1488">
        <v>0</v>
      </c>
      <c r="G29" s="1503">
        <v>0</v>
      </c>
      <c r="H29" s="1504">
        <v>0</v>
      </c>
      <c r="I29" s="1432">
        <v>4</v>
      </c>
      <c r="J29" s="1648">
        <v>0</v>
      </c>
      <c r="K29" s="1488">
        <v>0</v>
      </c>
      <c r="L29" s="1488">
        <v>0</v>
      </c>
      <c r="M29" s="1488">
        <v>0</v>
      </c>
      <c r="N29" s="1432">
        <v>0</v>
      </c>
      <c r="O29" s="1508">
        <v>4</v>
      </c>
      <c r="P29" s="1441">
        <v>0</v>
      </c>
    </row>
    <row r="30" spans="1:17" x14ac:dyDescent="0.25">
      <c r="A30" s="1579" t="s">
        <v>47</v>
      </c>
      <c r="B30" s="1488">
        <v>0</v>
      </c>
      <c r="C30" s="1488">
        <v>0</v>
      </c>
      <c r="D30" s="1489">
        <v>0</v>
      </c>
      <c r="E30" s="1488">
        <v>0</v>
      </c>
      <c r="F30" s="1488">
        <v>0</v>
      </c>
      <c r="G30" s="1503">
        <v>0</v>
      </c>
      <c r="H30" s="1504">
        <v>0</v>
      </c>
      <c r="I30" s="1432">
        <v>0</v>
      </c>
      <c r="J30" s="1648">
        <v>0</v>
      </c>
      <c r="K30" s="1488">
        <v>0</v>
      </c>
      <c r="L30" s="1488">
        <v>0</v>
      </c>
      <c r="M30" s="1488">
        <v>0</v>
      </c>
      <c r="N30" s="1432">
        <v>0</v>
      </c>
      <c r="O30" s="1508">
        <v>0</v>
      </c>
      <c r="P30" s="1441">
        <v>0</v>
      </c>
    </row>
    <row r="31" spans="1:17" ht="15.75" thickBot="1" x14ac:dyDescent="0.3">
      <c r="A31" s="1579" t="s">
        <v>321</v>
      </c>
      <c r="B31" s="1488">
        <v>96</v>
      </c>
      <c r="C31" s="1488">
        <v>10</v>
      </c>
      <c r="D31" s="1489">
        <v>4</v>
      </c>
      <c r="E31" s="1488">
        <v>11</v>
      </c>
      <c r="F31" s="1488">
        <v>93</v>
      </c>
      <c r="G31" s="1503">
        <v>93</v>
      </c>
      <c r="H31" s="1504">
        <v>9</v>
      </c>
      <c r="I31" s="1457">
        <v>219</v>
      </c>
      <c r="J31" s="1648">
        <v>0</v>
      </c>
      <c r="K31" s="1488">
        <v>0</v>
      </c>
      <c r="L31" s="1488">
        <v>0</v>
      </c>
      <c r="M31" s="1488">
        <v>0</v>
      </c>
      <c r="N31" s="1457">
        <v>0</v>
      </c>
      <c r="O31" s="1508">
        <v>219</v>
      </c>
      <c r="P31" s="1441">
        <v>13</v>
      </c>
    </row>
    <row r="32" spans="1:17" ht="15.75" thickBot="1" x14ac:dyDescent="0.3">
      <c r="A32" s="1473" t="s">
        <v>25</v>
      </c>
      <c r="B32" s="1475">
        <v>153</v>
      </c>
      <c r="C32" s="1475">
        <v>13</v>
      </c>
      <c r="D32" s="1528">
        <v>4</v>
      </c>
      <c r="E32" s="1475">
        <v>97</v>
      </c>
      <c r="F32" s="1475">
        <v>128</v>
      </c>
      <c r="G32" s="1528">
        <v>93</v>
      </c>
      <c r="H32" s="1475">
        <v>43</v>
      </c>
      <c r="I32" s="1464">
        <v>434</v>
      </c>
      <c r="J32" s="1475">
        <v>0</v>
      </c>
      <c r="K32" s="1475">
        <v>0</v>
      </c>
      <c r="L32" s="1475">
        <v>0</v>
      </c>
      <c r="M32" s="1475">
        <v>0</v>
      </c>
      <c r="N32" s="1464">
        <v>0</v>
      </c>
      <c r="O32" s="1549">
        <v>434</v>
      </c>
      <c r="P32" s="1474">
        <v>85</v>
      </c>
      <c r="Q32" s="1478"/>
    </row>
    <row r="33" spans="1:17" ht="15.75" thickBot="1" x14ac:dyDescent="0.3">
      <c r="A33" s="1611" t="s">
        <v>26</v>
      </c>
      <c r="B33" s="1553">
        <v>8973</v>
      </c>
      <c r="C33" s="1553">
        <v>2475</v>
      </c>
      <c r="D33" s="1565">
        <v>648</v>
      </c>
      <c r="E33" s="1553">
        <v>3516</v>
      </c>
      <c r="F33" s="1553">
        <v>884</v>
      </c>
      <c r="G33" s="1565">
        <v>160</v>
      </c>
      <c r="H33" s="1600">
        <v>7585</v>
      </c>
      <c r="I33" s="1464">
        <v>23433</v>
      </c>
      <c r="J33" s="1552">
        <v>7</v>
      </c>
      <c r="K33" s="1553">
        <v>38</v>
      </c>
      <c r="L33" s="1553">
        <v>84</v>
      </c>
      <c r="M33" s="1553">
        <v>0</v>
      </c>
      <c r="N33" s="1464">
        <v>129</v>
      </c>
      <c r="O33" s="1495">
        <v>23562</v>
      </c>
      <c r="P33" s="1460">
        <v>12998</v>
      </c>
      <c r="Q33" s="1478"/>
    </row>
    <row r="34" spans="1:17" ht="15.75" thickBot="1" x14ac:dyDescent="0.3">
      <c r="A34" s="1419"/>
      <c r="B34" s="1435"/>
      <c r="C34" s="1419"/>
      <c r="D34" s="1420"/>
      <c r="E34" s="1419"/>
      <c r="F34" s="1419"/>
      <c r="G34" s="1420"/>
      <c r="H34" s="1419"/>
      <c r="I34" s="1419"/>
      <c r="J34" s="1419"/>
      <c r="K34" s="1419"/>
      <c r="L34" s="1419"/>
      <c r="M34" s="1419"/>
      <c r="N34" s="1419"/>
      <c r="O34" s="1419"/>
    </row>
    <row r="35" spans="1:17" ht="15" customHeight="1" thickBot="1" x14ac:dyDescent="0.3">
      <c r="A35" s="3523" t="s">
        <v>30</v>
      </c>
      <c r="B35" s="3524"/>
      <c r="C35" s="3524"/>
      <c r="D35" s="3524"/>
      <c r="E35" s="3524"/>
      <c r="F35" s="3524"/>
      <c r="G35" s="3524"/>
      <c r="H35" s="3524"/>
      <c r="I35" s="3524"/>
      <c r="J35" s="3524"/>
      <c r="K35" s="3524"/>
      <c r="L35" s="3524"/>
      <c r="M35" s="3524"/>
      <c r="N35" s="3524"/>
      <c r="O35" s="3524"/>
      <c r="P35" s="3525"/>
    </row>
    <row r="36" spans="1:17" ht="15.75" customHeight="1" thickBot="1" x14ac:dyDescent="0.3">
      <c r="A36" s="3526" t="s">
        <v>0</v>
      </c>
      <c r="B36" s="3530" t="s">
        <v>459</v>
      </c>
      <c r="C36" s="3531"/>
      <c r="D36" s="3531"/>
      <c r="E36" s="3531"/>
      <c r="F36" s="3531"/>
      <c r="G36" s="3531"/>
      <c r="H36" s="3532"/>
      <c r="I36" s="1560"/>
      <c r="J36" s="3533" t="s">
        <v>458</v>
      </c>
      <c r="K36" s="3534"/>
      <c r="L36" s="3534"/>
      <c r="M36" s="3534"/>
      <c r="N36" s="3535"/>
      <c r="O36" s="3536" t="s">
        <v>3</v>
      </c>
      <c r="P36" s="3539" t="s">
        <v>495</v>
      </c>
    </row>
    <row r="37" spans="1:17" ht="15" customHeight="1" thickBot="1" x14ac:dyDescent="0.3">
      <c r="A37" s="3527"/>
      <c r="B37" s="3542" t="s">
        <v>8</v>
      </c>
      <c r="C37" s="3543"/>
      <c r="D37" s="3544"/>
      <c r="E37" s="3545" t="s">
        <v>9</v>
      </c>
      <c r="F37" s="3546"/>
      <c r="G37" s="3547"/>
      <c r="H37" s="3526" t="s">
        <v>32</v>
      </c>
      <c r="I37" s="3549" t="s">
        <v>10</v>
      </c>
      <c r="J37" s="3542" t="s">
        <v>11</v>
      </c>
      <c r="K37" s="3544"/>
      <c r="L37" s="3526" t="s">
        <v>12</v>
      </c>
      <c r="M37" s="3526" t="s">
        <v>33</v>
      </c>
      <c r="N37" s="3549" t="s">
        <v>13</v>
      </c>
      <c r="O37" s="3537"/>
      <c r="P37" s="3540"/>
    </row>
    <row r="38" spans="1:17" ht="15.75" customHeight="1" thickBot="1" x14ac:dyDescent="0.3">
      <c r="A38" s="3528"/>
      <c r="B38" s="3566" t="s">
        <v>483</v>
      </c>
      <c r="C38" s="3554" t="s">
        <v>15</v>
      </c>
      <c r="D38" s="3555"/>
      <c r="E38" s="3556" t="s">
        <v>16</v>
      </c>
      <c r="F38" s="3554" t="s">
        <v>34</v>
      </c>
      <c r="G38" s="3555"/>
      <c r="H38" s="3527"/>
      <c r="I38" s="3550"/>
      <c r="J38" s="3566" t="s">
        <v>483</v>
      </c>
      <c r="K38" s="3526" t="s">
        <v>15</v>
      </c>
      <c r="L38" s="3527"/>
      <c r="M38" s="3527"/>
      <c r="N38" s="3550"/>
      <c r="O38" s="3537"/>
      <c r="P38" s="3540"/>
    </row>
    <row r="39" spans="1:17" ht="43.5" thickBot="1" x14ac:dyDescent="0.3">
      <c r="A39" s="3529"/>
      <c r="B39" s="3567"/>
      <c r="C39" s="1641" t="s">
        <v>15</v>
      </c>
      <c r="D39" s="1426" t="s">
        <v>486</v>
      </c>
      <c r="E39" s="3557"/>
      <c r="F39" s="1641" t="s">
        <v>34</v>
      </c>
      <c r="G39" s="1426" t="s">
        <v>486</v>
      </c>
      <c r="H39" s="3548"/>
      <c r="I39" s="3551"/>
      <c r="J39" s="3567"/>
      <c r="K39" s="3548"/>
      <c r="L39" s="3548"/>
      <c r="M39" s="3548"/>
      <c r="N39" s="3551"/>
      <c r="O39" s="3538"/>
      <c r="P39" s="3541"/>
    </row>
    <row r="40" spans="1:17" x14ac:dyDescent="0.25">
      <c r="A40" s="1427" t="s">
        <v>27</v>
      </c>
      <c r="B40" s="1428">
        <v>2037</v>
      </c>
      <c r="C40" s="1481">
        <v>705</v>
      </c>
      <c r="D40" s="1482">
        <v>115</v>
      </c>
      <c r="E40" s="1481">
        <v>1274</v>
      </c>
      <c r="F40" s="1481">
        <v>236</v>
      </c>
      <c r="G40" s="1483">
        <v>46</v>
      </c>
      <c r="H40" s="1484">
        <v>3004</v>
      </c>
      <c r="I40" s="1432">
        <v>7256</v>
      </c>
      <c r="J40" s="1428">
        <v>0</v>
      </c>
      <c r="K40" s="1481">
        <v>0</v>
      </c>
      <c r="L40" s="1481">
        <v>0</v>
      </c>
      <c r="M40" s="1484">
        <v>0</v>
      </c>
      <c r="N40" s="1432">
        <v>0</v>
      </c>
      <c r="O40" s="1486">
        <v>7256</v>
      </c>
      <c r="P40" s="1471">
        <v>3755</v>
      </c>
    </row>
    <row r="41" spans="1:17" ht="15.75" thickBot="1" x14ac:dyDescent="0.3">
      <c r="A41" s="1437" t="s">
        <v>28</v>
      </c>
      <c r="B41" s="1438">
        <v>6783</v>
      </c>
      <c r="C41" s="1488">
        <v>1757</v>
      </c>
      <c r="D41" s="1489">
        <v>530</v>
      </c>
      <c r="E41" s="1488">
        <v>2145</v>
      </c>
      <c r="F41" s="1488">
        <v>520</v>
      </c>
      <c r="G41" s="1483">
        <v>21</v>
      </c>
      <c r="H41" s="1484">
        <v>4538</v>
      </c>
      <c r="I41" s="1457">
        <v>15743</v>
      </c>
      <c r="J41" s="1438">
        <v>7</v>
      </c>
      <c r="K41" s="1488">
        <v>38</v>
      </c>
      <c r="L41" s="1488">
        <v>84</v>
      </c>
      <c r="M41" s="1484">
        <v>0</v>
      </c>
      <c r="N41" s="1457">
        <v>129</v>
      </c>
      <c r="O41" s="1486">
        <v>15872</v>
      </c>
      <c r="P41" s="1492">
        <v>9158</v>
      </c>
    </row>
    <row r="42" spans="1:17" ht="15.75" thickBot="1" x14ac:dyDescent="0.3">
      <c r="A42" s="1459" t="s">
        <v>24</v>
      </c>
      <c r="B42" s="1461">
        <v>8820</v>
      </c>
      <c r="C42" s="1461">
        <v>2462</v>
      </c>
      <c r="D42" s="1494">
        <v>644</v>
      </c>
      <c r="E42" s="1461">
        <v>3419</v>
      </c>
      <c r="F42" s="1461">
        <v>756</v>
      </c>
      <c r="G42" s="1494">
        <v>67</v>
      </c>
      <c r="H42" s="1480">
        <v>7542</v>
      </c>
      <c r="I42" s="1464">
        <v>22999</v>
      </c>
      <c r="J42" s="1461">
        <v>7</v>
      </c>
      <c r="K42" s="1461">
        <v>38</v>
      </c>
      <c r="L42" s="1461">
        <v>84</v>
      </c>
      <c r="M42" s="1461">
        <v>0</v>
      </c>
      <c r="N42" s="1464">
        <v>129</v>
      </c>
      <c r="O42" s="1495">
        <v>23128</v>
      </c>
      <c r="P42" s="1460">
        <v>12913</v>
      </c>
    </row>
    <row r="43" spans="1:17" ht="15.75" thickBot="1" x14ac:dyDescent="0.3">
      <c r="A43" s="1459" t="s">
        <v>25</v>
      </c>
      <c r="B43" s="1496">
        <v>153</v>
      </c>
      <c r="C43" s="1496">
        <v>13</v>
      </c>
      <c r="D43" s="1497">
        <v>4</v>
      </c>
      <c r="E43" s="1496">
        <v>97</v>
      </c>
      <c r="F43" s="1496">
        <v>128</v>
      </c>
      <c r="G43" s="1497">
        <v>93</v>
      </c>
      <c r="H43" s="1496">
        <v>43</v>
      </c>
      <c r="I43" s="1464">
        <v>434</v>
      </c>
      <c r="J43" s="1496">
        <v>0</v>
      </c>
      <c r="K43" s="1496">
        <v>0</v>
      </c>
      <c r="L43" s="1496">
        <v>0</v>
      </c>
      <c r="M43" s="1496">
        <v>0</v>
      </c>
      <c r="N43" s="1464">
        <v>0</v>
      </c>
      <c r="O43" s="1612">
        <v>434</v>
      </c>
      <c r="P43" s="1460">
        <v>85</v>
      </c>
    </row>
    <row r="44" spans="1:17" ht="15.75" thickBot="1" x14ac:dyDescent="0.3">
      <c r="A44" s="1498" t="s">
        <v>26</v>
      </c>
      <c r="B44" s="1496">
        <v>8973</v>
      </c>
      <c r="C44" s="1496">
        <v>2475</v>
      </c>
      <c r="D44" s="1497">
        <v>648</v>
      </c>
      <c r="E44" s="1496">
        <v>3516</v>
      </c>
      <c r="F44" s="1496">
        <v>884</v>
      </c>
      <c r="G44" s="1497">
        <v>160</v>
      </c>
      <c r="H44" s="1499">
        <v>7585</v>
      </c>
      <c r="I44" s="1464">
        <v>23433</v>
      </c>
      <c r="J44" s="1496">
        <v>7</v>
      </c>
      <c r="K44" s="1496">
        <v>38</v>
      </c>
      <c r="L44" s="1496">
        <v>84</v>
      </c>
      <c r="M44" s="1496">
        <v>0</v>
      </c>
      <c r="N44" s="1464">
        <v>129</v>
      </c>
      <c r="O44" s="1613">
        <v>23562</v>
      </c>
      <c r="P44" s="1460">
        <v>12998</v>
      </c>
    </row>
    <row r="45" spans="1:17" x14ac:dyDescent="0.25">
      <c r="A45" s="1419"/>
      <c r="B45" s="1419"/>
      <c r="C45" s="1419"/>
      <c r="D45" s="1614"/>
      <c r="E45" s="1419"/>
      <c r="F45" s="1419"/>
      <c r="G45" s="1420"/>
      <c r="H45" s="1419"/>
      <c r="I45" s="1419"/>
      <c r="J45" s="1419"/>
      <c r="K45" s="1419"/>
      <c r="L45" s="1419"/>
      <c r="M45" s="1419"/>
      <c r="N45" s="1419"/>
      <c r="O45" s="1435"/>
    </row>
    <row r="46" spans="1:17" ht="15.75" thickBot="1" x14ac:dyDescent="0.3">
      <c r="A46" s="1419"/>
      <c r="B46" s="1419"/>
      <c r="C46" s="1419"/>
      <c r="D46" s="1420"/>
      <c r="E46" s="1419"/>
      <c r="F46" s="1419"/>
      <c r="G46" s="1420"/>
      <c r="H46" s="1419"/>
      <c r="I46" s="1419"/>
      <c r="J46" s="1419"/>
      <c r="K46" s="1419"/>
      <c r="L46" s="1419"/>
      <c r="M46" s="1419"/>
      <c r="N46" s="1419"/>
      <c r="O46" s="1419"/>
    </row>
    <row r="47" spans="1:17" ht="15.75" thickBot="1" x14ac:dyDescent="0.3">
      <c r="A47" s="3523" t="s">
        <v>48</v>
      </c>
      <c r="B47" s="3524"/>
      <c r="C47" s="3524"/>
      <c r="D47" s="3524"/>
      <c r="E47" s="3524"/>
      <c r="F47" s="3524"/>
      <c r="G47" s="3524"/>
      <c r="H47" s="3524"/>
      <c r="I47" s="3524"/>
      <c r="J47" s="3524"/>
      <c r="K47" s="3524"/>
      <c r="L47" s="3524"/>
      <c r="M47" s="3524"/>
      <c r="N47" s="3524"/>
      <c r="O47" s="3524"/>
      <c r="P47" s="3525"/>
      <c r="Q47" s="1642"/>
    </row>
    <row r="48" spans="1:17" ht="15.75" customHeight="1" thickBot="1" x14ac:dyDescent="0.3">
      <c r="A48" s="3526" t="s">
        <v>0</v>
      </c>
      <c r="B48" s="3530" t="s">
        <v>459</v>
      </c>
      <c r="C48" s="3531"/>
      <c r="D48" s="3531"/>
      <c r="E48" s="3531"/>
      <c r="F48" s="3531"/>
      <c r="G48" s="3531"/>
      <c r="H48" s="3532"/>
      <c r="I48" s="1560"/>
      <c r="J48" s="3533" t="s">
        <v>458</v>
      </c>
      <c r="K48" s="3534"/>
      <c r="L48" s="3534"/>
      <c r="M48" s="3534"/>
      <c r="N48" s="3535"/>
      <c r="O48" s="3536" t="s">
        <v>3</v>
      </c>
      <c r="P48" s="3539" t="s">
        <v>495</v>
      </c>
      <c r="Q48" s="1642"/>
    </row>
    <row r="49" spans="1:17" ht="15" customHeight="1" thickBot="1" x14ac:dyDescent="0.3">
      <c r="A49" s="3527"/>
      <c r="B49" s="3542" t="s">
        <v>8</v>
      </c>
      <c r="C49" s="3543"/>
      <c r="D49" s="3544"/>
      <c r="E49" s="3545" t="s">
        <v>9</v>
      </c>
      <c r="F49" s="3546"/>
      <c r="G49" s="3547"/>
      <c r="H49" s="3526" t="s">
        <v>32</v>
      </c>
      <c r="I49" s="3549" t="s">
        <v>10</v>
      </c>
      <c r="J49" s="3542" t="s">
        <v>11</v>
      </c>
      <c r="K49" s="3544"/>
      <c r="L49" s="3526" t="s">
        <v>12</v>
      </c>
      <c r="M49" s="3526" t="s">
        <v>33</v>
      </c>
      <c r="N49" s="3549" t="s">
        <v>13</v>
      </c>
      <c r="O49" s="3537"/>
      <c r="P49" s="3540"/>
      <c r="Q49" s="1642"/>
    </row>
    <row r="50" spans="1:17" ht="15.75" customHeight="1" thickBot="1" x14ac:dyDescent="0.3">
      <c r="A50" s="3528"/>
      <c r="B50" s="3566" t="s">
        <v>483</v>
      </c>
      <c r="C50" s="3554" t="s">
        <v>15</v>
      </c>
      <c r="D50" s="3555"/>
      <c r="E50" s="3556" t="s">
        <v>16</v>
      </c>
      <c r="F50" s="3554" t="s">
        <v>34</v>
      </c>
      <c r="G50" s="3555"/>
      <c r="H50" s="3527"/>
      <c r="I50" s="3550"/>
      <c r="J50" s="3566" t="s">
        <v>483</v>
      </c>
      <c r="K50" s="3526" t="s">
        <v>15</v>
      </c>
      <c r="L50" s="3527"/>
      <c r="M50" s="3527"/>
      <c r="N50" s="3550"/>
      <c r="O50" s="3537"/>
      <c r="P50" s="3540"/>
    </row>
    <row r="51" spans="1:17" ht="43.5" thickBot="1" x14ac:dyDescent="0.3">
      <c r="A51" s="3529"/>
      <c r="B51" s="3567"/>
      <c r="C51" s="1641" t="s">
        <v>15</v>
      </c>
      <c r="D51" s="1426" t="s">
        <v>486</v>
      </c>
      <c r="E51" s="3557"/>
      <c r="F51" s="1641" t="s">
        <v>34</v>
      </c>
      <c r="G51" s="1426" t="s">
        <v>486</v>
      </c>
      <c r="H51" s="3548"/>
      <c r="I51" s="3551"/>
      <c r="J51" s="3567"/>
      <c r="K51" s="3548"/>
      <c r="L51" s="3548"/>
      <c r="M51" s="3548"/>
      <c r="N51" s="3551"/>
      <c r="O51" s="3538"/>
      <c r="P51" s="3541"/>
      <c r="Q51" s="1649"/>
    </row>
    <row r="52" spans="1:17" x14ac:dyDescent="0.25">
      <c r="A52" s="1427" t="s">
        <v>17</v>
      </c>
      <c r="B52" s="1428">
        <v>6148</v>
      </c>
      <c r="C52" s="1481">
        <v>1896</v>
      </c>
      <c r="D52" s="1482">
        <v>239</v>
      </c>
      <c r="E52" s="1481">
        <v>2487</v>
      </c>
      <c r="F52" s="1481">
        <v>3179</v>
      </c>
      <c r="G52" s="1483">
        <v>494</v>
      </c>
      <c r="H52" s="1484">
        <v>1112</v>
      </c>
      <c r="I52" s="1432">
        <v>14823</v>
      </c>
      <c r="J52" s="1500">
        <v>711</v>
      </c>
      <c r="K52" s="1481">
        <v>94</v>
      </c>
      <c r="L52" s="1481">
        <v>2064</v>
      </c>
      <c r="M52" s="1605">
        <v>0</v>
      </c>
      <c r="N52" s="1432">
        <v>2869</v>
      </c>
      <c r="O52" s="1486">
        <v>17692</v>
      </c>
      <c r="P52" s="1434">
        <v>13443</v>
      </c>
      <c r="Q52" s="1478"/>
    </row>
    <row r="53" spans="1:17" ht="15" customHeight="1" x14ac:dyDescent="0.25">
      <c r="A53" s="1437" t="s">
        <v>18</v>
      </c>
      <c r="B53" s="1438">
        <v>2259</v>
      </c>
      <c r="C53" s="1488">
        <v>3055</v>
      </c>
      <c r="D53" s="1489">
        <v>474</v>
      </c>
      <c r="E53" s="1488">
        <v>3718</v>
      </c>
      <c r="F53" s="1488">
        <v>3986</v>
      </c>
      <c r="G53" s="1503">
        <v>1026</v>
      </c>
      <c r="H53" s="1504">
        <v>677</v>
      </c>
      <c r="I53" s="1432">
        <v>13695</v>
      </c>
      <c r="J53" s="1648">
        <v>543</v>
      </c>
      <c r="K53" s="1488">
        <v>1147</v>
      </c>
      <c r="L53" s="1488">
        <v>2038</v>
      </c>
      <c r="M53" s="1544">
        <v>0</v>
      </c>
      <c r="N53" s="1432">
        <v>3728</v>
      </c>
      <c r="O53" s="1508">
        <v>17423</v>
      </c>
      <c r="P53" s="1441">
        <v>11287</v>
      </c>
      <c r="Q53" s="1478"/>
    </row>
    <row r="54" spans="1:17" x14ac:dyDescent="0.25">
      <c r="A54" s="1442" t="s">
        <v>19</v>
      </c>
      <c r="B54" s="1443">
        <v>146</v>
      </c>
      <c r="C54" s="1509">
        <v>1191</v>
      </c>
      <c r="D54" s="1489">
        <v>227</v>
      </c>
      <c r="E54" s="1509">
        <v>1400</v>
      </c>
      <c r="F54" s="1509">
        <v>1634</v>
      </c>
      <c r="G54" s="1503">
        <v>131</v>
      </c>
      <c r="H54" s="1510">
        <v>167</v>
      </c>
      <c r="I54" s="1446">
        <v>4538</v>
      </c>
      <c r="J54" s="1650">
        <v>308</v>
      </c>
      <c r="K54" s="1509">
        <v>1127</v>
      </c>
      <c r="L54" s="1509">
        <v>3</v>
      </c>
      <c r="M54" s="1617">
        <v>0</v>
      </c>
      <c r="N54" s="1446">
        <v>1438</v>
      </c>
      <c r="O54" s="1514">
        <v>5976</v>
      </c>
      <c r="P54" s="1444">
        <v>3822</v>
      </c>
      <c r="Q54" s="1478"/>
    </row>
    <row r="55" spans="1:17" x14ac:dyDescent="0.25">
      <c r="A55" s="1450" t="s">
        <v>20</v>
      </c>
      <c r="B55" s="1443">
        <v>917</v>
      </c>
      <c r="C55" s="1509">
        <v>458</v>
      </c>
      <c r="D55" s="1489">
        <v>0</v>
      </c>
      <c r="E55" s="1509">
        <v>1503</v>
      </c>
      <c r="F55" s="1509">
        <v>320</v>
      </c>
      <c r="G55" s="1503">
        <v>15</v>
      </c>
      <c r="H55" s="1510">
        <v>164</v>
      </c>
      <c r="I55" s="1446">
        <v>3362</v>
      </c>
      <c r="J55" s="1650">
        <v>221</v>
      </c>
      <c r="K55" s="1509">
        <v>0</v>
      </c>
      <c r="L55" s="1509">
        <v>0</v>
      </c>
      <c r="M55" s="1617">
        <v>0</v>
      </c>
      <c r="N55" s="1446">
        <v>221</v>
      </c>
      <c r="O55" s="1514">
        <v>3583</v>
      </c>
      <c r="P55" s="1444">
        <v>1410</v>
      </c>
      <c r="Q55" s="1478"/>
    </row>
    <row r="56" spans="1:17" x14ac:dyDescent="0.25">
      <c r="A56" s="1450" t="s">
        <v>21</v>
      </c>
      <c r="B56" s="1443">
        <v>1011</v>
      </c>
      <c r="C56" s="1509">
        <v>1386</v>
      </c>
      <c r="D56" s="1489">
        <v>227</v>
      </c>
      <c r="E56" s="1509">
        <v>741</v>
      </c>
      <c r="F56" s="1509">
        <v>1732</v>
      </c>
      <c r="G56" s="1503">
        <v>879</v>
      </c>
      <c r="H56" s="1510">
        <v>300</v>
      </c>
      <c r="I56" s="1446">
        <v>5170</v>
      </c>
      <c r="J56" s="1650">
        <v>13</v>
      </c>
      <c r="K56" s="1509">
        <v>0</v>
      </c>
      <c r="L56" s="1509">
        <v>2035</v>
      </c>
      <c r="M56" s="1617">
        <v>0</v>
      </c>
      <c r="N56" s="1446">
        <v>2048</v>
      </c>
      <c r="O56" s="1514">
        <v>7218</v>
      </c>
      <c r="P56" s="1444">
        <v>5418</v>
      </c>
      <c r="Q56" s="1478"/>
    </row>
    <row r="57" spans="1:17" x14ac:dyDescent="0.25">
      <c r="A57" s="1437" t="s">
        <v>22</v>
      </c>
      <c r="B57" s="1438">
        <v>345</v>
      </c>
      <c r="C57" s="1488">
        <v>409</v>
      </c>
      <c r="D57" s="1489">
        <v>7</v>
      </c>
      <c r="E57" s="1488">
        <v>80</v>
      </c>
      <c r="F57" s="1488">
        <v>53</v>
      </c>
      <c r="G57" s="1503">
        <v>0</v>
      </c>
      <c r="H57" s="1504">
        <v>364</v>
      </c>
      <c r="I57" s="1432">
        <v>1251</v>
      </c>
      <c r="J57" s="1648">
        <v>0</v>
      </c>
      <c r="K57" s="1488">
        <v>0</v>
      </c>
      <c r="L57" s="1488">
        <v>0</v>
      </c>
      <c r="M57" s="1544">
        <v>0</v>
      </c>
      <c r="N57" s="1432">
        <v>0</v>
      </c>
      <c r="O57" s="1508">
        <v>1251</v>
      </c>
      <c r="P57" s="1441">
        <v>1100</v>
      </c>
      <c r="Q57" s="1478"/>
    </row>
    <row r="58" spans="1:17" ht="15.75" thickBot="1" x14ac:dyDescent="0.3">
      <c r="A58" s="1643" t="s">
        <v>23</v>
      </c>
      <c r="B58" s="1644">
        <v>1069</v>
      </c>
      <c r="C58" s="1645">
        <v>1078</v>
      </c>
      <c r="D58" s="1646">
        <v>209</v>
      </c>
      <c r="E58" s="1645">
        <v>1398</v>
      </c>
      <c r="F58" s="1645">
        <v>547</v>
      </c>
      <c r="G58" s="1651">
        <v>244</v>
      </c>
      <c r="H58" s="1652">
        <v>877</v>
      </c>
      <c r="I58" s="1457">
        <v>4970</v>
      </c>
      <c r="J58" s="1653">
        <v>131</v>
      </c>
      <c r="K58" s="1645">
        <v>0</v>
      </c>
      <c r="L58" s="1645">
        <v>152</v>
      </c>
      <c r="M58" s="1654">
        <v>0</v>
      </c>
      <c r="N58" s="1457">
        <v>283</v>
      </c>
      <c r="O58" s="1655">
        <v>5252</v>
      </c>
      <c r="P58" s="1647">
        <v>3548</v>
      </c>
      <c r="Q58" s="1478"/>
    </row>
    <row r="59" spans="1:17" ht="15.75" thickBot="1" x14ac:dyDescent="0.3">
      <c r="A59" s="1459" t="s">
        <v>24</v>
      </c>
      <c r="B59" s="1461">
        <v>9822</v>
      </c>
      <c r="C59" s="1461">
        <v>6438</v>
      </c>
      <c r="D59" s="1494">
        <v>929</v>
      </c>
      <c r="E59" s="1461">
        <v>7683</v>
      </c>
      <c r="F59" s="1461">
        <v>7765</v>
      </c>
      <c r="G59" s="1494">
        <v>1764</v>
      </c>
      <c r="H59" s="1480">
        <v>3030</v>
      </c>
      <c r="I59" s="1464">
        <v>34738</v>
      </c>
      <c r="J59" s="1552">
        <v>1385</v>
      </c>
      <c r="K59" s="1461">
        <v>1241</v>
      </c>
      <c r="L59" s="1461">
        <v>4254</v>
      </c>
      <c r="M59" s="1461">
        <v>0</v>
      </c>
      <c r="N59" s="1464">
        <v>6880</v>
      </c>
      <c r="O59" s="1495">
        <v>41618</v>
      </c>
      <c r="P59" s="1460">
        <v>29378</v>
      </c>
      <c r="Q59" s="1478"/>
    </row>
    <row r="60" spans="1:17" x14ac:dyDescent="0.25">
      <c r="A60" s="1608" t="s">
        <v>35</v>
      </c>
      <c r="B60" s="1534">
        <v>441</v>
      </c>
      <c r="C60" s="1534">
        <v>0</v>
      </c>
      <c r="D60" s="1535">
        <v>0</v>
      </c>
      <c r="E60" s="1534">
        <v>686</v>
      </c>
      <c r="F60" s="1534">
        <v>851</v>
      </c>
      <c r="G60" s="1609">
        <v>27</v>
      </c>
      <c r="H60" s="1536">
        <v>120</v>
      </c>
      <c r="I60" s="1432">
        <v>2098</v>
      </c>
      <c r="J60" s="1610">
        <v>4222</v>
      </c>
      <c r="K60" s="1534">
        <v>0</v>
      </c>
      <c r="L60" s="1534">
        <v>0</v>
      </c>
      <c r="M60" s="1534">
        <v>0</v>
      </c>
      <c r="N60" s="1432">
        <v>4222</v>
      </c>
      <c r="O60" s="1539">
        <v>6320</v>
      </c>
      <c r="P60" s="1471">
        <v>5674</v>
      </c>
      <c r="Q60" s="1478"/>
    </row>
    <row r="61" spans="1:17" x14ac:dyDescent="0.25">
      <c r="A61" s="1579" t="s">
        <v>36</v>
      </c>
      <c r="B61" s="1488">
        <v>388</v>
      </c>
      <c r="C61" s="1488">
        <v>0</v>
      </c>
      <c r="D61" s="1489">
        <v>0</v>
      </c>
      <c r="E61" s="1488">
        <v>1980</v>
      </c>
      <c r="F61" s="1488">
        <v>1161</v>
      </c>
      <c r="G61" s="1503">
        <v>0</v>
      </c>
      <c r="H61" s="1504">
        <v>0</v>
      </c>
      <c r="I61" s="1432">
        <v>3529</v>
      </c>
      <c r="J61" s="1648">
        <v>2613</v>
      </c>
      <c r="K61" s="1488">
        <v>1594</v>
      </c>
      <c r="L61" s="1488">
        <v>383</v>
      </c>
      <c r="M61" s="1488">
        <v>0</v>
      </c>
      <c r="N61" s="1432">
        <v>4589</v>
      </c>
      <c r="O61" s="1508">
        <v>8118</v>
      </c>
      <c r="P61" s="1441">
        <v>5739</v>
      </c>
      <c r="Q61" s="1478"/>
    </row>
    <row r="62" spans="1:17" x14ac:dyDescent="0.25">
      <c r="A62" s="1579" t="s">
        <v>37</v>
      </c>
      <c r="B62" s="1488">
        <v>34</v>
      </c>
      <c r="C62" s="1488">
        <v>94</v>
      </c>
      <c r="D62" s="1489">
        <v>0</v>
      </c>
      <c r="E62" s="1488">
        <v>364</v>
      </c>
      <c r="F62" s="1488">
        <v>26</v>
      </c>
      <c r="G62" s="1503">
        <v>0</v>
      </c>
      <c r="H62" s="1504">
        <v>0</v>
      </c>
      <c r="I62" s="1432">
        <v>518</v>
      </c>
      <c r="J62" s="1648">
        <v>330</v>
      </c>
      <c r="K62" s="1488">
        <v>0</v>
      </c>
      <c r="L62" s="1488">
        <v>0</v>
      </c>
      <c r="M62" s="1488">
        <v>0</v>
      </c>
      <c r="N62" s="1432">
        <v>330</v>
      </c>
      <c r="O62" s="1508">
        <v>848</v>
      </c>
      <c r="P62" s="1441">
        <v>328</v>
      </c>
      <c r="Q62" s="1478"/>
    </row>
    <row r="63" spans="1:17" x14ac:dyDescent="0.25">
      <c r="A63" s="1579" t="s">
        <v>38</v>
      </c>
      <c r="B63" s="1488">
        <v>66</v>
      </c>
      <c r="C63" s="1488">
        <v>0</v>
      </c>
      <c r="D63" s="1489">
        <v>0</v>
      </c>
      <c r="E63" s="1488">
        <v>162</v>
      </c>
      <c r="F63" s="1488">
        <v>31</v>
      </c>
      <c r="G63" s="1503">
        <v>0</v>
      </c>
      <c r="H63" s="1504">
        <v>0</v>
      </c>
      <c r="I63" s="1432">
        <v>259</v>
      </c>
      <c r="J63" s="1648">
        <v>0</v>
      </c>
      <c r="K63" s="1488">
        <v>0</v>
      </c>
      <c r="L63" s="1488">
        <v>0</v>
      </c>
      <c r="M63" s="1488">
        <v>0</v>
      </c>
      <c r="N63" s="1432">
        <v>0</v>
      </c>
      <c r="O63" s="1508">
        <v>259</v>
      </c>
      <c r="P63" s="1441">
        <v>156</v>
      </c>
      <c r="Q63" s="1478"/>
    </row>
    <row r="64" spans="1:17" x14ac:dyDescent="0.25">
      <c r="A64" s="1579" t="s">
        <v>39</v>
      </c>
      <c r="B64" s="1488">
        <v>89</v>
      </c>
      <c r="C64" s="1488">
        <v>0</v>
      </c>
      <c r="D64" s="1489">
        <v>0</v>
      </c>
      <c r="E64" s="1488">
        <v>293</v>
      </c>
      <c r="F64" s="1488">
        <v>1448</v>
      </c>
      <c r="G64" s="1503">
        <v>0</v>
      </c>
      <c r="H64" s="1504">
        <v>2</v>
      </c>
      <c r="I64" s="1432">
        <v>1832</v>
      </c>
      <c r="J64" s="1648">
        <v>162</v>
      </c>
      <c r="K64" s="1488">
        <v>0</v>
      </c>
      <c r="L64" s="1488">
        <v>2786</v>
      </c>
      <c r="M64" s="1488">
        <v>0</v>
      </c>
      <c r="N64" s="1432">
        <v>2956</v>
      </c>
      <c r="O64" s="1508">
        <v>4788</v>
      </c>
      <c r="P64" s="1441">
        <v>3321</v>
      </c>
      <c r="Q64" s="1478"/>
    </row>
    <row r="65" spans="1:20" x14ac:dyDescent="0.25">
      <c r="A65" s="1579" t="s">
        <v>40</v>
      </c>
      <c r="B65" s="1488">
        <v>8</v>
      </c>
      <c r="C65" s="1488">
        <v>137</v>
      </c>
      <c r="D65" s="1489">
        <v>0</v>
      </c>
      <c r="E65" s="1488">
        <v>126</v>
      </c>
      <c r="F65" s="1488">
        <v>13</v>
      </c>
      <c r="G65" s="1503">
        <v>0</v>
      </c>
      <c r="H65" s="1504">
        <v>0</v>
      </c>
      <c r="I65" s="1432">
        <v>284</v>
      </c>
      <c r="J65" s="1648">
        <v>0</v>
      </c>
      <c r="K65" s="1488">
        <v>0</v>
      </c>
      <c r="L65" s="1488">
        <v>0</v>
      </c>
      <c r="M65" s="1488">
        <v>0</v>
      </c>
      <c r="N65" s="1432">
        <v>0</v>
      </c>
      <c r="O65" s="1508">
        <v>284</v>
      </c>
      <c r="P65" s="1441">
        <v>151</v>
      </c>
      <c r="Q65" s="1478"/>
    </row>
    <row r="66" spans="1:20" ht="15" customHeight="1" x14ac:dyDescent="0.25">
      <c r="A66" s="1579" t="s">
        <v>41</v>
      </c>
      <c r="B66" s="1488">
        <v>18</v>
      </c>
      <c r="C66" s="1488">
        <v>12</v>
      </c>
      <c r="D66" s="1489">
        <v>0</v>
      </c>
      <c r="E66" s="1488">
        <v>703</v>
      </c>
      <c r="F66" s="1488">
        <v>909</v>
      </c>
      <c r="G66" s="1503">
        <v>0</v>
      </c>
      <c r="H66" s="1504">
        <v>109</v>
      </c>
      <c r="I66" s="1432">
        <v>1751</v>
      </c>
      <c r="J66" s="1648">
        <v>0</v>
      </c>
      <c r="K66" s="1488">
        <v>0</v>
      </c>
      <c r="L66" s="1488">
        <v>161</v>
      </c>
      <c r="M66" s="1488">
        <v>0</v>
      </c>
      <c r="N66" s="1432">
        <v>161</v>
      </c>
      <c r="O66" s="1508">
        <v>1912</v>
      </c>
      <c r="P66" s="1441">
        <v>1192</v>
      </c>
      <c r="Q66" s="1478"/>
    </row>
    <row r="67" spans="1:20" x14ac:dyDescent="0.25">
      <c r="A67" s="1579" t="s">
        <v>42</v>
      </c>
      <c r="B67" s="1488">
        <v>92</v>
      </c>
      <c r="C67" s="1488">
        <v>673</v>
      </c>
      <c r="D67" s="1489">
        <v>0</v>
      </c>
      <c r="E67" s="1488">
        <v>498</v>
      </c>
      <c r="F67" s="1488">
        <v>2622</v>
      </c>
      <c r="G67" s="1503">
        <v>0</v>
      </c>
      <c r="H67" s="1504">
        <v>424</v>
      </c>
      <c r="I67" s="1432">
        <v>4309</v>
      </c>
      <c r="J67" s="1648">
        <v>0</v>
      </c>
      <c r="K67" s="1488">
        <v>0</v>
      </c>
      <c r="L67" s="1488">
        <v>373</v>
      </c>
      <c r="M67" s="1488">
        <v>0</v>
      </c>
      <c r="N67" s="1432">
        <v>373</v>
      </c>
      <c r="O67" s="1508">
        <v>4682</v>
      </c>
      <c r="P67" s="1441">
        <v>3716</v>
      </c>
      <c r="Q67" s="1478"/>
    </row>
    <row r="68" spans="1:20" x14ac:dyDescent="0.25">
      <c r="A68" s="1579" t="s">
        <v>43</v>
      </c>
      <c r="B68" s="1488">
        <v>119</v>
      </c>
      <c r="C68" s="1488">
        <v>63</v>
      </c>
      <c r="D68" s="1489">
        <v>0</v>
      </c>
      <c r="E68" s="1488">
        <v>470</v>
      </c>
      <c r="F68" s="1488">
        <v>20</v>
      </c>
      <c r="G68" s="1503">
        <v>0</v>
      </c>
      <c r="H68" s="1504">
        <v>174</v>
      </c>
      <c r="I68" s="1432">
        <v>846</v>
      </c>
      <c r="J68" s="1648">
        <v>0</v>
      </c>
      <c r="K68" s="1488">
        <v>0</v>
      </c>
      <c r="L68" s="1488">
        <v>0</v>
      </c>
      <c r="M68" s="1488">
        <v>0</v>
      </c>
      <c r="N68" s="1432">
        <v>0</v>
      </c>
      <c r="O68" s="1508">
        <v>846</v>
      </c>
      <c r="P68" s="1441">
        <v>340</v>
      </c>
      <c r="Q68" s="1478"/>
    </row>
    <row r="69" spans="1:20" x14ac:dyDescent="0.25">
      <c r="A69" s="1579" t="s">
        <v>44</v>
      </c>
      <c r="B69" s="1488">
        <v>13</v>
      </c>
      <c r="C69" s="1488">
        <v>0</v>
      </c>
      <c r="D69" s="1489">
        <v>0</v>
      </c>
      <c r="E69" s="1488">
        <v>85</v>
      </c>
      <c r="F69" s="1488">
        <v>0</v>
      </c>
      <c r="G69" s="1503">
        <v>0</v>
      </c>
      <c r="H69" s="1504">
        <v>0</v>
      </c>
      <c r="I69" s="1432">
        <v>98</v>
      </c>
      <c r="J69" s="1648">
        <v>0</v>
      </c>
      <c r="K69" s="1488">
        <v>0</v>
      </c>
      <c r="L69" s="1488">
        <v>0</v>
      </c>
      <c r="M69" s="1488">
        <v>0</v>
      </c>
      <c r="N69" s="1432">
        <v>0</v>
      </c>
      <c r="O69" s="1508">
        <v>98</v>
      </c>
      <c r="P69" s="1441">
        <v>88</v>
      </c>
      <c r="Q69" s="1478"/>
    </row>
    <row r="70" spans="1:20" x14ac:dyDescent="0.25">
      <c r="A70" s="1579" t="s">
        <v>45</v>
      </c>
      <c r="B70" s="1488">
        <v>244</v>
      </c>
      <c r="C70" s="1488">
        <v>4</v>
      </c>
      <c r="D70" s="1489">
        <v>0</v>
      </c>
      <c r="E70" s="1488">
        <v>297</v>
      </c>
      <c r="F70" s="1488">
        <v>38</v>
      </c>
      <c r="G70" s="1503">
        <v>31</v>
      </c>
      <c r="H70" s="1504">
        <v>0</v>
      </c>
      <c r="I70" s="1432">
        <v>583</v>
      </c>
      <c r="J70" s="1648">
        <v>0</v>
      </c>
      <c r="K70" s="1488">
        <v>0</v>
      </c>
      <c r="L70" s="1488">
        <v>0</v>
      </c>
      <c r="M70" s="1488">
        <v>0</v>
      </c>
      <c r="N70" s="1432">
        <v>0</v>
      </c>
      <c r="O70" s="1508">
        <v>583</v>
      </c>
      <c r="P70" s="1441">
        <v>288</v>
      </c>
      <c r="Q70" s="1478"/>
    </row>
    <row r="71" spans="1:20" x14ac:dyDescent="0.25">
      <c r="A71" s="1579" t="s">
        <v>46</v>
      </c>
      <c r="B71" s="1488">
        <v>3</v>
      </c>
      <c r="C71" s="1488">
        <v>100</v>
      </c>
      <c r="D71" s="1489">
        <v>0</v>
      </c>
      <c r="E71" s="1488">
        <v>1667</v>
      </c>
      <c r="F71" s="1488">
        <v>473</v>
      </c>
      <c r="G71" s="1503">
        <v>0</v>
      </c>
      <c r="H71" s="1504">
        <v>816</v>
      </c>
      <c r="I71" s="1432">
        <v>3059</v>
      </c>
      <c r="J71" s="1648">
        <v>0</v>
      </c>
      <c r="K71" s="1488">
        <v>0</v>
      </c>
      <c r="L71" s="1488">
        <v>0</v>
      </c>
      <c r="M71" s="1488">
        <v>1925</v>
      </c>
      <c r="N71" s="1432">
        <v>1925</v>
      </c>
      <c r="O71" s="1508">
        <v>4984</v>
      </c>
      <c r="P71" s="1441">
        <v>3329</v>
      </c>
      <c r="Q71" s="1478"/>
    </row>
    <row r="72" spans="1:20" x14ac:dyDescent="0.25">
      <c r="A72" s="1656" t="s">
        <v>47</v>
      </c>
      <c r="B72" s="1645">
        <v>78</v>
      </c>
      <c r="C72" s="1645">
        <v>0</v>
      </c>
      <c r="D72" s="1646">
        <v>0</v>
      </c>
      <c r="E72" s="1645">
        <v>3</v>
      </c>
      <c r="F72" s="1645">
        <v>171</v>
      </c>
      <c r="G72" s="1651">
        <v>0</v>
      </c>
      <c r="H72" s="1652">
        <v>0</v>
      </c>
      <c r="I72" s="1432">
        <v>252</v>
      </c>
      <c r="J72" s="1653">
        <v>0</v>
      </c>
      <c r="K72" s="1645">
        <v>1027</v>
      </c>
      <c r="L72" s="1645">
        <v>83</v>
      </c>
      <c r="M72" s="1645">
        <v>0</v>
      </c>
      <c r="N72" s="1432">
        <v>1110</v>
      </c>
      <c r="O72" s="1655">
        <v>1362</v>
      </c>
      <c r="P72" s="1441">
        <v>1353</v>
      </c>
      <c r="Q72" s="1478"/>
    </row>
    <row r="73" spans="1:20" ht="15.75" thickBot="1" x14ac:dyDescent="0.3">
      <c r="A73" s="1579" t="s">
        <v>321</v>
      </c>
      <c r="B73" s="1488">
        <v>2006</v>
      </c>
      <c r="C73" s="1488">
        <v>677</v>
      </c>
      <c r="D73" s="1489">
        <v>574</v>
      </c>
      <c r="E73" s="1488">
        <v>1170</v>
      </c>
      <c r="F73" s="1488">
        <v>3374</v>
      </c>
      <c r="G73" s="1503">
        <v>229</v>
      </c>
      <c r="H73" s="1504">
        <v>416</v>
      </c>
      <c r="I73" s="1457">
        <v>7643</v>
      </c>
      <c r="J73" s="1648">
        <v>4847</v>
      </c>
      <c r="K73" s="1488">
        <v>124</v>
      </c>
      <c r="L73" s="1488">
        <v>660</v>
      </c>
      <c r="M73" s="1488">
        <v>292</v>
      </c>
      <c r="N73" s="1457">
        <v>5923</v>
      </c>
      <c r="O73" s="1508">
        <v>13566</v>
      </c>
      <c r="P73" s="1441">
        <v>6720</v>
      </c>
      <c r="Q73" s="1478"/>
    </row>
    <row r="74" spans="1:20" ht="15.75" thickBot="1" x14ac:dyDescent="0.3">
      <c r="A74" s="1473" t="s">
        <v>25</v>
      </c>
      <c r="B74" s="1475">
        <v>3599</v>
      </c>
      <c r="C74" s="1475">
        <v>1760</v>
      </c>
      <c r="D74" s="1528">
        <v>574</v>
      </c>
      <c r="E74" s="1475">
        <v>8504</v>
      </c>
      <c r="F74" s="1475">
        <v>11137</v>
      </c>
      <c r="G74" s="1528">
        <v>287</v>
      </c>
      <c r="H74" s="1475">
        <v>2061</v>
      </c>
      <c r="I74" s="1464">
        <v>27061</v>
      </c>
      <c r="J74" s="1475">
        <v>12181</v>
      </c>
      <c r="K74" s="1475">
        <v>2745</v>
      </c>
      <c r="L74" s="1475">
        <v>4446</v>
      </c>
      <c r="M74" s="1475">
        <v>2217</v>
      </c>
      <c r="N74" s="1464">
        <v>21589</v>
      </c>
      <c r="O74" s="1549">
        <v>48650</v>
      </c>
      <c r="P74" s="1474">
        <v>32395</v>
      </c>
      <c r="Q74" s="1478"/>
    </row>
    <row r="75" spans="1:20" ht="15.75" thickBot="1" x14ac:dyDescent="0.3">
      <c r="A75" s="1611" t="s">
        <v>26</v>
      </c>
      <c r="B75" s="1553">
        <v>13421</v>
      </c>
      <c r="C75" s="1553">
        <v>8198</v>
      </c>
      <c r="D75" s="1565">
        <v>1503</v>
      </c>
      <c r="E75" s="1553">
        <v>16187</v>
      </c>
      <c r="F75" s="1553">
        <v>18902</v>
      </c>
      <c r="G75" s="1565">
        <v>2051</v>
      </c>
      <c r="H75" s="1600">
        <v>5091</v>
      </c>
      <c r="I75" s="1464">
        <v>61799</v>
      </c>
      <c r="J75" s="1552">
        <v>13566</v>
      </c>
      <c r="K75" s="1553">
        <v>3986</v>
      </c>
      <c r="L75" s="1553">
        <v>8700</v>
      </c>
      <c r="M75" s="1553">
        <v>2217</v>
      </c>
      <c r="N75" s="1464">
        <v>28470</v>
      </c>
      <c r="O75" s="1495">
        <v>90268</v>
      </c>
      <c r="P75" s="1460">
        <v>61773</v>
      </c>
      <c r="Q75" s="1478"/>
    </row>
    <row r="76" spans="1:20" x14ac:dyDescent="0.25">
      <c r="A76" s="1419"/>
      <c r="B76" s="1435"/>
      <c r="C76" s="1419"/>
      <c r="D76" s="1420"/>
      <c r="E76" s="1419"/>
      <c r="F76" s="1419"/>
      <c r="G76" s="1420"/>
      <c r="H76" s="1419"/>
      <c r="I76" s="1435"/>
      <c r="J76" s="1419"/>
      <c r="K76" s="1419"/>
      <c r="L76" s="1419"/>
      <c r="M76" s="1419"/>
      <c r="N76" s="1419"/>
      <c r="O76" s="1419"/>
    </row>
    <row r="77" spans="1:20" x14ac:dyDescent="0.25">
      <c r="A77" s="1419"/>
      <c r="B77" s="1435"/>
      <c r="C77" s="1419"/>
      <c r="D77" s="1420"/>
      <c r="E77" s="1419"/>
      <c r="F77" s="1419"/>
      <c r="G77" s="1420"/>
      <c r="H77" s="1419"/>
      <c r="I77" s="1435"/>
      <c r="J77" s="1419"/>
      <c r="K77" s="1419"/>
      <c r="L77" s="1419"/>
      <c r="M77" s="1419"/>
      <c r="N77" s="1419"/>
      <c r="O77" s="1419"/>
    </row>
    <row r="78" spans="1:20" ht="15.75" thickBot="1" x14ac:dyDescent="0.3">
      <c r="A78" s="1419"/>
      <c r="B78" s="1419"/>
      <c r="C78" s="1419"/>
      <c r="D78" s="1420"/>
      <c r="E78" s="1419"/>
      <c r="F78" s="1419"/>
      <c r="G78" s="1420"/>
      <c r="H78" s="1419"/>
      <c r="I78" s="1419"/>
      <c r="J78" s="1419"/>
      <c r="K78" s="1419"/>
      <c r="L78" s="1419"/>
      <c r="M78" s="1419"/>
      <c r="N78" s="1419"/>
      <c r="O78" s="1419"/>
      <c r="T78" s="1657"/>
    </row>
    <row r="79" spans="1:20" ht="15.75" thickBot="1" x14ac:dyDescent="0.3">
      <c r="A79" s="3523" t="s">
        <v>48</v>
      </c>
      <c r="B79" s="3524"/>
      <c r="C79" s="3524"/>
      <c r="D79" s="3524"/>
      <c r="E79" s="3524"/>
      <c r="F79" s="3524"/>
      <c r="G79" s="3524"/>
      <c r="H79" s="3524"/>
      <c r="I79" s="3524"/>
      <c r="J79" s="3524"/>
      <c r="K79" s="3524"/>
      <c r="L79" s="3524"/>
      <c r="M79" s="3524"/>
      <c r="N79" s="3524"/>
      <c r="O79" s="3524"/>
      <c r="P79" s="3525"/>
    </row>
    <row r="80" spans="1:20" ht="15.75" thickBot="1" x14ac:dyDescent="0.3">
      <c r="A80" s="3526" t="s">
        <v>0</v>
      </c>
      <c r="B80" s="3530" t="s">
        <v>459</v>
      </c>
      <c r="C80" s="3531"/>
      <c r="D80" s="3531"/>
      <c r="E80" s="3531"/>
      <c r="F80" s="3531"/>
      <c r="G80" s="3531"/>
      <c r="H80" s="3532"/>
      <c r="I80" s="1560"/>
      <c r="J80" s="3569" t="s">
        <v>458</v>
      </c>
      <c r="K80" s="3569"/>
      <c r="L80" s="3569"/>
      <c r="M80" s="3569"/>
      <c r="N80" s="3570"/>
      <c r="O80" s="3536" t="s">
        <v>3</v>
      </c>
      <c r="P80" s="3539" t="s">
        <v>495</v>
      </c>
    </row>
    <row r="81" spans="1:16" ht="15" customHeight="1" thickBot="1" x14ac:dyDescent="0.3">
      <c r="A81" s="3527"/>
      <c r="B81" s="3542" t="s">
        <v>8</v>
      </c>
      <c r="C81" s="3543"/>
      <c r="D81" s="3544"/>
      <c r="E81" s="3545" t="s">
        <v>9</v>
      </c>
      <c r="F81" s="3546"/>
      <c r="G81" s="3547"/>
      <c r="H81" s="3526" t="s">
        <v>32</v>
      </c>
      <c r="I81" s="3549" t="s">
        <v>10</v>
      </c>
      <c r="J81" s="3542" t="s">
        <v>11</v>
      </c>
      <c r="K81" s="3544"/>
      <c r="L81" s="3526" t="s">
        <v>12</v>
      </c>
      <c r="M81" s="3526" t="s">
        <v>33</v>
      </c>
      <c r="N81" s="3549" t="s">
        <v>13</v>
      </c>
      <c r="O81" s="3537"/>
      <c r="P81" s="3540"/>
    </row>
    <row r="82" spans="1:16" ht="15.75" customHeight="1" thickBot="1" x14ac:dyDescent="0.3">
      <c r="A82" s="3528"/>
      <c r="B82" s="3566" t="s">
        <v>483</v>
      </c>
      <c r="C82" s="3554" t="s">
        <v>15</v>
      </c>
      <c r="D82" s="3555"/>
      <c r="E82" s="3556" t="s">
        <v>16</v>
      </c>
      <c r="F82" s="3554" t="s">
        <v>34</v>
      </c>
      <c r="G82" s="3555"/>
      <c r="H82" s="3527"/>
      <c r="I82" s="3550"/>
      <c r="J82" s="3552" t="s">
        <v>483</v>
      </c>
      <c r="K82" s="3526" t="s">
        <v>15</v>
      </c>
      <c r="L82" s="3527"/>
      <c r="M82" s="3527"/>
      <c r="N82" s="3550"/>
      <c r="O82" s="3537"/>
      <c r="P82" s="3540"/>
    </row>
    <row r="83" spans="1:16" ht="43.5" thickBot="1" x14ac:dyDescent="0.3">
      <c r="A83" s="3529"/>
      <c r="B83" s="3567"/>
      <c r="C83" s="1641" t="s">
        <v>15</v>
      </c>
      <c r="D83" s="1426" t="s">
        <v>486</v>
      </c>
      <c r="E83" s="3557"/>
      <c r="F83" s="1641" t="s">
        <v>34</v>
      </c>
      <c r="G83" s="1426" t="s">
        <v>486</v>
      </c>
      <c r="H83" s="3548"/>
      <c r="I83" s="3551"/>
      <c r="J83" s="3553"/>
      <c r="K83" s="3548"/>
      <c r="L83" s="3548"/>
      <c r="M83" s="3548"/>
      <c r="N83" s="3551"/>
      <c r="O83" s="3538"/>
      <c r="P83" s="3541"/>
    </row>
    <row r="84" spans="1:16" ht="15.75" thickBot="1" x14ac:dyDescent="0.3">
      <c r="A84" s="1563" t="s">
        <v>491</v>
      </c>
      <c r="B84" s="1564">
        <v>9822</v>
      </c>
      <c r="C84" s="1564">
        <v>6438</v>
      </c>
      <c r="D84" s="1565">
        <v>929</v>
      </c>
      <c r="E84" s="1564">
        <v>7683</v>
      </c>
      <c r="F84" s="1564">
        <v>7765</v>
      </c>
      <c r="G84" s="1565">
        <v>1764</v>
      </c>
      <c r="H84" s="1564">
        <v>3030</v>
      </c>
      <c r="I84" s="1566">
        <v>34738</v>
      </c>
      <c r="J84" s="1564">
        <v>1385</v>
      </c>
      <c r="K84" s="1564">
        <v>1241</v>
      </c>
      <c r="L84" s="1564">
        <v>4254</v>
      </c>
      <c r="M84" s="1564">
        <v>0</v>
      </c>
      <c r="N84" s="1463">
        <v>6880</v>
      </c>
      <c r="O84" s="1465">
        <v>41618</v>
      </c>
      <c r="P84" s="1567">
        <v>29378</v>
      </c>
    </row>
    <row r="85" spans="1:16" x14ac:dyDescent="0.25">
      <c r="A85" s="1568" t="s">
        <v>49</v>
      </c>
      <c r="B85" s="1569">
        <v>7208</v>
      </c>
      <c r="C85" s="1481">
        <v>4271</v>
      </c>
      <c r="D85" s="1482">
        <v>730</v>
      </c>
      <c r="E85" s="1481">
        <v>5204</v>
      </c>
      <c r="F85" s="1481">
        <v>5699</v>
      </c>
      <c r="G85" s="1483">
        <v>1024</v>
      </c>
      <c r="H85" s="1570">
        <v>1672</v>
      </c>
      <c r="I85" s="1537">
        <v>24054</v>
      </c>
      <c r="J85" s="1571">
        <v>1277</v>
      </c>
      <c r="K85" s="1481">
        <v>1210</v>
      </c>
      <c r="L85" s="1569">
        <v>4223</v>
      </c>
      <c r="M85" s="1569">
        <v>0</v>
      </c>
      <c r="N85" s="1537">
        <v>6710</v>
      </c>
      <c r="O85" s="1620">
        <v>30765</v>
      </c>
      <c r="P85" s="1434">
        <v>21293</v>
      </c>
    </row>
    <row r="86" spans="1:16" x14ac:dyDescent="0.25">
      <c r="A86" s="1573" t="s">
        <v>50</v>
      </c>
      <c r="B86" s="1574">
        <v>0</v>
      </c>
      <c r="C86" s="1488">
        <v>0</v>
      </c>
      <c r="D86" s="1489">
        <v>0</v>
      </c>
      <c r="E86" s="1488">
        <v>0</v>
      </c>
      <c r="F86" s="1488">
        <v>0</v>
      </c>
      <c r="G86" s="1503">
        <v>0</v>
      </c>
      <c r="H86" s="1575">
        <v>0</v>
      </c>
      <c r="I86" s="1543">
        <v>0</v>
      </c>
      <c r="J86" s="1658">
        <v>0</v>
      </c>
      <c r="K86" s="1488">
        <v>0</v>
      </c>
      <c r="L86" s="1574">
        <v>0</v>
      </c>
      <c r="M86" s="1574">
        <v>0</v>
      </c>
      <c r="N86" s="1543">
        <v>0</v>
      </c>
      <c r="O86" s="1620">
        <v>0</v>
      </c>
      <c r="P86" s="1441">
        <v>0</v>
      </c>
    </row>
    <row r="87" spans="1:16" x14ac:dyDescent="0.25">
      <c r="A87" s="1573" t="s">
        <v>51</v>
      </c>
      <c r="B87" s="1574">
        <v>2028</v>
      </c>
      <c r="C87" s="1488">
        <v>1823</v>
      </c>
      <c r="D87" s="1489">
        <v>186</v>
      </c>
      <c r="E87" s="1488">
        <v>2282</v>
      </c>
      <c r="F87" s="1488">
        <v>1036</v>
      </c>
      <c r="G87" s="1503">
        <v>274</v>
      </c>
      <c r="H87" s="1575">
        <v>604</v>
      </c>
      <c r="I87" s="1543">
        <v>7773</v>
      </c>
      <c r="J87" s="1658">
        <v>100</v>
      </c>
      <c r="K87" s="1488">
        <v>0</v>
      </c>
      <c r="L87" s="1574">
        <v>31</v>
      </c>
      <c r="M87" s="1574">
        <v>0</v>
      </c>
      <c r="N87" s="1543">
        <v>131</v>
      </c>
      <c r="O87" s="1620">
        <v>7904</v>
      </c>
      <c r="P87" s="1441">
        <v>6006</v>
      </c>
    </row>
    <row r="88" spans="1:16" x14ac:dyDescent="0.25">
      <c r="A88" s="1578" t="s">
        <v>52</v>
      </c>
      <c r="B88" s="1488">
        <v>412</v>
      </c>
      <c r="C88" s="1488">
        <v>128</v>
      </c>
      <c r="D88" s="1489">
        <v>13</v>
      </c>
      <c r="E88" s="1488">
        <v>56</v>
      </c>
      <c r="F88" s="1488">
        <v>353</v>
      </c>
      <c r="G88" s="1503">
        <v>0</v>
      </c>
      <c r="H88" s="1504">
        <v>249</v>
      </c>
      <c r="I88" s="1543">
        <v>1198</v>
      </c>
      <c r="J88" s="1648">
        <v>0</v>
      </c>
      <c r="K88" s="1488">
        <v>0</v>
      </c>
      <c r="L88" s="1488">
        <v>0</v>
      </c>
      <c r="M88" s="1488">
        <v>0</v>
      </c>
      <c r="N88" s="1543">
        <v>0</v>
      </c>
      <c r="O88" s="1620">
        <v>1198</v>
      </c>
      <c r="P88" s="1441">
        <v>776</v>
      </c>
    </row>
    <row r="89" spans="1:16" x14ac:dyDescent="0.25">
      <c r="A89" s="1579" t="s">
        <v>53</v>
      </c>
      <c r="B89" s="1488">
        <v>96</v>
      </c>
      <c r="C89" s="1488">
        <v>216</v>
      </c>
      <c r="D89" s="1489">
        <v>0</v>
      </c>
      <c r="E89" s="1488">
        <v>107</v>
      </c>
      <c r="F89" s="1488">
        <v>677</v>
      </c>
      <c r="G89" s="1503">
        <v>466</v>
      </c>
      <c r="H89" s="1504">
        <v>504</v>
      </c>
      <c r="I89" s="1543">
        <v>1600</v>
      </c>
      <c r="J89" s="1648">
        <v>8</v>
      </c>
      <c r="K89" s="1488">
        <v>31</v>
      </c>
      <c r="L89" s="1488">
        <v>0</v>
      </c>
      <c r="M89" s="1488">
        <v>0</v>
      </c>
      <c r="N89" s="1543">
        <v>39</v>
      </c>
      <c r="O89" s="1620">
        <v>1639</v>
      </c>
      <c r="P89" s="1441">
        <v>1197</v>
      </c>
    </row>
    <row r="90" spans="1:16" ht="15.75" thickBot="1" x14ac:dyDescent="0.3">
      <c r="A90" s="1580" t="s">
        <v>23</v>
      </c>
      <c r="B90" s="1581">
        <v>78</v>
      </c>
      <c r="C90" s="1581">
        <v>0</v>
      </c>
      <c r="D90" s="1582">
        <v>0</v>
      </c>
      <c r="E90" s="1581">
        <v>34</v>
      </c>
      <c r="F90" s="1581">
        <v>0</v>
      </c>
      <c r="G90" s="1583">
        <v>0</v>
      </c>
      <c r="H90" s="1584">
        <v>1</v>
      </c>
      <c r="I90" s="1585">
        <v>113</v>
      </c>
      <c r="J90" s="1586">
        <v>0</v>
      </c>
      <c r="K90" s="1581">
        <v>0</v>
      </c>
      <c r="L90" s="1581">
        <v>0</v>
      </c>
      <c r="M90" s="1581">
        <v>0</v>
      </c>
      <c r="N90" s="1585">
        <v>0</v>
      </c>
      <c r="O90" s="1620">
        <v>113</v>
      </c>
      <c r="P90" s="1588">
        <v>106</v>
      </c>
    </row>
    <row r="91" spans="1:16" ht="15.75" thickBot="1" x14ac:dyDescent="0.3">
      <c r="A91" s="1563" t="s">
        <v>492</v>
      </c>
      <c r="B91" s="1564">
        <v>3599</v>
      </c>
      <c r="C91" s="1564">
        <v>1760</v>
      </c>
      <c r="D91" s="1565">
        <v>574</v>
      </c>
      <c r="E91" s="1564">
        <v>8504</v>
      </c>
      <c r="F91" s="1564">
        <v>11137</v>
      </c>
      <c r="G91" s="1565">
        <v>287</v>
      </c>
      <c r="H91" s="1589">
        <v>2061</v>
      </c>
      <c r="I91" s="1566">
        <v>27061</v>
      </c>
      <c r="J91" s="1590">
        <v>12181</v>
      </c>
      <c r="K91" s="1564">
        <v>2745</v>
      </c>
      <c r="L91" s="1564">
        <v>4446</v>
      </c>
      <c r="M91" s="1564">
        <v>2217</v>
      </c>
      <c r="N91" s="1463">
        <v>21589</v>
      </c>
      <c r="O91" s="1465">
        <v>48650</v>
      </c>
      <c r="P91" s="1567">
        <v>32395</v>
      </c>
    </row>
    <row r="92" spans="1:16" x14ac:dyDescent="0.25">
      <c r="A92" s="1573" t="s">
        <v>49</v>
      </c>
      <c r="B92" s="1488">
        <v>2977</v>
      </c>
      <c r="C92" s="1488">
        <v>980</v>
      </c>
      <c r="D92" s="1489">
        <v>574</v>
      </c>
      <c r="E92" s="1488">
        <v>4116</v>
      </c>
      <c r="F92" s="1488">
        <v>5382</v>
      </c>
      <c r="G92" s="1503">
        <v>58</v>
      </c>
      <c r="H92" s="1504">
        <v>1910</v>
      </c>
      <c r="I92" s="1537">
        <v>15365</v>
      </c>
      <c r="J92" s="1648">
        <v>12019</v>
      </c>
      <c r="K92" s="1488">
        <v>2745</v>
      </c>
      <c r="L92" s="1488">
        <v>3585</v>
      </c>
      <c r="M92" s="1488">
        <v>2217</v>
      </c>
      <c r="N92" s="1537">
        <v>20566</v>
      </c>
      <c r="O92" s="1620">
        <v>35931</v>
      </c>
      <c r="P92" s="1441">
        <v>24483</v>
      </c>
    </row>
    <row r="93" spans="1:16" x14ac:dyDescent="0.25">
      <c r="A93" s="1573" t="s">
        <v>50</v>
      </c>
      <c r="B93" s="1488">
        <v>0</v>
      </c>
      <c r="C93" s="1488">
        <v>0</v>
      </c>
      <c r="D93" s="1489">
        <v>0</v>
      </c>
      <c r="E93" s="1488">
        <v>0</v>
      </c>
      <c r="F93" s="1488">
        <v>0</v>
      </c>
      <c r="G93" s="1503">
        <v>0</v>
      </c>
      <c r="H93" s="1504">
        <v>0</v>
      </c>
      <c r="I93" s="1543">
        <v>0</v>
      </c>
      <c r="J93" s="1648">
        <v>0</v>
      </c>
      <c r="K93" s="1488">
        <v>0</v>
      </c>
      <c r="L93" s="1488">
        <v>0</v>
      </c>
      <c r="M93" s="1488">
        <v>0</v>
      </c>
      <c r="N93" s="1543">
        <v>0</v>
      </c>
      <c r="O93" s="1620">
        <v>0</v>
      </c>
      <c r="P93" s="1441">
        <v>0</v>
      </c>
    </row>
    <row r="94" spans="1:16" x14ac:dyDescent="0.25">
      <c r="A94" s="1573" t="s">
        <v>51</v>
      </c>
      <c r="B94" s="1574">
        <v>570</v>
      </c>
      <c r="C94" s="1574">
        <v>763</v>
      </c>
      <c r="D94" s="1489">
        <v>0</v>
      </c>
      <c r="E94" s="1574">
        <v>4186</v>
      </c>
      <c r="F94" s="1574">
        <v>5452</v>
      </c>
      <c r="G94" s="1503">
        <v>229</v>
      </c>
      <c r="H94" s="1575">
        <v>0</v>
      </c>
      <c r="I94" s="1543">
        <v>10971</v>
      </c>
      <c r="J94" s="1658">
        <v>162</v>
      </c>
      <c r="K94" s="1574">
        <v>0</v>
      </c>
      <c r="L94" s="1574">
        <v>861</v>
      </c>
      <c r="M94" s="1574">
        <v>0</v>
      </c>
      <c r="N94" s="1543">
        <v>1023</v>
      </c>
      <c r="O94" s="1620">
        <v>11994</v>
      </c>
      <c r="P94" s="1441">
        <v>7344</v>
      </c>
    </row>
    <row r="95" spans="1:16" x14ac:dyDescent="0.25">
      <c r="A95" s="1578" t="s">
        <v>52</v>
      </c>
      <c r="B95" s="1574">
        <v>9</v>
      </c>
      <c r="C95" s="1574">
        <v>4</v>
      </c>
      <c r="D95" s="1489">
        <v>0</v>
      </c>
      <c r="E95" s="1574">
        <v>192</v>
      </c>
      <c r="F95" s="1574">
        <v>5</v>
      </c>
      <c r="G95" s="1503">
        <v>0</v>
      </c>
      <c r="H95" s="1575">
        <v>151</v>
      </c>
      <c r="I95" s="1543">
        <v>361</v>
      </c>
      <c r="J95" s="1658">
        <v>0</v>
      </c>
      <c r="K95" s="1574">
        <v>0</v>
      </c>
      <c r="L95" s="1574">
        <v>0</v>
      </c>
      <c r="M95" s="1574">
        <v>0</v>
      </c>
      <c r="N95" s="1543">
        <v>0</v>
      </c>
      <c r="O95" s="1620">
        <v>361</v>
      </c>
      <c r="P95" s="1441">
        <v>208</v>
      </c>
    </row>
    <row r="96" spans="1:16" x14ac:dyDescent="0.25">
      <c r="A96" s="1659" t="s">
        <v>53</v>
      </c>
      <c r="B96" s="1660">
        <v>0</v>
      </c>
      <c r="C96" s="1660">
        <v>0</v>
      </c>
      <c r="D96" s="1646">
        <v>0</v>
      </c>
      <c r="E96" s="1660">
        <v>10</v>
      </c>
      <c r="F96" s="1660">
        <v>0</v>
      </c>
      <c r="G96" s="1651">
        <v>0</v>
      </c>
      <c r="H96" s="1661">
        <v>0</v>
      </c>
      <c r="I96" s="1543">
        <v>10</v>
      </c>
      <c r="J96" s="1662">
        <v>0</v>
      </c>
      <c r="K96" s="1660">
        <v>0</v>
      </c>
      <c r="L96" s="1660">
        <v>0</v>
      </c>
      <c r="M96" s="1660">
        <v>0</v>
      </c>
      <c r="N96" s="1543">
        <v>0</v>
      </c>
      <c r="O96" s="1620">
        <v>10</v>
      </c>
      <c r="P96" s="1441">
        <v>6</v>
      </c>
    </row>
    <row r="97" spans="1:16" ht="15.75" thickBot="1" x14ac:dyDescent="0.3">
      <c r="A97" s="1580" t="s">
        <v>23</v>
      </c>
      <c r="B97" s="1581">
        <v>43</v>
      </c>
      <c r="C97" s="1581">
        <v>13</v>
      </c>
      <c r="D97" s="1582">
        <v>0</v>
      </c>
      <c r="E97" s="1581">
        <v>0</v>
      </c>
      <c r="F97" s="1581">
        <v>298</v>
      </c>
      <c r="G97" s="1583">
        <v>0</v>
      </c>
      <c r="H97" s="1584">
        <v>0</v>
      </c>
      <c r="I97" s="1585">
        <v>354</v>
      </c>
      <c r="J97" s="1586">
        <v>0</v>
      </c>
      <c r="K97" s="1581">
        <v>0</v>
      </c>
      <c r="L97" s="1581">
        <v>0</v>
      </c>
      <c r="M97" s="1581">
        <v>0</v>
      </c>
      <c r="N97" s="1585">
        <v>0</v>
      </c>
      <c r="O97" s="1620">
        <v>354</v>
      </c>
      <c r="P97" s="1588">
        <v>354</v>
      </c>
    </row>
    <row r="98" spans="1:16" ht="15.75" customHeight="1" thickBot="1" x14ac:dyDescent="0.3">
      <c r="A98" s="1563" t="s">
        <v>493</v>
      </c>
      <c r="B98" s="1564">
        <v>13421</v>
      </c>
      <c r="C98" s="1553">
        <v>8198</v>
      </c>
      <c r="D98" s="1565">
        <v>1503</v>
      </c>
      <c r="E98" s="1553">
        <v>16187</v>
      </c>
      <c r="F98" s="1553">
        <v>18902</v>
      </c>
      <c r="G98" s="1565">
        <v>2051</v>
      </c>
      <c r="H98" s="1600">
        <v>5091</v>
      </c>
      <c r="I98" s="1463">
        <v>61799</v>
      </c>
      <c r="J98" s="1590">
        <v>13566</v>
      </c>
      <c r="K98" s="1553">
        <v>3986</v>
      </c>
      <c r="L98" s="1564">
        <v>8700</v>
      </c>
      <c r="M98" s="1564">
        <v>2217</v>
      </c>
      <c r="N98" s="1463">
        <v>28470</v>
      </c>
      <c r="O98" s="1465">
        <v>90268</v>
      </c>
      <c r="P98" s="1567">
        <v>61773</v>
      </c>
    </row>
    <row r="99" spans="1:16" x14ac:dyDescent="0.25">
      <c r="I99" s="1478"/>
    </row>
    <row r="101" spans="1:16" x14ac:dyDescent="0.25">
      <c r="A101" s="1601"/>
      <c r="B101" s="1478"/>
      <c r="C101" s="1478"/>
      <c r="E101" s="1478"/>
      <c r="F101" s="1478"/>
      <c r="G101" s="1663"/>
      <c r="H101" s="1478"/>
      <c r="I101" s="1478"/>
      <c r="J101" s="1478"/>
      <c r="K101" s="1478"/>
      <c r="L101" s="1478"/>
      <c r="M101" s="1478"/>
      <c r="N101" s="1478"/>
      <c r="O101" s="1478"/>
      <c r="P101" s="1478"/>
    </row>
    <row r="102" spans="1:16" x14ac:dyDescent="0.25">
      <c r="A102" s="1556"/>
      <c r="B102" s="1478"/>
      <c r="C102" s="1478"/>
      <c r="E102" s="1478"/>
      <c r="F102" s="1478"/>
      <c r="G102" s="1663"/>
      <c r="H102" s="1478"/>
      <c r="I102" s="1478"/>
      <c r="J102" s="1478"/>
      <c r="K102" s="1478"/>
      <c r="L102" s="1478"/>
      <c r="M102" s="1478"/>
      <c r="N102" s="1478"/>
      <c r="O102" s="1478"/>
      <c r="P102" s="1478"/>
    </row>
    <row r="103" spans="1:16" x14ac:dyDescent="0.25">
      <c r="A103" s="1556"/>
      <c r="B103" s="1478"/>
      <c r="C103" s="1478"/>
      <c r="E103" s="1478"/>
      <c r="F103" s="1478"/>
      <c r="G103" s="1663"/>
      <c r="H103" s="1478"/>
      <c r="I103" s="1478"/>
      <c r="J103" s="1478"/>
      <c r="K103" s="1478"/>
      <c r="L103" s="1478"/>
      <c r="M103" s="1478"/>
      <c r="N103" s="1478"/>
      <c r="O103" s="1478"/>
      <c r="P103" s="1478"/>
    </row>
    <row r="104" spans="1:16" x14ac:dyDescent="0.25">
      <c r="A104" s="1556"/>
      <c r="B104" s="1478"/>
      <c r="C104" s="1478"/>
      <c r="E104" s="1478"/>
      <c r="F104" s="1478"/>
      <c r="G104" s="1663"/>
      <c r="H104" s="1478"/>
      <c r="I104" s="1478"/>
      <c r="J104" s="1478"/>
      <c r="K104" s="1478"/>
      <c r="L104" s="1478"/>
      <c r="M104" s="1478"/>
      <c r="N104" s="1478"/>
      <c r="O104" s="1478"/>
      <c r="P104" s="1478"/>
    </row>
    <row r="105" spans="1:16" x14ac:dyDescent="0.25">
      <c r="A105" s="1556"/>
      <c r="B105" s="1478"/>
      <c r="C105" s="1478"/>
      <c r="E105" s="1478"/>
      <c r="F105" s="1478"/>
      <c r="G105" s="1663"/>
      <c r="H105" s="1478"/>
      <c r="I105" s="1478"/>
      <c r="J105" s="1478"/>
      <c r="K105" s="1478"/>
      <c r="L105" s="1478"/>
      <c r="M105" s="1478"/>
      <c r="N105" s="1478"/>
      <c r="O105" s="1478"/>
      <c r="P105" s="1478"/>
    </row>
    <row r="106" spans="1:16" x14ac:dyDescent="0.25">
      <c r="B106" s="1478"/>
      <c r="C106" s="1478"/>
      <c r="E106" s="1478"/>
      <c r="F106" s="1478"/>
      <c r="G106" s="1663"/>
      <c r="H106" s="1478"/>
      <c r="I106" s="1478"/>
      <c r="J106" s="1478"/>
      <c r="K106" s="1478"/>
      <c r="L106" s="1478"/>
      <c r="M106" s="1478"/>
      <c r="N106" s="1478"/>
      <c r="O106" s="1478"/>
      <c r="P106" s="1478"/>
    </row>
    <row r="107" spans="1:16" x14ac:dyDescent="0.25">
      <c r="B107" s="1478"/>
      <c r="C107" s="1478"/>
      <c r="E107" s="1478"/>
      <c r="F107" s="1478"/>
      <c r="G107" s="1663"/>
      <c r="H107" s="1478"/>
      <c r="I107" s="1478"/>
      <c r="J107" s="1478"/>
      <c r="K107" s="1478"/>
      <c r="L107" s="1478"/>
      <c r="M107" s="1478"/>
      <c r="N107" s="1478"/>
      <c r="O107" s="1478"/>
      <c r="P107" s="1478"/>
    </row>
    <row r="108" spans="1:16" x14ac:dyDescent="0.25">
      <c r="B108" s="1478"/>
      <c r="C108" s="1478"/>
      <c r="E108" s="1478"/>
      <c r="F108" s="1478"/>
      <c r="G108" s="1663"/>
      <c r="H108" s="1478"/>
      <c r="I108" s="1478"/>
      <c r="J108" s="1478"/>
      <c r="K108" s="1478"/>
      <c r="L108" s="1478"/>
      <c r="M108" s="1478"/>
      <c r="N108" s="1478"/>
      <c r="O108" s="1478"/>
      <c r="P108" s="1478"/>
    </row>
    <row r="109" spans="1:16" x14ac:dyDescent="0.25">
      <c r="B109" s="1478"/>
      <c r="C109" s="1478"/>
      <c r="E109" s="1478"/>
      <c r="F109" s="1478"/>
      <c r="G109" s="1663"/>
      <c r="H109" s="1478"/>
      <c r="I109" s="1478"/>
      <c r="J109" s="1478"/>
      <c r="K109" s="1478"/>
      <c r="L109" s="1478"/>
      <c r="M109" s="1478"/>
      <c r="N109" s="1478"/>
      <c r="O109" s="1478"/>
      <c r="P109" s="1478"/>
    </row>
    <row r="110" spans="1:16" x14ac:dyDescent="0.25">
      <c r="B110" s="1478"/>
      <c r="C110" s="1478"/>
      <c r="E110" s="1478"/>
      <c r="F110" s="1478"/>
      <c r="G110" s="1663"/>
      <c r="H110" s="1478"/>
      <c r="I110" s="1478"/>
      <c r="J110" s="1478"/>
      <c r="K110" s="1478"/>
      <c r="L110" s="1478"/>
      <c r="M110" s="1478"/>
      <c r="N110" s="1478"/>
      <c r="O110" s="1478"/>
      <c r="P110" s="1478"/>
    </row>
    <row r="111" spans="1:16" x14ac:dyDescent="0.25">
      <c r="B111" s="1478"/>
      <c r="C111" s="1478"/>
      <c r="E111" s="1478"/>
      <c r="F111" s="1478"/>
      <c r="G111" s="1663"/>
      <c r="H111" s="1478"/>
      <c r="I111" s="1478"/>
      <c r="J111" s="1478"/>
      <c r="K111" s="1478"/>
      <c r="L111" s="1478"/>
      <c r="M111" s="1478"/>
      <c r="N111" s="1478"/>
      <c r="O111" s="1478"/>
      <c r="P111" s="1478"/>
    </row>
    <row r="112" spans="1:16" x14ac:dyDescent="0.25">
      <c r="B112" s="1478"/>
      <c r="C112" s="1478"/>
      <c r="E112" s="1478"/>
      <c r="F112" s="1478"/>
      <c r="G112" s="1663"/>
      <c r="H112" s="1478"/>
      <c r="I112" s="1478"/>
      <c r="J112" s="1478"/>
      <c r="K112" s="1478"/>
      <c r="L112" s="1478"/>
      <c r="M112" s="1478"/>
      <c r="N112" s="1478"/>
      <c r="O112" s="1478"/>
      <c r="P112" s="1478"/>
    </row>
    <row r="113" spans="2:16" x14ac:dyDescent="0.25">
      <c r="B113" s="1478"/>
      <c r="C113" s="1478"/>
      <c r="E113" s="1478"/>
      <c r="F113" s="1478"/>
      <c r="G113" s="1663"/>
      <c r="H113" s="1478"/>
      <c r="I113" s="1478"/>
      <c r="J113" s="1478"/>
      <c r="K113" s="1478"/>
      <c r="L113" s="1478"/>
      <c r="M113" s="1478"/>
      <c r="N113" s="1478"/>
      <c r="O113" s="1478"/>
      <c r="P113" s="1478"/>
    </row>
    <row r="114" spans="2:16" x14ac:dyDescent="0.25">
      <c r="B114" s="1478"/>
      <c r="C114" s="1478"/>
      <c r="E114" s="1478"/>
      <c r="F114" s="1478"/>
      <c r="G114" s="1663"/>
      <c r="H114" s="1478"/>
      <c r="I114" s="1478"/>
      <c r="J114" s="1478"/>
      <c r="K114" s="1478"/>
      <c r="L114" s="1478"/>
      <c r="M114" s="1478"/>
      <c r="N114" s="1478"/>
      <c r="O114" s="1478"/>
      <c r="P114" s="1478"/>
    </row>
    <row r="115" spans="2:16" x14ac:dyDescent="0.25">
      <c r="B115" s="1478"/>
      <c r="C115" s="1478"/>
      <c r="E115" s="1478"/>
      <c r="F115" s="1478"/>
      <c r="G115" s="1663"/>
      <c r="H115" s="1478"/>
      <c r="I115" s="1478"/>
      <c r="J115" s="1478"/>
      <c r="K115" s="1478"/>
      <c r="L115" s="1478"/>
      <c r="M115" s="1478"/>
      <c r="N115" s="1478"/>
      <c r="O115" s="1478"/>
      <c r="P115" s="1478"/>
    </row>
    <row r="116" spans="2:16" x14ac:dyDescent="0.25">
      <c r="E116" s="1478"/>
      <c r="F116" s="1478"/>
      <c r="G116" s="1663"/>
      <c r="H116" s="1478"/>
      <c r="I116" s="1478"/>
      <c r="J116" s="1478"/>
      <c r="K116" s="1478"/>
      <c r="L116" s="1478"/>
      <c r="M116" s="1478"/>
      <c r="N116" s="1478"/>
      <c r="O116" s="1478"/>
      <c r="P116" s="1478"/>
    </row>
    <row r="117" spans="2:16" x14ac:dyDescent="0.25">
      <c r="E117" s="1478"/>
      <c r="F117" s="1478"/>
      <c r="G117" s="1663"/>
      <c r="H117" s="1478"/>
      <c r="I117" s="1478"/>
      <c r="J117" s="1478"/>
      <c r="K117" s="1478"/>
      <c r="L117" s="1478"/>
      <c r="M117" s="1478"/>
      <c r="N117" s="1478"/>
      <c r="O117" s="1478"/>
      <c r="P117" s="1478"/>
    </row>
    <row r="126" spans="2:16" x14ac:dyDescent="0.25">
      <c r="B126" s="1477">
        <v>1592</v>
      </c>
      <c r="C126" s="1477">
        <v>543</v>
      </c>
      <c r="D126" s="1604">
        <f>B126+C126</f>
        <v>2135</v>
      </c>
    </row>
    <row r="127" spans="2:16" x14ac:dyDescent="0.25">
      <c r="B127" s="1477">
        <v>6212</v>
      </c>
      <c r="C127" s="1477">
        <v>1338</v>
      </c>
      <c r="D127" s="1604">
        <f>B127+C127</f>
        <v>7550</v>
      </c>
    </row>
    <row r="128" spans="2:16" x14ac:dyDescent="0.25">
      <c r="B128" s="1477">
        <v>7804</v>
      </c>
      <c r="C128" s="1477">
        <v>1881</v>
      </c>
      <c r="D128" s="1604">
        <f>B128+C128</f>
        <v>9685</v>
      </c>
    </row>
    <row r="129" spans="2:4" x14ac:dyDescent="0.25">
      <c r="B129" s="1477">
        <v>140</v>
      </c>
      <c r="C129" s="1477">
        <v>13</v>
      </c>
      <c r="D129" s="1604">
        <f>B129+C129</f>
        <v>153</v>
      </c>
    </row>
    <row r="130" spans="2:4" x14ac:dyDescent="0.25">
      <c r="B130" s="1477">
        <v>7944</v>
      </c>
      <c r="C130" s="1477">
        <v>1894</v>
      </c>
      <c r="D130" s="1604">
        <f>B130+C130</f>
        <v>9838</v>
      </c>
    </row>
  </sheetData>
  <mergeCells count="82">
    <mergeCell ref="M7:M9"/>
    <mergeCell ref="N7:N9"/>
    <mergeCell ref="A2:P2"/>
    <mergeCell ref="F3:G3"/>
    <mergeCell ref="A5:P5"/>
    <mergeCell ref="A6:A9"/>
    <mergeCell ref="B6:H6"/>
    <mergeCell ref="J6:N6"/>
    <mergeCell ref="O6:O9"/>
    <mergeCell ref="P6:P9"/>
    <mergeCell ref="B7:D7"/>
    <mergeCell ref="E7:G7"/>
    <mergeCell ref="K8:K9"/>
    <mergeCell ref="H7:H9"/>
    <mergeCell ref="I7:I9"/>
    <mergeCell ref="J7:K7"/>
    <mergeCell ref="L7:L9"/>
    <mergeCell ref="B8:B9"/>
    <mergeCell ref="C8:D8"/>
    <mergeCell ref="E8:E9"/>
    <mergeCell ref="F8:G8"/>
    <mergeCell ref="J8:J9"/>
    <mergeCell ref="A35:P35"/>
    <mergeCell ref="A36:A39"/>
    <mergeCell ref="B36:H36"/>
    <mergeCell ref="J36:N36"/>
    <mergeCell ref="O36:O39"/>
    <mergeCell ref="P36:P39"/>
    <mergeCell ref="B37:D37"/>
    <mergeCell ref="E37:G37"/>
    <mergeCell ref="H37:H39"/>
    <mergeCell ref="I37:I39"/>
    <mergeCell ref="J37:K37"/>
    <mergeCell ref="L37:L39"/>
    <mergeCell ref="M37:M39"/>
    <mergeCell ref="N37:N39"/>
    <mergeCell ref="B38:B39"/>
    <mergeCell ref="C38:D38"/>
    <mergeCell ref="E38:E39"/>
    <mergeCell ref="F38:G38"/>
    <mergeCell ref="J38:J39"/>
    <mergeCell ref="K38:K39"/>
    <mergeCell ref="A47:P47"/>
    <mergeCell ref="A48:A51"/>
    <mergeCell ref="B48:H48"/>
    <mergeCell ref="J48:N48"/>
    <mergeCell ref="O48:O51"/>
    <mergeCell ref="P48:P51"/>
    <mergeCell ref="B49:D49"/>
    <mergeCell ref="E49:G49"/>
    <mergeCell ref="H49:H51"/>
    <mergeCell ref="I49:I51"/>
    <mergeCell ref="J49:K49"/>
    <mergeCell ref="L49:L51"/>
    <mergeCell ref="M49:M51"/>
    <mergeCell ref="N49:N51"/>
    <mergeCell ref="B50:B51"/>
    <mergeCell ref="C50:D50"/>
    <mergeCell ref="E50:E51"/>
    <mergeCell ref="F50:G50"/>
    <mergeCell ref="J50:J51"/>
    <mergeCell ref="K50:K51"/>
    <mergeCell ref="A79:P79"/>
    <mergeCell ref="A80:A83"/>
    <mergeCell ref="B80:H80"/>
    <mergeCell ref="J80:N80"/>
    <mergeCell ref="O80:O83"/>
    <mergeCell ref="P80:P83"/>
    <mergeCell ref="B81:D81"/>
    <mergeCell ref="E81:G81"/>
    <mergeCell ref="H81:H83"/>
    <mergeCell ref="I81:I83"/>
    <mergeCell ref="J81:K81"/>
    <mergeCell ref="L81:L83"/>
    <mergeCell ref="M81:M83"/>
    <mergeCell ref="N81:N83"/>
    <mergeCell ref="B82:B83"/>
    <mergeCell ref="C82:D82"/>
    <mergeCell ref="E82:E83"/>
    <mergeCell ref="F82:G82"/>
    <mergeCell ref="J82:J83"/>
    <mergeCell ref="K82:K83"/>
  </mergeCells>
  <pageMargins left="0.7" right="0.7" top="0.75" bottom="0.75" header="0.3" footer="0.3"/>
  <pageSetup paperSize="9" scale="38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38"/>
  <sheetViews>
    <sheetView topLeftCell="A25" zoomScale="70" zoomScaleNormal="70" workbookViewId="0">
      <selection activeCell="O52" sqref="O52:O59"/>
    </sheetView>
  </sheetViews>
  <sheetFormatPr defaultColWidth="9.140625" defaultRowHeight="15" x14ac:dyDescent="0.25"/>
  <cols>
    <col min="1" max="1" width="49.7109375" style="1419" customWidth="1"/>
    <col min="2" max="2" width="14.5703125" style="1419" customWidth="1"/>
    <col min="3" max="3" width="16.7109375" style="1419" customWidth="1"/>
    <col min="4" max="4" width="17.42578125" style="1420" customWidth="1"/>
    <col min="5" max="5" width="18.85546875" style="1419" customWidth="1"/>
    <col min="6" max="6" width="19" style="1419" customWidth="1"/>
    <col min="7" max="7" width="19" style="1420" customWidth="1"/>
    <col min="8" max="14" width="19" style="1419" customWidth="1"/>
    <col min="15" max="15" width="16" style="1419" customWidth="1"/>
    <col min="16" max="16" width="14" style="1419" customWidth="1"/>
    <col min="17" max="16384" width="9.140625" style="1419"/>
  </cols>
  <sheetData>
    <row r="1" spans="1:17" x14ac:dyDescent="0.25">
      <c r="A1" s="1418"/>
    </row>
    <row r="2" spans="1:17" ht="18.75" x14ac:dyDescent="0.3">
      <c r="A2" s="3522" t="s">
        <v>505</v>
      </c>
      <c r="B2" s="3522"/>
      <c r="C2" s="3522"/>
      <c r="D2" s="3522"/>
      <c r="E2" s="3522"/>
      <c r="F2" s="3522"/>
      <c r="G2" s="3522"/>
      <c r="H2" s="3522"/>
      <c r="I2" s="3522"/>
      <c r="J2" s="3522"/>
      <c r="K2" s="3522"/>
      <c r="L2" s="3522"/>
      <c r="M2" s="3522"/>
      <c r="N2" s="3522"/>
      <c r="O2" s="3522"/>
      <c r="P2" s="3522"/>
    </row>
    <row r="3" spans="1:17" ht="18.75" x14ac:dyDescent="0.3">
      <c r="A3" s="1421"/>
      <c r="B3" s="1421"/>
      <c r="C3" s="1625"/>
      <c r="D3" s="1421"/>
      <c r="E3" s="1625"/>
      <c r="F3" s="1625"/>
      <c r="G3" s="1625"/>
      <c r="H3" s="1421"/>
      <c r="I3" s="1421"/>
      <c r="J3" s="1625"/>
      <c r="K3" s="1421"/>
      <c r="L3" s="1421"/>
      <c r="M3" s="1421"/>
      <c r="N3" s="1421"/>
      <c r="O3" s="1421"/>
      <c r="P3" s="1421"/>
    </row>
    <row r="4" spans="1:17" ht="15.75" thickBot="1" x14ac:dyDescent="0.3">
      <c r="A4" s="1423"/>
      <c r="B4" s="1423"/>
      <c r="C4" s="1423"/>
      <c r="D4" s="1423"/>
      <c r="E4" s="1423"/>
      <c r="F4" s="1423"/>
      <c r="G4" s="1423"/>
      <c r="H4" s="1423"/>
      <c r="I4" s="1424"/>
      <c r="J4" s="1423"/>
      <c r="K4" s="1423"/>
      <c r="L4" s="1423"/>
      <c r="M4" s="1423"/>
      <c r="N4" s="1423"/>
      <c r="O4" s="1423"/>
    </row>
    <row r="5" spans="1:17" ht="15.75" thickBot="1" x14ac:dyDescent="0.3">
      <c r="A5" s="3523" t="s">
        <v>30</v>
      </c>
      <c r="B5" s="3524"/>
      <c r="C5" s="3524"/>
      <c r="D5" s="3524"/>
      <c r="E5" s="3524"/>
      <c r="F5" s="3524"/>
      <c r="G5" s="3524"/>
      <c r="H5" s="3524"/>
      <c r="I5" s="3524"/>
      <c r="J5" s="3524"/>
      <c r="K5" s="3524"/>
      <c r="L5" s="3524"/>
      <c r="M5" s="3524"/>
      <c r="N5" s="3524"/>
      <c r="O5" s="3524"/>
      <c r="P5" s="3525"/>
    </row>
    <row r="6" spans="1:17" ht="16.5" customHeight="1" thickBot="1" x14ac:dyDescent="0.3">
      <c r="A6" s="3526" t="s">
        <v>0</v>
      </c>
      <c r="B6" s="3530" t="s">
        <v>459</v>
      </c>
      <c r="C6" s="3531"/>
      <c r="D6" s="3531"/>
      <c r="E6" s="3531"/>
      <c r="F6" s="3531"/>
      <c r="G6" s="3531"/>
      <c r="H6" s="3531"/>
      <c r="I6" s="3532"/>
      <c r="J6" s="3533" t="s">
        <v>458</v>
      </c>
      <c r="K6" s="3534"/>
      <c r="L6" s="3534"/>
      <c r="M6" s="3534"/>
      <c r="N6" s="3535"/>
      <c r="O6" s="3536" t="s">
        <v>3</v>
      </c>
      <c r="P6" s="3539" t="s">
        <v>495</v>
      </c>
    </row>
    <row r="7" spans="1:17" ht="15.75" thickBot="1" x14ac:dyDescent="0.3">
      <c r="A7" s="3527"/>
      <c r="B7" s="3542" t="s">
        <v>8</v>
      </c>
      <c r="C7" s="3543"/>
      <c r="D7" s="3544"/>
      <c r="E7" s="3545" t="s">
        <v>9</v>
      </c>
      <c r="F7" s="3546"/>
      <c r="G7" s="3547"/>
      <c r="H7" s="3526" t="s">
        <v>32</v>
      </c>
      <c r="I7" s="3549" t="s">
        <v>10</v>
      </c>
      <c r="J7" s="3542" t="s">
        <v>11</v>
      </c>
      <c r="K7" s="3544"/>
      <c r="L7" s="3526" t="s">
        <v>12</v>
      </c>
      <c r="M7" s="3526" t="s">
        <v>33</v>
      </c>
      <c r="N7" s="3549" t="s">
        <v>13</v>
      </c>
      <c r="O7" s="3537"/>
      <c r="P7" s="3540"/>
    </row>
    <row r="8" spans="1:17" ht="15.75" thickBot="1" x14ac:dyDescent="0.3">
      <c r="A8" s="3528"/>
      <c r="B8" s="3552" t="s">
        <v>483</v>
      </c>
      <c r="C8" s="3554" t="s">
        <v>15</v>
      </c>
      <c r="D8" s="3555"/>
      <c r="E8" s="3556" t="s">
        <v>16</v>
      </c>
      <c r="F8" s="3554" t="s">
        <v>34</v>
      </c>
      <c r="G8" s="3555"/>
      <c r="H8" s="3527"/>
      <c r="I8" s="3550"/>
      <c r="J8" s="3552" t="s">
        <v>483</v>
      </c>
      <c r="K8" s="3526" t="s">
        <v>15</v>
      </c>
      <c r="L8" s="3527"/>
      <c r="M8" s="3527"/>
      <c r="N8" s="3550"/>
      <c r="O8" s="3537"/>
      <c r="P8" s="3540"/>
    </row>
    <row r="9" spans="1:17" ht="81.75" customHeight="1" thickBot="1" x14ac:dyDescent="0.3">
      <c r="A9" s="3529"/>
      <c r="B9" s="3553"/>
      <c r="C9" s="1425" t="s">
        <v>485</v>
      </c>
      <c r="D9" s="1426" t="s">
        <v>486</v>
      </c>
      <c r="E9" s="3557"/>
      <c r="F9" s="1425" t="s">
        <v>487</v>
      </c>
      <c r="G9" s="1426" t="s">
        <v>486</v>
      </c>
      <c r="H9" s="3548"/>
      <c r="I9" s="3551"/>
      <c r="J9" s="3553"/>
      <c r="K9" s="3548"/>
      <c r="L9" s="3548"/>
      <c r="M9" s="3548"/>
      <c r="N9" s="3551"/>
      <c r="O9" s="3538"/>
      <c r="P9" s="3541"/>
    </row>
    <row r="10" spans="1:17" ht="17.25" customHeight="1" x14ac:dyDescent="0.25">
      <c r="A10" s="1427" t="s">
        <v>17</v>
      </c>
      <c r="B10" s="1428">
        <v>171235</v>
      </c>
      <c r="C10" s="1428">
        <v>23124</v>
      </c>
      <c r="D10" s="1429">
        <v>4290</v>
      </c>
      <c r="E10" s="1430">
        <v>18037</v>
      </c>
      <c r="F10" s="1428">
        <v>3845</v>
      </c>
      <c r="G10" s="1429">
        <v>651</v>
      </c>
      <c r="H10" s="1430">
        <v>23543</v>
      </c>
      <c r="I10" s="1431">
        <v>239784</v>
      </c>
      <c r="J10" s="1430">
        <v>1813</v>
      </c>
      <c r="K10" s="1430">
        <v>377</v>
      </c>
      <c r="L10" s="1430">
        <v>21</v>
      </c>
      <c r="M10" s="1430">
        <v>1</v>
      </c>
      <c r="N10" s="1432">
        <v>2212</v>
      </c>
      <c r="O10" s="1433">
        <v>241996</v>
      </c>
      <c r="P10" s="1434">
        <v>84583</v>
      </c>
      <c r="Q10" s="1435"/>
    </row>
    <row r="11" spans="1:17" x14ac:dyDescent="0.25">
      <c r="A11" s="1437" t="s">
        <v>488</v>
      </c>
      <c r="B11" s="1438">
        <v>29371</v>
      </c>
      <c r="C11" s="1438">
        <v>6356</v>
      </c>
      <c r="D11" s="1439">
        <v>1157</v>
      </c>
      <c r="E11" s="1440">
        <v>5833</v>
      </c>
      <c r="F11" s="1438">
        <v>1481</v>
      </c>
      <c r="G11" s="1429">
        <v>323</v>
      </c>
      <c r="H11" s="1430">
        <v>5949</v>
      </c>
      <c r="I11" s="1431">
        <v>48990</v>
      </c>
      <c r="J11" s="1440">
        <v>408</v>
      </c>
      <c r="K11" s="1440">
        <v>20</v>
      </c>
      <c r="L11" s="1440">
        <v>0</v>
      </c>
      <c r="M11" s="1430">
        <v>0</v>
      </c>
      <c r="N11" s="1432">
        <v>428</v>
      </c>
      <c r="O11" s="1433">
        <v>49418</v>
      </c>
      <c r="P11" s="1441">
        <v>19534</v>
      </c>
      <c r="Q11" s="1435"/>
    </row>
    <row r="12" spans="1:17" s="1449" customFormat="1" x14ac:dyDescent="0.25">
      <c r="A12" s="1442" t="s">
        <v>411</v>
      </c>
      <c r="B12" s="1443">
        <v>5183</v>
      </c>
      <c r="C12" s="1443">
        <v>1297</v>
      </c>
      <c r="D12" s="1439">
        <v>426</v>
      </c>
      <c r="E12" s="1444">
        <v>2099</v>
      </c>
      <c r="F12" s="1443">
        <v>782</v>
      </c>
      <c r="G12" s="1429">
        <v>5</v>
      </c>
      <c r="H12" s="1445">
        <v>1109</v>
      </c>
      <c r="I12" s="1446">
        <v>10470</v>
      </c>
      <c r="J12" s="1444">
        <v>5</v>
      </c>
      <c r="K12" s="1444">
        <v>0</v>
      </c>
      <c r="L12" s="1444">
        <v>0</v>
      </c>
      <c r="M12" s="1445">
        <v>0</v>
      </c>
      <c r="N12" s="1446">
        <v>5</v>
      </c>
      <c r="O12" s="1447">
        <v>10475</v>
      </c>
      <c r="P12" s="1444">
        <v>5147</v>
      </c>
      <c r="Q12" s="1435"/>
    </row>
    <row r="13" spans="1:17" s="1449" customFormat="1" x14ac:dyDescent="0.25">
      <c r="A13" s="1450" t="s">
        <v>489</v>
      </c>
      <c r="B13" s="1443">
        <v>6773</v>
      </c>
      <c r="C13" s="1443">
        <v>895</v>
      </c>
      <c r="D13" s="1439">
        <v>143</v>
      </c>
      <c r="E13" s="1444">
        <v>907</v>
      </c>
      <c r="F13" s="1443">
        <v>260</v>
      </c>
      <c r="G13" s="1429">
        <v>79</v>
      </c>
      <c r="H13" s="1445">
        <v>943</v>
      </c>
      <c r="I13" s="1446">
        <v>9778</v>
      </c>
      <c r="J13" s="1444">
        <v>291</v>
      </c>
      <c r="K13" s="1444">
        <v>0</v>
      </c>
      <c r="L13" s="1444">
        <v>0</v>
      </c>
      <c r="M13" s="1445">
        <v>0</v>
      </c>
      <c r="N13" s="1446">
        <v>291</v>
      </c>
      <c r="O13" s="1447">
        <v>10069</v>
      </c>
      <c r="P13" s="1444">
        <v>4671</v>
      </c>
      <c r="Q13" s="1435"/>
    </row>
    <row r="14" spans="1:17" s="1449" customFormat="1" x14ac:dyDescent="0.25">
      <c r="A14" s="1450" t="s">
        <v>490</v>
      </c>
      <c r="B14" s="1443">
        <v>9884</v>
      </c>
      <c r="C14" s="1443">
        <v>3281</v>
      </c>
      <c r="D14" s="1439">
        <v>369</v>
      </c>
      <c r="E14" s="1444">
        <v>1831</v>
      </c>
      <c r="F14" s="1443">
        <v>303</v>
      </c>
      <c r="G14" s="1429">
        <v>108</v>
      </c>
      <c r="H14" s="1445">
        <v>2216</v>
      </c>
      <c r="I14" s="1446">
        <v>17515</v>
      </c>
      <c r="J14" s="1444">
        <v>111</v>
      </c>
      <c r="K14" s="1444">
        <v>0</v>
      </c>
      <c r="L14" s="1444">
        <v>0</v>
      </c>
      <c r="M14" s="1445">
        <v>0</v>
      </c>
      <c r="N14" s="1446">
        <v>111</v>
      </c>
      <c r="O14" s="1447">
        <v>17626</v>
      </c>
      <c r="P14" s="1444">
        <v>5217</v>
      </c>
      <c r="Q14" s="1435"/>
    </row>
    <row r="15" spans="1:17" x14ac:dyDescent="0.25">
      <c r="A15" s="1437" t="s">
        <v>22</v>
      </c>
      <c r="B15" s="1438">
        <v>15780</v>
      </c>
      <c r="C15" s="1438">
        <v>2300</v>
      </c>
      <c r="D15" s="1439">
        <v>192</v>
      </c>
      <c r="E15" s="1440">
        <v>3246</v>
      </c>
      <c r="F15" s="1438">
        <v>604</v>
      </c>
      <c r="G15" s="1429">
        <v>52</v>
      </c>
      <c r="H15" s="1430">
        <v>3660</v>
      </c>
      <c r="I15" s="1431">
        <v>25590</v>
      </c>
      <c r="J15" s="1440">
        <v>9</v>
      </c>
      <c r="K15" s="1440">
        <v>0</v>
      </c>
      <c r="L15" s="1440">
        <v>0</v>
      </c>
      <c r="M15" s="1430">
        <v>0</v>
      </c>
      <c r="N15" s="1432">
        <v>9</v>
      </c>
      <c r="O15" s="1433">
        <v>25599</v>
      </c>
      <c r="P15" s="1441">
        <v>9491</v>
      </c>
      <c r="Q15" s="1435"/>
    </row>
    <row r="16" spans="1:17" ht="15.75" thickBot="1" x14ac:dyDescent="0.3">
      <c r="A16" s="1451" t="s">
        <v>23</v>
      </c>
      <c r="B16" s="1452">
        <v>17433</v>
      </c>
      <c r="C16" s="1452">
        <v>3095</v>
      </c>
      <c r="D16" s="1453">
        <v>501</v>
      </c>
      <c r="E16" s="1454">
        <v>3483</v>
      </c>
      <c r="F16" s="1452">
        <v>420</v>
      </c>
      <c r="G16" s="1455">
        <v>81</v>
      </c>
      <c r="H16" s="1430">
        <v>5666</v>
      </c>
      <c r="I16" s="1456">
        <v>30097</v>
      </c>
      <c r="J16" s="1454">
        <v>1110</v>
      </c>
      <c r="K16" s="1454">
        <v>42</v>
      </c>
      <c r="L16" s="1454">
        <v>436</v>
      </c>
      <c r="M16" s="1430">
        <v>52</v>
      </c>
      <c r="N16" s="1457">
        <v>1640</v>
      </c>
      <c r="O16" s="1433">
        <v>31737</v>
      </c>
      <c r="P16" s="1458">
        <v>15538</v>
      </c>
      <c r="Q16" s="1435"/>
    </row>
    <row r="17" spans="1:21" ht="15.75" thickBot="1" x14ac:dyDescent="0.3">
      <c r="A17" s="1459" t="s">
        <v>24</v>
      </c>
      <c r="B17" s="1460">
        <v>233819</v>
      </c>
      <c r="C17" s="1461">
        <v>34875</v>
      </c>
      <c r="D17" s="1462">
        <v>6140</v>
      </c>
      <c r="E17" s="1460">
        <v>30599</v>
      </c>
      <c r="F17" s="1461">
        <v>6350</v>
      </c>
      <c r="G17" s="1462">
        <v>1107</v>
      </c>
      <c r="H17" s="1460">
        <v>38818</v>
      </c>
      <c r="I17" s="1463">
        <v>344461</v>
      </c>
      <c r="J17" s="1460">
        <v>3340</v>
      </c>
      <c r="K17" s="1460">
        <v>439</v>
      </c>
      <c r="L17" s="1460">
        <v>457</v>
      </c>
      <c r="M17" s="1460">
        <v>53</v>
      </c>
      <c r="N17" s="1464">
        <v>4289</v>
      </c>
      <c r="O17" s="1465">
        <v>348750</v>
      </c>
      <c r="P17" s="1460">
        <v>129146</v>
      </c>
      <c r="Q17" s="1435"/>
    </row>
    <row r="18" spans="1:21" x14ac:dyDescent="0.25">
      <c r="A18" s="1466" t="s">
        <v>35</v>
      </c>
      <c r="B18" s="1467">
        <v>100</v>
      </c>
      <c r="C18" s="1467">
        <v>110</v>
      </c>
      <c r="D18" s="1468">
        <v>0</v>
      </c>
      <c r="E18" s="1469">
        <v>197</v>
      </c>
      <c r="F18" s="1467">
        <v>77</v>
      </c>
      <c r="G18" s="1468">
        <v>0</v>
      </c>
      <c r="H18" s="1469">
        <v>88</v>
      </c>
      <c r="I18" s="1431">
        <v>572</v>
      </c>
      <c r="J18" s="1469">
        <v>0</v>
      </c>
      <c r="K18" s="1469">
        <v>0</v>
      </c>
      <c r="L18" s="1469">
        <v>0</v>
      </c>
      <c r="M18" s="1469">
        <v>0</v>
      </c>
      <c r="N18" s="1432">
        <v>0</v>
      </c>
      <c r="O18" s="1470">
        <v>572</v>
      </c>
      <c r="P18" s="1471">
        <v>310</v>
      </c>
    </row>
    <row r="19" spans="1:21" x14ac:dyDescent="0.25">
      <c r="A19" s="1437" t="s">
        <v>36</v>
      </c>
      <c r="B19" s="1438">
        <v>46</v>
      </c>
      <c r="C19" s="1438">
        <v>2</v>
      </c>
      <c r="D19" s="1439">
        <v>0</v>
      </c>
      <c r="E19" s="1440">
        <v>0</v>
      </c>
      <c r="F19" s="1438">
        <v>0</v>
      </c>
      <c r="G19" s="1439">
        <v>0</v>
      </c>
      <c r="H19" s="1440">
        <v>0</v>
      </c>
      <c r="I19" s="1431">
        <v>48</v>
      </c>
      <c r="J19" s="1440">
        <v>0</v>
      </c>
      <c r="K19" s="1440">
        <v>0</v>
      </c>
      <c r="L19" s="1440">
        <v>0</v>
      </c>
      <c r="M19" s="1440">
        <v>0</v>
      </c>
      <c r="N19" s="1432">
        <v>0</v>
      </c>
      <c r="O19" s="1472">
        <v>48</v>
      </c>
      <c r="P19" s="1441">
        <v>11</v>
      </c>
    </row>
    <row r="20" spans="1:21" x14ac:dyDescent="0.25">
      <c r="A20" s="1437" t="s">
        <v>37</v>
      </c>
      <c r="B20" s="1438">
        <v>3</v>
      </c>
      <c r="C20" s="1438">
        <v>0</v>
      </c>
      <c r="D20" s="1439">
        <v>0</v>
      </c>
      <c r="E20" s="1440">
        <v>6</v>
      </c>
      <c r="F20" s="1438">
        <v>5</v>
      </c>
      <c r="G20" s="1439">
        <v>0</v>
      </c>
      <c r="H20" s="1440">
        <v>15</v>
      </c>
      <c r="I20" s="1431">
        <v>29</v>
      </c>
      <c r="J20" s="1440">
        <v>0</v>
      </c>
      <c r="K20" s="1440">
        <v>0</v>
      </c>
      <c r="L20" s="1440">
        <v>0</v>
      </c>
      <c r="M20" s="1440">
        <v>0</v>
      </c>
      <c r="N20" s="1432">
        <v>0</v>
      </c>
      <c r="O20" s="1472">
        <v>29</v>
      </c>
      <c r="P20" s="1441">
        <v>23</v>
      </c>
    </row>
    <row r="21" spans="1:21" x14ac:dyDescent="0.25">
      <c r="A21" s="1437" t="s">
        <v>38</v>
      </c>
      <c r="B21" s="1438">
        <v>48</v>
      </c>
      <c r="C21" s="1438">
        <v>14</v>
      </c>
      <c r="D21" s="1439">
        <v>0</v>
      </c>
      <c r="E21" s="1440">
        <v>7</v>
      </c>
      <c r="F21" s="1438">
        <v>0</v>
      </c>
      <c r="G21" s="1439">
        <v>0</v>
      </c>
      <c r="H21" s="1440">
        <v>0</v>
      </c>
      <c r="I21" s="1431">
        <v>69</v>
      </c>
      <c r="J21" s="1440">
        <v>0</v>
      </c>
      <c r="K21" s="1440">
        <v>0</v>
      </c>
      <c r="L21" s="1440">
        <v>0</v>
      </c>
      <c r="M21" s="1440">
        <v>0</v>
      </c>
      <c r="N21" s="1432">
        <v>0</v>
      </c>
      <c r="O21" s="1472">
        <v>69</v>
      </c>
      <c r="P21" s="1441">
        <v>51</v>
      </c>
    </row>
    <row r="22" spans="1:21" x14ac:dyDescent="0.25">
      <c r="A22" s="1437" t="s">
        <v>39</v>
      </c>
      <c r="B22" s="1438">
        <v>50</v>
      </c>
      <c r="C22" s="1438">
        <v>36</v>
      </c>
      <c r="D22" s="1439">
        <v>0</v>
      </c>
      <c r="E22" s="1440">
        <v>58</v>
      </c>
      <c r="F22" s="1438">
        <v>10</v>
      </c>
      <c r="G22" s="1439">
        <v>0</v>
      </c>
      <c r="H22" s="1440">
        <v>18</v>
      </c>
      <c r="I22" s="1431">
        <v>172</v>
      </c>
      <c r="J22" s="1440">
        <v>0</v>
      </c>
      <c r="K22" s="1440">
        <v>0</v>
      </c>
      <c r="L22" s="1440">
        <v>0</v>
      </c>
      <c r="M22" s="1440">
        <v>0</v>
      </c>
      <c r="N22" s="1432">
        <v>0</v>
      </c>
      <c r="O22" s="1472">
        <v>172</v>
      </c>
      <c r="P22" s="1441">
        <v>78</v>
      </c>
    </row>
    <row r="23" spans="1:21" ht="15" customHeight="1" x14ac:dyDescent="0.25">
      <c r="A23" s="1437" t="s">
        <v>40</v>
      </c>
      <c r="B23" s="1438">
        <v>4</v>
      </c>
      <c r="C23" s="1438">
        <v>11</v>
      </c>
      <c r="D23" s="1439">
        <v>0</v>
      </c>
      <c r="E23" s="1440">
        <v>2</v>
      </c>
      <c r="F23" s="1438">
        <v>0</v>
      </c>
      <c r="G23" s="1439">
        <v>0</v>
      </c>
      <c r="H23" s="1440">
        <v>0</v>
      </c>
      <c r="I23" s="1431">
        <v>17</v>
      </c>
      <c r="J23" s="1440">
        <v>0</v>
      </c>
      <c r="K23" s="1440">
        <v>0</v>
      </c>
      <c r="L23" s="1440">
        <v>0</v>
      </c>
      <c r="M23" s="1440">
        <v>0</v>
      </c>
      <c r="N23" s="1432">
        <v>0</v>
      </c>
      <c r="O23" s="1472">
        <v>17</v>
      </c>
      <c r="P23" s="1441">
        <v>14</v>
      </c>
    </row>
    <row r="24" spans="1:21" x14ac:dyDescent="0.25">
      <c r="A24" s="1437" t="s">
        <v>41</v>
      </c>
      <c r="B24" s="1438">
        <v>133</v>
      </c>
      <c r="C24" s="1438">
        <v>12</v>
      </c>
      <c r="D24" s="1439">
        <v>0</v>
      </c>
      <c r="E24" s="1440">
        <v>4</v>
      </c>
      <c r="F24" s="1438">
        <v>7</v>
      </c>
      <c r="G24" s="1439">
        <v>0</v>
      </c>
      <c r="H24" s="1440">
        <v>4</v>
      </c>
      <c r="I24" s="1431">
        <v>160</v>
      </c>
      <c r="J24" s="1440">
        <v>0</v>
      </c>
      <c r="K24" s="1440">
        <v>0</v>
      </c>
      <c r="L24" s="1440">
        <v>0</v>
      </c>
      <c r="M24" s="1440">
        <v>0</v>
      </c>
      <c r="N24" s="1432">
        <v>0</v>
      </c>
      <c r="O24" s="1472">
        <v>160</v>
      </c>
      <c r="P24" s="1441">
        <v>38</v>
      </c>
      <c r="R24" s="1436"/>
    </row>
    <row r="25" spans="1:21" x14ac:dyDescent="0.25">
      <c r="A25" s="1437" t="s">
        <v>42</v>
      </c>
      <c r="B25" s="1438">
        <v>2</v>
      </c>
      <c r="C25" s="1438">
        <v>0</v>
      </c>
      <c r="D25" s="1439">
        <v>0</v>
      </c>
      <c r="E25" s="1440">
        <v>0</v>
      </c>
      <c r="F25" s="1438">
        <v>0</v>
      </c>
      <c r="G25" s="1439">
        <v>0</v>
      </c>
      <c r="H25" s="1440">
        <v>0</v>
      </c>
      <c r="I25" s="1431">
        <v>2</v>
      </c>
      <c r="J25" s="1440">
        <v>0</v>
      </c>
      <c r="K25" s="1440">
        <v>0</v>
      </c>
      <c r="L25" s="1440">
        <v>0</v>
      </c>
      <c r="M25" s="1440">
        <v>0</v>
      </c>
      <c r="N25" s="1432">
        <v>0</v>
      </c>
      <c r="O25" s="1472">
        <v>2</v>
      </c>
      <c r="P25" s="1441">
        <v>1</v>
      </c>
      <c r="R25" s="1436"/>
    </row>
    <row r="26" spans="1:21" x14ac:dyDescent="0.25">
      <c r="A26" s="1437" t="s">
        <v>43</v>
      </c>
      <c r="B26" s="1438">
        <v>417</v>
      </c>
      <c r="C26" s="1438">
        <v>36</v>
      </c>
      <c r="D26" s="1439">
        <v>0</v>
      </c>
      <c r="E26" s="1440">
        <v>372</v>
      </c>
      <c r="F26" s="1438">
        <v>37</v>
      </c>
      <c r="G26" s="1439">
        <v>0</v>
      </c>
      <c r="H26" s="1440">
        <v>179</v>
      </c>
      <c r="I26" s="1431">
        <v>1041</v>
      </c>
      <c r="J26" s="1440">
        <v>0</v>
      </c>
      <c r="K26" s="1440">
        <v>0</v>
      </c>
      <c r="L26" s="1440">
        <v>0</v>
      </c>
      <c r="M26" s="1440">
        <v>3</v>
      </c>
      <c r="N26" s="1432">
        <v>3</v>
      </c>
      <c r="O26" s="1472">
        <v>1044</v>
      </c>
      <c r="P26" s="1441">
        <v>577</v>
      </c>
      <c r="R26" s="1436"/>
      <c r="S26" s="1419" t="s">
        <v>517</v>
      </c>
    </row>
    <row r="27" spans="1:21" x14ac:dyDescent="0.25">
      <c r="A27" s="1437" t="s">
        <v>44</v>
      </c>
      <c r="B27" s="1438">
        <v>109</v>
      </c>
      <c r="C27" s="1438">
        <v>0</v>
      </c>
      <c r="D27" s="1439">
        <v>0</v>
      </c>
      <c r="E27" s="1440">
        <v>76</v>
      </c>
      <c r="F27" s="1438">
        <v>0</v>
      </c>
      <c r="G27" s="1439">
        <v>0</v>
      </c>
      <c r="H27" s="1440">
        <v>26</v>
      </c>
      <c r="I27" s="1431">
        <v>211</v>
      </c>
      <c r="J27" s="1440">
        <v>0</v>
      </c>
      <c r="K27" s="1440">
        <v>0</v>
      </c>
      <c r="L27" s="1440">
        <v>0</v>
      </c>
      <c r="M27" s="1440">
        <v>0</v>
      </c>
      <c r="N27" s="1432">
        <v>0</v>
      </c>
      <c r="O27" s="1472">
        <v>211</v>
      </c>
      <c r="P27" s="1441">
        <v>135</v>
      </c>
      <c r="R27" s="1436"/>
      <c r="S27" s="1419" t="s">
        <v>509</v>
      </c>
      <c r="T27" s="1419" t="s">
        <v>502</v>
      </c>
      <c r="U27" s="1435">
        <f>H17+M17</f>
        <v>38871</v>
      </c>
    </row>
    <row r="28" spans="1:21" x14ac:dyDescent="0.25">
      <c r="A28" s="1437" t="s">
        <v>45</v>
      </c>
      <c r="B28" s="1438">
        <v>43</v>
      </c>
      <c r="C28" s="1438">
        <v>0</v>
      </c>
      <c r="D28" s="1439">
        <v>0</v>
      </c>
      <c r="E28" s="1440">
        <v>16</v>
      </c>
      <c r="F28" s="1438">
        <v>0</v>
      </c>
      <c r="G28" s="1439">
        <v>0</v>
      </c>
      <c r="H28" s="1440">
        <v>0</v>
      </c>
      <c r="I28" s="1431">
        <v>59</v>
      </c>
      <c r="J28" s="1440">
        <v>0</v>
      </c>
      <c r="K28" s="1440">
        <v>0</v>
      </c>
      <c r="L28" s="1440">
        <v>0</v>
      </c>
      <c r="M28" s="1440">
        <v>0</v>
      </c>
      <c r="N28" s="1432">
        <v>0</v>
      </c>
      <c r="O28" s="1472">
        <v>59</v>
      </c>
      <c r="P28" s="1441">
        <v>35</v>
      </c>
      <c r="R28" s="1436"/>
      <c r="T28" s="1419" t="s">
        <v>510</v>
      </c>
      <c r="U28" s="1435">
        <f>H32+M32</f>
        <v>508</v>
      </c>
    </row>
    <row r="29" spans="1:21" x14ac:dyDescent="0.25">
      <c r="A29" s="1437" t="s">
        <v>46</v>
      </c>
      <c r="B29" s="1438">
        <v>341</v>
      </c>
      <c r="C29" s="1438">
        <v>144</v>
      </c>
      <c r="D29" s="1439">
        <v>0</v>
      </c>
      <c r="E29" s="1440">
        <v>50</v>
      </c>
      <c r="F29" s="1438">
        <v>0</v>
      </c>
      <c r="G29" s="1439">
        <v>0</v>
      </c>
      <c r="H29" s="1440">
        <v>4</v>
      </c>
      <c r="I29" s="1431">
        <v>539</v>
      </c>
      <c r="J29" s="1440">
        <v>0</v>
      </c>
      <c r="K29" s="1440">
        <v>0</v>
      </c>
      <c r="L29" s="1440">
        <v>0</v>
      </c>
      <c r="M29" s="1440">
        <v>0</v>
      </c>
      <c r="N29" s="1432">
        <v>0</v>
      </c>
      <c r="O29" s="1472">
        <v>539</v>
      </c>
      <c r="P29" s="1441">
        <v>284</v>
      </c>
      <c r="R29" s="1436"/>
      <c r="T29" s="1419" t="s">
        <v>475</v>
      </c>
      <c r="U29" s="1435">
        <f>H33+M33</f>
        <v>39379</v>
      </c>
    </row>
    <row r="30" spans="1:21" x14ac:dyDescent="0.25">
      <c r="A30" s="1437" t="s">
        <v>47</v>
      </c>
      <c r="B30" s="1438">
        <v>3</v>
      </c>
      <c r="C30" s="1438">
        <v>11</v>
      </c>
      <c r="D30" s="1439">
        <v>0</v>
      </c>
      <c r="E30" s="1440">
        <v>24</v>
      </c>
      <c r="F30" s="1438">
        <v>0</v>
      </c>
      <c r="G30" s="1439">
        <v>0</v>
      </c>
      <c r="H30" s="1440">
        <v>0</v>
      </c>
      <c r="I30" s="1431">
        <v>38</v>
      </c>
      <c r="J30" s="1440">
        <v>0</v>
      </c>
      <c r="K30" s="1440">
        <v>0</v>
      </c>
      <c r="L30" s="1440">
        <v>0</v>
      </c>
      <c r="M30" s="1440">
        <v>0</v>
      </c>
      <c r="N30" s="1432">
        <v>0</v>
      </c>
      <c r="O30" s="1472">
        <v>38</v>
      </c>
      <c r="P30" s="1441">
        <v>3</v>
      </c>
      <c r="R30" s="1436"/>
    </row>
    <row r="31" spans="1:21" ht="15.75" thickBot="1" x14ac:dyDescent="0.3">
      <c r="A31" s="1437" t="s">
        <v>321</v>
      </c>
      <c r="B31" s="1438">
        <v>989</v>
      </c>
      <c r="C31" s="1438">
        <v>236</v>
      </c>
      <c r="D31" s="1439">
        <v>110</v>
      </c>
      <c r="E31" s="1440">
        <v>259</v>
      </c>
      <c r="F31" s="1438">
        <v>111</v>
      </c>
      <c r="G31" s="1439">
        <v>93</v>
      </c>
      <c r="H31" s="1440">
        <v>171</v>
      </c>
      <c r="I31" s="1456">
        <v>1766</v>
      </c>
      <c r="J31" s="1440">
        <v>0</v>
      </c>
      <c r="K31" s="1440">
        <v>0</v>
      </c>
      <c r="L31" s="1440">
        <v>0</v>
      </c>
      <c r="M31" s="1440">
        <v>0</v>
      </c>
      <c r="N31" s="1457">
        <v>0</v>
      </c>
      <c r="O31" s="1472">
        <v>1766</v>
      </c>
      <c r="P31" s="1441">
        <v>819</v>
      </c>
      <c r="R31" s="1436"/>
    </row>
    <row r="32" spans="1:21" s="1477" customFormat="1" ht="15.75" thickBot="1" x14ac:dyDescent="0.3">
      <c r="A32" s="1473" t="s">
        <v>25</v>
      </c>
      <c r="B32" s="1474">
        <v>2288</v>
      </c>
      <c r="C32" s="1475">
        <v>612</v>
      </c>
      <c r="D32" s="1476">
        <v>110</v>
      </c>
      <c r="E32" s="1474">
        <v>1071</v>
      </c>
      <c r="F32" s="1475">
        <v>247</v>
      </c>
      <c r="G32" s="1476">
        <v>93</v>
      </c>
      <c r="H32" s="1474">
        <v>505</v>
      </c>
      <c r="I32" s="1463">
        <v>4723</v>
      </c>
      <c r="J32" s="1474">
        <v>0</v>
      </c>
      <c r="K32" s="1474">
        <v>0</v>
      </c>
      <c r="L32" s="1474">
        <v>0</v>
      </c>
      <c r="M32" s="1474">
        <v>3</v>
      </c>
      <c r="N32" s="1464">
        <v>3</v>
      </c>
      <c r="O32" s="1465">
        <v>4726</v>
      </c>
      <c r="P32" s="1474">
        <v>2379</v>
      </c>
      <c r="R32" s="1478"/>
      <c r="S32" s="1477" t="s">
        <v>511</v>
      </c>
      <c r="T32" s="1477" t="s">
        <v>502</v>
      </c>
      <c r="U32" s="1478">
        <f>H59+M59</f>
        <v>29171</v>
      </c>
    </row>
    <row r="33" spans="1:21" s="1477" customFormat="1" ht="15.75" thickBot="1" x14ac:dyDescent="0.3">
      <c r="A33" s="1459" t="s">
        <v>26</v>
      </c>
      <c r="B33" s="1460">
        <v>236107</v>
      </c>
      <c r="C33" s="1461">
        <v>35487</v>
      </c>
      <c r="D33" s="1479">
        <v>6250</v>
      </c>
      <c r="E33" s="1460">
        <v>31670</v>
      </c>
      <c r="F33" s="1480">
        <v>6597</v>
      </c>
      <c r="G33" s="1462">
        <v>1200</v>
      </c>
      <c r="H33" s="1460">
        <v>39323</v>
      </c>
      <c r="I33" s="1463">
        <v>349184</v>
      </c>
      <c r="J33" s="1460">
        <v>3340</v>
      </c>
      <c r="K33" s="1460">
        <v>439</v>
      </c>
      <c r="L33" s="1460">
        <v>457</v>
      </c>
      <c r="M33" s="1460">
        <v>56</v>
      </c>
      <c r="N33" s="1464">
        <v>4292</v>
      </c>
      <c r="O33" s="1465">
        <v>353476</v>
      </c>
      <c r="P33" s="1460">
        <v>131525</v>
      </c>
      <c r="Q33" s="1478"/>
      <c r="R33" s="1478"/>
      <c r="T33" s="1477" t="s">
        <v>510</v>
      </c>
      <c r="U33" s="1478">
        <f>H74+M74</f>
        <v>61356</v>
      </c>
    </row>
    <row r="34" spans="1:21" s="1477" customFormat="1" ht="14.25" customHeight="1" thickBot="1" x14ac:dyDescent="0.3">
      <c r="A34" s="1419"/>
      <c r="B34" s="1435"/>
      <c r="C34" s="1419"/>
      <c r="D34" s="1420"/>
      <c r="E34" s="1419"/>
      <c r="F34" s="1419"/>
      <c r="G34" s="1420"/>
      <c r="H34" s="1419"/>
      <c r="I34" s="1435"/>
      <c r="J34" s="1419"/>
      <c r="K34" s="1419"/>
      <c r="L34" s="1419"/>
      <c r="M34" s="1435"/>
      <c r="N34" s="1419"/>
      <c r="O34" s="1435"/>
      <c r="P34" s="1478"/>
      <c r="T34" s="1477" t="s">
        <v>475</v>
      </c>
      <c r="U34" s="1478">
        <f>H75+M75</f>
        <v>90527</v>
      </c>
    </row>
    <row r="35" spans="1:21" s="1477" customFormat="1" ht="15" customHeight="1" thickBot="1" x14ac:dyDescent="0.3">
      <c r="A35" s="3523" t="s">
        <v>30</v>
      </c>
      <c r="B35" s="3524"/>
      <c r="C35" s="3524"/>
      <c r="D35" s="3524"/>
      <c r="E35" s="3524"/>
      <c r="F35" s="3524"/>
      <c r="G35" s="3524"/>
      <c r="H35" s="3524"/>
      <c r="I35" s="3524"/>
      <c r="J35" s="3524"/>
      <c r="K35" s="3524"/>
      <c r="L35" s="3524"/>
      <c r="M35" s="3524"/>
      <c r="N35" s="3524"/>
      <c r="O35" s="3524"/>
      <c r="P35" s="3525"/>
    </row>
    <row r="36" spans="1:21" s="1477" customFormat="1" ht="15.75" customHeight="1" thickBot="1" x14ac:dyDescent="0.3">
      <c r="A36" s="3526" t="s">
        <v>0</v>
      </c>
      <c r="B36" s="3530" t="s">
        <v>459</v>
      </c>
      <c r="C36" s="3531"/>
      <c r="D36" s="3531"/>
      <c r="E36" s="3531"/>
      <c r="F36" s="3531"/>
      <c r="G36" s="3531"/>
      <c r="H36" s="3531"/>
      <c r="I36" s="3532"/>
      <c r="J36" s="3533" t="s">
        <v>458</v>
      </c>
      <c r="K36" s="3534"/>
      <c r="L36" s="3534"/>
      <c r="M36" s="3534"/>
      <c r="N36" s="3535"/>
      <c r="O36" s="3536" t="s">
        <v>3</v>
      </c>
      <c r="P36" s="3539" t="s">
        <v>495</v>
      </c>
    </row>
    <row r="37" spans="1:21" s="1477" customFormat="1" ht="15" customHeight="1" thickBot="1" x14ac:dyDescent="0.3">
      <c r="A37" s="3527"/>
      <c r="B37" s="3542" t="s">
        <v>8</v>
      </c>
      <c r="C37" s="3543"/>
      <c r="D37" s="3544"/>
      <c r="E37" s="3545" t="s">
        <v>9</v>
      </c>
      <c r="F37" s="3546"/>
      <c r="G37" s="3547"/>
      <c r="H37" s="3526" t="s">
        <v>32</v>
      </c>
      <c r="I37" s="3549" t="s">
        <v>10</v>
      </c>
      <c r="J37" s="3542" t="s">
        <v>11</v>
      </c>
      <c r="K37" s="3544"/>
      <c r="L37" s="3526" t="s">
        <v>12</v>
      </c>
      <c r="M37" s="3526" t="s">
        <v>33</v>
      </c>
      <c r="N37" s="3549" t="s">
        <v>13</v>
      </c>
      <c r="O37" s="3537"/>
      <c r="P37" s="3540"/>
      <c r="S37" s="1477" t="s">
        <v>512</v>
      </c>
      <c r="T37" s="1477" t="s">
        <v>502</v>
      </c>
      <c r="U37" s="1478">
        <f>U27+U32</f>
        <v>68042</v>
      </c>
    </row>
    <row r="38" spans="1:21" s="1477" customFormat="1" ht="15.75" customHeight="1" thickBot="1" x14ac:dyDescent="0.3">
      <c r="A38" s="3528"/>
      <c r="B38" s="3552" t="s">
        <v>483</v>
      </c>
      <c r="C38" s="3554" t="s">
        <v>15</v>
      </c>
      <c r="D38" s="3555"/>
      <c r="E38" s="3556" t="s">
        <v>16</v>
      </c>
      <c r="F38" s="3554" t="s">
        <v>34</v>
      </c>
      <c r="G38" s="3555"/>
      <c r="H38" s="3527"/>
      <c r="I38" s="3550"/>
      <c r="J38" s="3552" t="s">
        <v>483</v>
      </c>
      <c r="K38" s="3526" t="s">
        <v>15</v>
      </c>
      <c r="L38" s="3527"/>
      <c r="M38" s="3527"/>
      <c r="N38" s="3550"/>
      <c r="O38" s="3537"/>
      <c r="P38" s="3540"/>
      <c r="T38" s="1477" t="s">
        <v>510</v>
      </c>
      <c r="U38" s="1478">
        <f>U28+U33</f>
        <v>61864</v>
      </c>
    </row>
    <row r="39" spans="1:21" s="1477" customFormat="1" ht="57.75" thickBot="1" x14ac:dyDescent="0.3">
      <c r="A39" s="3529"/>
      <c r="B39" s="3553"/>
      <c r="C39" s="1425" t="s">
        <v>485</v>
      </c>
      <c r="D39" s="1426" t="s">
        <v>486</v>
      </c>
      <c r="E39" s="3557"/>
      <c r="F39" s="1425" t="s">
        <v>487</v>
      </c>
      <c r="G39" s="1426" t="s">
        <v>486</v>
      </c>
      <c r="H39" s="3548"/>
      <c r="I39" s="3551"/>
      <c r="J39" s="3553"/>
      <c r="K39" s="3548"/>
      <c r="L39" s="3548"/>
      <c r="M39" s="3548"/>
      <c r="N39" s="3551"/>
      <c r="O39" s="3538"/>
      <c r="P39" s="3541"/>
      <c r="T39" s="1477" t="s">
        <v>475</v>
      </c>
      <c r="U39" s="1478">
        <f>U29+U34</f>
        <v>129906</v>
      </c>
    </row>
    <row r="40" spans="1:21" s="1477" customFormat="1" x14ac:dyDescent="0.25">
      <c r="A40" s="1427" t="s">
        <v>27</v>
      </c>
      <c r="B40" s="1481">
        <v>100119</v>
      </c>
      <c r="C40" s="1481">
        <v>15092</v>
      </c>
      <c r="D40" s="1482">
        <v>2279</v>
      </c>
      <c r="E40" s="1481">
        <v>12461</v>
      </c>
      <c r="F40" s="1481">
        <v>1426</v>
      </c>
      <c r="G40" s="1483">
        <v>488</v>
      </c>
      <c r="H40" s="1484">
        <v>21491</v>
      </c>
      <c r="I40" s="1485">
        <v>150589</v>
      </c>
      <c r="J40" s="1428">
        <v>1360</v>
      </c>
      <c r="K40" s="1481">
        <v>170</v>
      </c>
      <c r="L40" s="1481">
        <v>15</v>
      </c>
      <c r="M40" s="1484">
        <v>25</v>
      </c>
      <c r="N40" s="1485">
        <v>1570</v>
      </c>
      <c r="O40" s="1486">
        <v>152159</v>
      </c>
      <c r="P40" s="1471">
        <v>45464</v>
      </c>
      <c r="Q40" s="1487"/>
    </row>
    <row r="41" spans="1:21" s="1477" customFormat="1" ht="21.75" thickBot="1" x14ac:dyDescent="0.4">
      <c r="A41" s="1437" t="s">
        <v>28</v>
      </c>
      <c r="B41" s="1488">
        <v>133701</v>
      </c>
      <c r="C41" s="1488">
        <v>19783</v>
      </c>
      <c r="D41" s="1489">
        <v>3861</v>
      </c>
      <c r="E41" s="1488">
        <v>18138</v>
      </c>
      <c r="F41" s="1488">
        <v>4924</v>
      </c>
      <c r="G41" s="1483">
        <v>619</v>
      </c>
      <c r="H41" s="1484">
        <v>17327</v>
      </c>
      <c r="I41" s="1490">
        <v>193873</v>
      </c>
      <c r="J41" s="1438">
        <v>1980</v>
      </c>
      <c r="K41" s="1488">
        <v>269</v>
      </c>
      <c r="L41" s="1488">
        <v>442</v>
      </c>
      <c r="M41" s="1484">
        <v>28</v>
      </c>
      <c r="N41" s="1490">
        <v>2719</v>
      </c>
      <c r="O41" s="1491">
        <v>196592</v>
      </c>
      <c r="P41" s="1492">
        <v>83682</v>
      </c>
      <c r="Q41" s="1493"/>
      <c r="S41" s="3571"/>
      <c r="T41" s="3571"/>
      <c r="U41" s="3571"/>
    </row>
    <row r="42" spans="1:21" s="1477" customFormat="1" ht="15.75" thickBot="1" x14ac:dyDescent="0.3">
      <c r="A42" s="1459" t="s">
        <v>24</v>
      </c>
      <c r="B42" s="1461">
        <v>233819</v>
      </c>
      <c r="C42" s="1461">
        <v>34875</v>
      </c>
      <c r="D42" s="1494">
        <v>6140</v>
      </c>
      <c r="E42" s="1461">
        <v>30599</v>
      </c>
      <c r="F42" s="1461">
        <v>6350</v>
      </c>
      <c r="G42" s="1494">
        <v>1107</v>
      </c>
      <c r="H42" s="1480">
        <v>38818</v>
      </c>
      <c r="I42" s="1485">
        <v>344461</v>
      </c>
      <c r="J42" s="1461">
        <v>3340</v>
      </c>
      <c r="K42" s="1461">
        <v>439</v>
      </c>
      <c r="L42" s="1461">
        <v>457</v>
      </c>
      <c r="M42" s="1461">
        <v>53</v>
      </c>
      <c r="N42" s="1485">
        <v>4289</v>
      </c>
      <c r="O42" s="1495">
        <v>348750</v>
      </c>
      <c r="P42" s="1460">
        <v>129146</v>
      </c>
      <c r="S42" s="1144"/>
      <c r="T42" s="77"/>
      <c r="U42" s="1144"/>
    </row>
    <row r="43" spans="1:21" s="1477" customFormat="1" ht="15.75" thickBot="1" x14ac:dyDescent="0.3">
      <c r="A43" s="1459" t="s">
        <v>25</v>
      </c>
      <c r="B43" s="1496">
        <v>2288</v>
      </c>
      <c r="C43" s="1496">
        <v>612</v>
      </c>
      <c r="D43" s="1497">
        <v>110</v>
      </c>
      <c r="E43" s="1496">
        <v>1071</v>
      </c>
      <c r="F43" s="1496">
        <v>247</v>
      </c>
      <c r="G43" s="1497">
        <v>93</v>
      </c>
      <c r="H43" s="1496">
        <v>505</v>
      </c>
      <c r="I43" s="1485">
        <v>4723</v>
      </c>
      <c r="J43" s="1496">
        <v>0</v>
      </c>
      <c r="K43" s="1496">
        <v>0</v>
      </c>
      <c r="L43" s="1496">
        <v>0</v>
      </c>
      <c r="M43" s="1496">
        <v>3</v>
      </c>
      <c r="N43" s="1485">
        <v>3</v>
      </c>
      <c r="O43" s="1495">
        <v>4726</v>
      </c>
      <c r="P43" s="1460">
        <v>2379</v>
      </c>
      <c r="S43" s="77"/>
      <c r="T43" s="77"/>
      <c r="U43" s="1144"/>
    </row>
    <row r="44" spans="1:21" s="1477" customFormat="1" ht="15.75" thickBot="1" x14ac:dyDescent="0.3">
      <c r="A44" s="1498" t="s">
        <v>26</v>
      </c>
      <c r="B44" s="1496">
        <v>236107</v>
      </c>
      <c r="C44" s="1496">
        <v>35487</v>
      </c>
      <c r="D44" s="1497">
        <v>6250</v>
      </c>
      <c r="E44" s="1496">
        <v>31670</v>
      </c>
      <c r="F44" s="1496">
        <v>6597</v>
      </c>
      <c r="G44" s="1497">
        <v>1200</v>
      </c>
      <c r="H44" s="1499">
        <v>39323</v>
      </c>
      <c r="I44" s="1464">
        <v>349184</v>
      </c>
      <c r="J44" s="1496">
        <v>3340</v>
      </c>
      <c r="K44" s="1496">
        <v>439</v>
      </c>
      <c r="L44" s="1496">
        <v>457</v>
      </c>
      <c r="M44" s="1496">
        <v>56</v>
      </c>
      <c r="N44" s="1464">
        <v>4292</v>
      </c>
      <c r="O44" s="1495">
        <v>353476</v>
      </c>
      <c r="P44" s="1460">
        <v>131525</v>
      </c>
      <c r="S44" s="77"/>
      <c r="T44" s="77"/>
      <c r="U44" s="1144"/>
    </row>
    <row r="45" spans="1:21" s="1477" customFormat="1" x14ac:dyDescent="0.25">
      <c r="A45" s="1419"/>
      <c r="B45" s="1419"/>
      <c r="C45" s="1419"/>
      <c r="D45" s="1420"/>
      <c r="E45" s="1419"/>
      <c r="F45" s="1419"/>
      <c r="G45" s="1420"/>
      <c r="H45" s="1419"/>
      <c r="I45" s="1435"/>
      <c r="J45" s="1419"/>
      <c r="K45" s="1419"/>
      <c r="L45" s="1419"/>
      <c r="M45" s="1419"/>
      <c r="N45" s="1419"/>
      <c r="O45" s="1419"/>
      <c r="S45" s="77"/>
      <c r="T45" s="77"/>
      <c r="U45" s="77"/>
    </row>
    <row r="46" spans="1:21" s="1477" customFormat="1" ht="15.75" thickBot="1" x14ac:dyDescent="0.3">
      <c r="A46" s="1419"/>
      <c r="B46" s="1435"/>
      <c r="C46" s="1419"/>
      <c r="D46" s="1420"/>
      <c r="E46" s="1419"/>
      <c r="F46" s="1419"/>
      <c r="G46" s="1420"/>
      <c r="H46" s="1419"/>
      <c r="I46" s="1435"/>
      <c r="J46" s="1419"/>
      <c r="K46" s="1419"/>
      <c r="L46" s="1419"/>
      <c r="M46" s="1419"/>
      <c r="N46" s="1419"/>
      <c r="O46" s="1435">
        <f>O42+O59</f>
        <v>722613</v>
      </c>
      <c r="S46" s="77"/>
      <c r="T46" s="77"/>
      <c r="U46" s="77"/>
    </row>
    <row r="47" spans="1:21" s="1477" customFormat="1" ht="15.75" thickBot="1" x14ac:dyDescent="0.3">
      <c r="A47" s="3523" t="s">
        <v>48</v>
      </c>
      <c r="B47" s="3524"/>
      <c r="C47" s="3524"/>
      <c r="D47" s="3524"/>
      <c r="E47" s="3524"/>
      <c r="F47" s="3524"/>
      <c r="G47" s="3524"/>
      <c r="H47" s="3524"/>
      <c r="I47" s="3524"/>
      <c r="J47" s="3524"/>
      <c r="K47" s="3524"/>
      <c r="L47" s="3524"/>
      <c r="M47" s="3524"/>
      <c r="N47" s="3524"/>
      <c r="O47" s="3524"/>
      <c r="P47" s="3525"/>
      <c r="S47" s="77"/>
      <c r="T47" s="77"/>
      <c r="U47" s="1144"/>
    </row>
    <row r="48" spans="1:21" s="1477" customFormat="1" ht="15.75" customHeight="1" thickBot="1" x14ac:dyDescent="0.3">
      <c r="A48" s="3526" t="s">
        <v>0</v>
      </c>
      <c r="B48" s="3530" t="s">
        <v>459</v>
      </c>
      <c r="C48" s="3531"/>
      <c r="D48" s="3531"/>
      <c r="E48" s="3531"/>
      <c r="F48" s="3531"/>
      <c r="G48" s="3531"/>
      <c r="H48" s="3531"/>
      <c r="I48" s="3532"/>
      <c r="J48" s="3533" t="s">
        <v>458</v>
      </c>
      <c r="K48" s="3534"/>
      <c r="L48" s="3534"/>
      <c r="M48" s="3534"/>
      <c r="N48" s="3535"/>
      <c r="O48" s="3536" t="s">
        <v>3</v>
      </c>
      <c r="P48" s="3539" t="s">
        <v>495</v>
      </c>
      <c r="S48" s="77"/>
      <c r="T48" s="77"/>
      <c r="U48" s="1144"/>
    </row>
    <row r="49" spans="1:21" s="1477" customFormat="1" ht="15" customHeight="1" thickBot="1" x14ac:dyDescent="0.3">
      <c r="A49" s="3527"/>
      <c r="B49" s="3542" t="s">
        <v>8</v>
      </c>
      <c r="C49" s="3543"/>
      <c r="D49" s="3544"/>
      <c r="E49" s="3545" t="s">
        <v>9</v>
      </c>
      <c r="F49" s="3546"/>
      <c r="G49" s="3547"/>
      <c r="H49" s="3526" t="s">
        <v>32</v>
      </c>
      <c r="I49" s="3549" t="s">
        <v>10</v>
      </c>
      <c r="J49" s="3542" t="s">
        <v>11</v>
      </c>
      <c r="K49" s="3544"/>
      <c r="L49" s="3526" t="s">
        <v>12</v>
      </c>
      <c r="M49" s="3526" t="s">
        <v>33</v>
      </c>
      <c r="N49" s="3549" t="s">
        <v>13</v>
      </c>
      <c r="O49" s="3537"/>
      <c r="P49" s="3540"/>
      <c r="S49" s="77"/>
      <c r="T49" s="77"/>
      <c r="U49" s="1144"/>
    </row>
    <row r="50" spans="1:21" s="1477" customFormat="1" ht="15.75" customHeight="1" thickBot="1" x14ac:dyDescent="0.3">
      <c r="A50" s="3528"/>
      <c r="B50" s="3552" t="s">
        <v>483</v>
      </c>
      <c r="C50" s="3554" t="s">
        <v>15</v>
      </c>
      <c r="D50" s="3555"/>
      <c r="E50" s="3556" t="s">
        <v>16</v>
      </c>
      <c r="F50" s="3554" t="s">
        <v>34</v>
      </c>
      <c r="G50" s="3555"/>
      <c r="H50" s="3527"/>
      <c r="I50" s="3550"/>
      <c r="J50" s="3552" t="s">
        <v>483</v>
      </c>
      <c r="K50" s="3526" t="s">
        <v>15</v>
      </c>
      <c r="L50" s="3527"/>
      <c r="M50" s="3527"/>
      <c r="N50" s="3550"/>
      <c r="O50" s="3537"/>
      <c r="P50" s="3540"/>
      <c r="S50" s="77"/>
      <c r="T50" s="77"/>
      <c r="U50" s="77"/>
    </row>
    <row r="51" spans="1:21" s="1477" customFormat="1" ht="57.75" thickBot="1" x14ac:dyDescent="0.3">
      <c r="A51" s="3529"/>
      <c r="B51" s="3553"/>
      <c r="C51" s="1425" t="s">
        <v>485</v>
      </c>
      <c r="D51" s="1426" t="s">
        <v>486</v>
      </c>
      <c r="E51" s="3557"/>
      <c r="F51" s="1425" t="s">
        <v>487</v>
      </c>
      <c r="G51" s="1426" t="s">
        <v>486</v>
      </c>
      <c r="H51" s="3548"/>
      <c r="I51" s="3551"/>
      <c r="J51" s="3553"/>
      <c r="K51" s="3548"/>
      <c r="L51" s="3548"/>
      <c r="M51" s="3548"/>
      <c r="N51" s="3551"/>
      <c r="O51" s="3538"/>
      <c r="P51" s="3541"/>
      <c r="S51" s="77"/>
      <c r="T51" s="77"/>
      <c r="U51" s="77"/>
    </row>
    <row r="52" spans="1:21" s="1477" customFormat="1" x14ac:dyDescent="0.25">
      <c r="A52" s="1427" t="s">
        <v>17</v>
      </c>
      <c r="B52" s="1481">
        <v>66401</v>
      </c>
      <c r="C52" s="1481">
        <v>29842</v>
      </c>
      <c r="D52" s="1482">
        <v>1088</v>
      </c>
      <c r="E52" s="1481">
        <v>19975</v>
      </c>
      <c r="F52" s="1481">
        <v>16455</v>
      </c>
      <c r="G52" s="1483">
        <v>2090</v>
      </c>
      <c r="H52" s="1484">
        <v>9994</v>
      </c>
      <c r="I52" s="1431">
        <v>142667</v>
      </c>
      <c r="J52" s="1500">
        <v>7863</v>
      </c>
      <c r="K52" s="1501">
        <v>2049</v>
      </c>
      <c r="L52" s="1501">
        <v>4650</v>
      </c>
      <c r="M52" s="1502">
        <v>1106</v>
      </c>
      <c r="N52" s="1432">
        <v>15668</v>
      </c>
      <c r="O52" s="1486">
        <v>158335</v>
      </c>
      <c r="P52" s="1471">
        <v>96894</v>
      </c>
      <c r="R52" s="1487"/>
      <c r="S52" s="77"/>
      <c r="T52" s="77"/>
      <c r="U52" s="1144"/>
    </row>
    <row r="53" spans="1:21" s="1477" customFormat="1" x14ac:dyDescent="0.25">
      <c r="A53" s="1437" t="s">
        <v>488</v>
      </c>
      <c r="B53" s="1488">
        <v>42476</v>
      </c>
      <c r="C53" s="1488">
        <v>32717</v>
      </c>
      <c r="D53" s="1489">
        <v>1946</v>
      </c>
      <c r="E53" s="1488">
        <v>13523</v>
      </c>
      <c r="F53" s="1488">
        <v>16247</v>
      </c>
      <c r="G53" s="1503">
        <v>2678</v>
      </c>
      <c r="H53" s="1504">
        <v>10155</v>
      </c>
      <c r="I53" s="1431">
        <v>115118</v>
      </c>
      <c r="J53" s="1505">
        <v>11792</v>
      </c>
      <c r="K53" s="1506">
        <v>8395</v>
      </c>
      <c r="L53" s="1506">
        <v>10695</v>
      </c>
      <c r="M53" s="1507">
        <v>741</v>
      </c>
      <c r="N53" s="1432">
        <v>31623</v>
      </c>
      <c r="O53" s="1508">
        <v>146741</v>
      </c>
      <c r="P53" s="1441">
        <v>107411</v>
      </c>
      <c r="R53" s="1493"/>
      <c r="S53" s="1419" t="s">
        <v>517</v>
      </c>
      <c r="T53" s="1419"/>
      <c r="U53" s="1144"/>
    </row>
    <row r="54" spans="1:21" s="1515" customFormat="1" x14ac:dyDescent="0.25">
      <c r="A54" s="1442" t="s">
        <v>411</v>
      </c>
      <c r="B54" s="1509">
        <v>9995</v>
      </c>
      <c r="C54" s="1509">
        <v>9075</v>
      </c>
      <c r="D54" s="1489">
        <v>940</v>
      </c>
      <c r="E54" s="1509">
        <v>3232</v>
      </c>
      <c r="F54" s="1509">
        <v>5093</v>
      </c>
      <c r="G54" s="1503">
        <v>550</v>
      </c>
      <c r="H54" s="1510">
        <v>1658</v>
      </c>
      <c r="I54" s="1446">
        <v>29053</v>
      </c>
      <c r="J54" s="1511">
        <v>7491</v>
      </c>
      <c r="K54" s="1512">
        <v>3905</v>
      </c>
      <c r="L54" s="1512">
        <v>3481</v>
      </c>
      <c r="M54" s="1513">
        <v>646</v>
      </c>
      <c r="N54" s="1432">
        <v>15523</v>
      </c>
      <c r="O54" s="1514">
        <v>44576</v>
      </c>
      <c r="P54" s="1444">
        <v>34772</v>
      </c>
      <c r="R54" s="1516"/>
      <c r="S54" s="1419" t="s">
        <v>509</v>
      </c>
      <c r="T54" s="1419" t="s">
        <v>502</v>
      </c>
      <c r="U54" s="1144">
        <f>E17+F17+L17</f>
        <v>37406</v>
      </c>
    </row>
    <row r="55" spans="1:21" s="1515" customFormat="1" x14ac:dyDescent="0.25">
      <c r="A55" s="1450" t="s">
        <v>489</v>
      </c>
      <c r="B55" s="1509">
        <v>16925</v>
      </c>
      <c r="C55" s="1509">
        <v>9588</v>
      </c>
      <c r="D55" s="1489">
        <v>201</v>
      </c>
      <c r="E55" s="1509">
        <v>4736</v>
      </c>
      <c r="F55" s="1509">
        <v>3693</v>
      </c>
      <c r="G55" s="1503">
        <v>72</v>
      </c>
      <c r="H55" s="1510">
        <v>4867</v>
      </c>
      <c r="I55" s="1446">
        <v>39809</v>
      </c>
      <c r="J55" s="1511">
        <v>1991</v>
      </c>
      <c r="K55" s="1512">
        <v>0</v>
      </c>
      <c r="L55" s="1512">
        <v>297</v>
      </c>
      <c r="M55" s="1513">
        <v>19</v>
      </c>
      <c r="N55" s="1432">
        <v>2307</v>
      </c>
      <c r="O55" s="1514">
        <v>42116</v>
      </c>
      <c r="P55" s="1444">
        <v>26870</v>
      </c>
      <c r="R55" s="1516"/>
      <c r="S55" s="1419"/>
      <c r="T55" s="1419" t="s">
        <v>510</v>
      </c>
      <c r="U55" s="1478">
        <f>E32+F32+L32</f>
        <v>1318</v>
      </c>
    </row>
    <row r="56" spans="1:21" s="1515" customFormat="1" x14ac:dyDescent="0.25">
      <c r="A56" s="1450" t="s">
        <v>490</v>
      </c>
      <c r="B56" s="1509">
        <v>13036</v>
      </c>
      <c r="C56" s="1509">
        <v>12875</v>
      </c>
      <c r="D56" s="1489">
        <v>744</v>
      </c>
      <c r="E56" s="1509">
        <v>5107</v>
      </c>
      <c r="F56" s="1509">
        <v>7063</v>
      </c>
      <c r="G56" s="1503">
        <v>2045</v>
      </c>
      <c r="H56" s="1510">
        <v>2857</v>
      </c>
      <c r="I56" s="1446">
        <v>40938</v>
      </c>
      <c r="J56" s="1511">
        <v>2309</v>
      </c>
      <c r="K56" s="1512">
        <v>4295</v>
      </c>
      <c r="L56" s="1512">
        <v>6850</v>
      </c>
      <c r="M56" s="1513">
        <v>0</v>
      </c>
      <c r="N56" s="1432">
        <v>13454</v>
      </c>
      <c r="O56" s="1514">
        <v>54393</v>
      </c>
      <c r="P56" s="1444">
        <v>41119</v>
      </c>
      <c r="R56" s="1516"/>
      <c r="S56" s="1419"/>
      <c r="T56" s="1419" t="s">
        <v>475</v>
      </c>
      <c r="U56" s="1478">
        <f>E33+F33+L33</f>
        <v>38724</v>
      </c>
    </row>
    <row r="57" spans="1:21" s="1477" customFormat="1" x14ac:dyDescent="0.25">
      <c r="A57" s="1437" t="s">
        <v>22</v>
      </c>
      <c r="B57" s="1488">
        <v>4584</v>
      </c>
      <c r="C57" s="1488">
        <v>2448</v>
      </c>
      <c r="D57" s="1489">
        <v>132</v>
      </c>
      <c r="E57" s="1488">
        <v>1338</v>
      </c>
      <c r="F57" s="1488">
        <v>433</v>
      </c>
      <c r="G57" s="1503">
        <v>0</v>
      </c>
      <c r="H57" s="1504">
        <v>1498</v>
      </c>
      <c r="I57" s="1431">
        <v>10301</v>
      </c>
      <c r="J57" s="1505">
        <v>541</v>
      </c>
      <c r="K57" s="1506">
        <v>6</v>
      </c>
      <c r="L57" s="1506">
        <v>253</v>
      </c>
      <c r="M57" s="1507">
        <v>0</v>
      </c>
      <c r="N57" s="1432">
        <v>800</v>
      </c>
      <c r="O57" s="1508">
        <v>11101</v>
      </c>
      <c r="P57" s="1441">
        <v>6759</v>
      </c>
      <c r="R57" s="1493"/>
      <c r="S57" s="1419"/>
      <c r="T57" s="1419"/>
      <c r="U57" s="77"/>
    </row>
    <row r="58" spans="1:21" s="1477" customFormat="1" ht="15.75" thickBot="1" x14ac:dyDescent="0.3">
      <c r="A58" s="1451" t="s">
        <v>23</v>
      </c>
      <c r="B58" s="1517">
        <v>21898</v>
      </c>
      <c r="C58" s="1517">
        <v>15376</v>
      </c>
      <c r="D58" s="1518">
        <v>2017</v>
      </c>
      <c r="E58" s="1517">
        <v>6696</v>
      </c>
      <c r="F58" s="1517">
        <v>5647</v>
      </c>
      <c r="G58" s="1519">
        <v>902</v>
      </c>
      <c r="H58" s="1520">
        <v>5375</v>
      </c>
      <c r="I58" s="1431">
        <v>54992</v>
      </c>
      <c r="J58" s="1521">
        <v>1070</v>
      </c>
      <c r="K58" s="1522">
        <v>466</v>
      </c>
      <c r="L58" s="1522">
        <v>856</v>
      </c>
      <c r="M58" s="1523">
        <v>302</v>
      </c>
      <c r="N58" s="1457">
        <v>2694</v>
      </c>
      <c r="O58" s="1524">
        <v>57686</v>
      </c>
      <c r="P58" s="1458">
        <v>41417</v>
      </c>
      <c r="R58" s="1493"/>
      <c r="S58" s="1419"/>
      <c r="T58" s="1419"/>
      <c r="U58" s="1144"/>
    </row>
    <row r="59" spans="1:21" s="1477" customFormat="1" ht="15.75" thickBot="1" x14ac:dyDescent="0.3">
      <c r="A59" s="1525" t="s">
        <v>24</v>
      </c>
      <c r="B59" s="1526">
        <v>135359</v>
      </c>
      <c r="C59" s="1527">
        <v>80383</v>
      </c>
      <c r="D59" s="1528">
        <v>5183</v>
      </c>
      <c r="E59" s="1527">
        <v>41532</v>
      </c>
      <c r="F59" s="1527">
        <v>38782</v>
      </c>
      <c r="G59" s="1528">
        <v>5670</v>
      </c>
      <c r="H59" s="1529">
        <v>27022</v>
      </c>
      <c r="I59" s="1530">
        <v>323078</v>
      </c>
      <c r="J59" s="1526">
        <v>21266</v>
      </c>
      <c r="K59" s="1527">
        <v>10916</v>
      </c>
      <c r="L59" s="1527">
        <v>16454</v>
      </c>
      <c r="M59" s="1527">
        <v>2149</v>
      </c>
      <c r="N59" s="1531">
        <v>50785</v>
      </c>
      <c r="O59" s="1532">
        <v>373863</v>
      </c>
      <c r="P59" s="1460">
        <v>252481</v>
      </c>
      <c r="S59" s="1419" t="s">
        <v>511</v>
      </c>
      <c r="T59" s="1419" t="s">
        <v>502</v>
      </c>
      <c r="U59" s="1144">
        <f>E59+F59+L59</f>
        <v>96768</v>
      </c>
    </row>
    <row r="60" spans="1:21" s="1540" customFormat="1" x14ac:dyDescent="0.25">
      <c r="A60" s="1533" t="s">
        <v>35</v>
      </c>
      <c r="B60" s="1467">
        <v>12205</v>
      </c>
      <c r="C60" s="1534">
        <v>5908</v>
      </c>
      <c r="D60" s="1535">
        <v>0</v>
      </c>
      <c r="E60" s="1534">
        <v>6638</v>
      </c>
      <c r="F60" s="1534">
        <v>5092</v>
      </c>
      <c r="G60" s="1535">
        <v>81</v>
      </c>
      <c r="H60" s="1536">
        <v>3154</v>
      </c>
      <c r="I60" s="1537">
        <v>32997</v>
      </c>
      <c r="J60" s="1467">
        <v>23203</v>
      </c>
      <c r="K60" s="1534">
        <v>1631</v>
      </c>
      <c r="L60" s="1534">
        <v>4099</v>
      </c>
      <c r="M60" s="1538">
        <v>537</v>
      </c>
      <c r="N60" s="1485">
        <v>29470</v>
      </c>
      <c r="O60" s="1539">
        <v>62467</v>
      </c>
      <c r="P60" s="1434">
        <v>42788</v>
      </c>
      <c r="R60" s="1541"/>
      <c r="S60" s="1419"/>
      <c r="T60" s="1419" t="s">
        <v>510</v>
      </c>
      <c r="U60" s="1144">
        <f>E74+F74+L74</f>
        <v>151002</v>
      </c>
    </row>
    <row r="61" spans="1:21" s="1540" customFormat="1" x14ac:dyDescent="0.25">
      <c r="A61" s="1542" t="s">
        <v>36</v>
      </c>
      <c r="B61" s="1438">
        <v>5964</v>
      </c>
      <c r="C61" s="1488">
        <v>3478</v>
      </c>
      <c r="D61" s="1489">
        <v>0</v>
      </c>
      <c r="E61" s="1488">
        <v>5082</v>
      </c>
      <c r="F61" s="1488">
        <v>3008</v>
      </c>
      <c r="G61" s="1489">
        <v>263</v>
      </c>
      <c r="H61" s="1504">
        <v>2620</v>
      </c>
      <c r="I61" s="1543">
        <v>20152</v>
      </c>
      <c r="J61" s="1438">
        <v>14455</v>
      </c>
      <c r="K61" s="1488">
        <v>10256</v>
      </c>
      <c r="L61" s="1488">
        <v>2751</v>
      </c>
      <c r="M61" s="1544">
        <v>816</v>
      </c>
      <c r="N61" s="1545">
        <v>28278</v>
      </c>
      <c r="O61" s="1508">
        <v>48430</v>
      </c>
      <c r="P61" s="1441">
        <v>34496</v>
      </c>
      <c r="R61" s="1541"/>
      <c r="S61" s="1419"/>
      <c r="T61" s="1419" t="s">
        <v>475</v>
      </c>
      <c r="U61" s="1144">
        <f>E75+F75+L75</f>
        <v>247771</v>
      </c>
    </row>
    <row r="62" spans="1:21" s="1540" customFormat="1" x14ac:dyDescent="0.25">
      <c r="A62" s="1542" t="s">
        <v>37</v>
      </c>
      <c r="B62" s="1438">
        <v>432</v>
      </c>
      <c r="C62" s="1488">
        <v>175</v>
      </c>
      <c r="D62" s="1489">
        <v>0</v>
      </c>
      <c r="E62" s="1488">
        <v>863</v>
      </c>
      <c r="F62" s="1488">
        <v>295</v>
      </c>
      <c r="G62" s="1489">
        <v>3</v>
      </c>
      <c r="H62" s="1504">
        <v>158</v>
      </c>
      <c r="I62" s="1543">
        <v>1923</v>
      </c>
      <c r="J62" s="1438">
        <v>5210</v>
      </c>
      <c r="K62" s="1488">
        <v>0</v>
      </c>
      <c r="L62" s="1488">
        <v>22</v>
      </c>
      <c r="M62" s="1544">
        <v>0</v>
      </c>
      <c r="N62" s="1545">
        <v>5232</v>
      </c>
      <c r="O62" s="1508">
        <v>7155</v>
      </c>
      <c r="P62" s="1441">
        <v>1523</v>
      </c>
      <c r="R62" s="1541"/>
      <c r="S62" s="1419"/>
      <c r="T62" s="1419"/>
      <c r="U62" s="77"/>
    </row>
    <row r="63" spans="1:21" s="1540" customFormat="1" x14ac:dyDescent="0.25">
      <c r="A63" s="1542" t="s">
        <v>38</v>
      </c>
      <c r="B63" s="1438">
        <v>1911</v>
      </c>
      <c r="C63" s="1488">
        <v>127</v>
      </c>
      <c r="D63" s="1489">
        <v>0</v>
      </c>
      <c r="E63" s="1488">
        <v>298</v>
      </c>
      <c r="F63" s="1488">
        <v>378</v>
      </c>
      <c r="G63" s="1489">
        <v>11</v>
      </c>
      <c r="H63" s="1504">
        <v>693</v>
      </c>
      <c r="I63" s="1543">
        <v>3407</v>
      </c>
      <c r="J63" s="1438">
        <v>0</v>
      </c>
      <c r="K63" s="1488">
        <v>77</v>
      </c>
      <c r="L63" s="1488">
        <v>0</v>
      </c>
      <c r="M63" s="1544">
        <v>0</v>
      </c>
      <c r="N63" s="1545">
        <v>77</v>
      </c>
      <c r="O63" s="1508">
        <v>3484</v>
      </c>
      <c r="P63" s="1441">
        <v>1000</v>
      </c>
      <c r="R63" s="1541"/>
      <c r="S63" s="1478"/>
      <c r="T63" s="1477"/>
      <c r="U63" s="1144"/>
    </row>
    <row r="64" spans="1:21" s="1540" customFormat="1" x14ac:dyDescent="0.25">
      <c r="A64" s="1542" t="s">
        <v>39</v>
      </c>
      <c r="B64" s="1438">
        <v>4405</v>
      </c>
      <c r="C64" s="1488">
        <v>7468</v>
      </c>
      <c r="D64" s="1489">
        <v>319</v>
      </c>
      <c r="E64" s="1488">
        <v>2906</v>
      </c>
      <c r="F64" s="1488">
        <v>4917</v>
      </c>
      <c r="G64" s="1489">
        <v>0</v>
      </c>
      <c r="H64" s="1504">
        <v>350</v>
      </c>
      <c r="I64" s="1543">
        <v>20046</v>
      </c>
      <c r="J64" s="1438">
        <v>6218</v>
      </c>
      <c r="K64" s="1488">
        <v>5567</v>
      </c>
      <c r="L64" s="1488">
        <v>14860</v>
      </c>
      <c r="M64" s="1544">
        <v>11789</v>
      </c>
      <c r="N64" s="1545">
        <v>38434</v>
      </c>
      <c r="O64" s="1508">
        <v>58480</v>
      </c>
      <c r="P64" s="1441">
        <v>39678</v>
      </c>
      <c r="R64" s="1541"/>
      <c r="S64" s="1477" t="s">
        <v>512</v>
      </c>
      <c r="T64" s="1477" t="s">
        <v>502</v>
      </c>
      <c r="U64" s="1144">
        <f>U54+U59</f>
        <v>134174</v>
      </c>
    </row>
    <row r="65" spans="1:21" s="1540" customFormat="1" x14ac:dyDescent="0.25">
      <c r="A65" s="1542" t="s">
        <v>40</v>
      </c>
      <c r="B65" s="1438">
        <v>479</v>
      </c>
      <c r="C65" s="1488">
        <v>38</v>
      </c>
      <c r="D65" s="1489">
        <v>15</v>
      </c>
      <c r="E65" s="1488">
        <v>11913</v>
      </c>
      <c r="F65" s="1488">
        <v>420</v>
      </c>
      <c r="G65" s="1489">
        <v>0</v>
      </c>
      <c r="H65" s="1504">
        <v>31</v>
      </c>
      <c r="I65" s="1543">
        <v>12881</v>
      </c>
      <c r="J65" s="1438">
        <v>8735</v>
      </c>
      <c r="K65" s="1488">
        <v>0</v>
      </c>
      <c r="L65" s="1488">
        <v>809</v>
      </c>
      <c r="M65" s="1544">
        <v>0</v>
      </c>
      <c r="N65" s="1545">
        <v>9544</v>
      </c>
      <c r="O65" s="1508">
        <v>22425</v>
      </c>
      <c r="P65" s="1441">
        <v>22352</v>
      </c>
      <c r="R65" s="1541"/>
      <c r="S65" s="1477"/>
      <c r="T65" s="1477" t="s">
        <v>510</v>
      </c>
      <c r="U65" s="1144">
        <f>U55+U60</f>
        <v>152320</v>
      </c>
    </row>
    <row r="66" spans="1:21" s="1540" customFormat="1" ht="15" customHeight="1" x14ac:dyDescent="0.25">
      <c r="A66" s="1542" t="s">
        <v>41</v>
      </c>
      <c r="B66" s="1438">
        <v>6031</v>
      </c>
      <c r="C66" s="1488">
        <v>2316</v>
      </c>
      <c r="D66" s="1489">
        <v>238</v>
      </c>
      <c r="E66" s="1488">
        <v>5046</v>
      </c>
      <c r="F66" s="1488">
        <v>1060</v>
      </c>
      <c r="G66" s="1489">
        <v>0</v>
      </c>
      <c r="H66" s="1504">
        <v>303</v>
      </c>
      <c r="I66" s="1543">
        <v>14756</v>
      </c>
      <c r="J66" s="1438">
        <v>1773</v>
      </c>
      <c r="K66" s="1488">
        <v>132</v>
      </c>
      <c r="L66" s="1488">
        <v>758</v>
      </c>
      <c r="M66" s="1544">
        <v>135</v>
      </c>
      <c r="N66" s="1545">
        <v>2798</v>
      </c>
      <c r="O66" s="1508">
        <v>17554</v>
      </c>
      <c r="P66" s="1441">
        <v>12828</v>
      </c>
      <c r="R66" s="1541"/>
      <c r="S66" s="1477"/>
      <c r="T66" s="1477" t="s">
        <v>475</v>
      </c>
      <c r="U66" s="1144">
        <f>U56+U61</f>
        <v>286495</v>
      </c>
    </row>
    <row r="67" spans="1:21" s="1540" customFormat="1" x14ac:dyDescent="0.25">
      <c r="A67" s="1542" t="s">
        <v>42</v>
      </c>
      <c r="B67" s="1438">
        <v>3628</v>
      </c>
      <c r="C67" s="1488">
        <v>3803</v>
      </c>
      <c r="D67" s="1489">
        <v>0</v>
      </c>
      <c r="E67" s="1488">
        <v>10473</v>
      </c>
      <c r="F67" s="1488">
        <v>8225</v>
      </c>
      <c r="G67" s="1489">
        <v>0</v>
      </c>
      <c r="H67" s="1504">
        <v>3321</v>
      </c>
      <c r="I67" s="1543">
        <v>29450</v>
      </c>
      <c r="J67" s="1438">
        <v>81</v>
      </c>
      <c r="K67" s="1488">
        <v>225</v>
      </c>
      <c r="L67" s="1488">
        <v>319</v>
      </c>
      <c r="M67" s="1544">
        <v>74</v>
      </c>
      <c r="N67" s="1545">
        <v>699</v>
      </c>
      <c r="O67" s="1508">
        <v>30149</v>
      </c>
      <c r="P67" s="1441">
        <v>22787</v>
      </c>
      <c r="R67" s="1541"/>
      <c r="S67" s="77"/>
      <c r="T67" s="77"/>
      <c r="U67" s="77"/>
    </row>
    <row r="68" spans="1:21" s="1540" customFormat="1" x14ac:dyDescent="0.25">
      <c r="A68" s="1542" t="s">
        <v>43</v>
      </c>
      <c r="B68" s="1438">
        <v>6604</v>
      </c>
      <c r="C68" s="1488">
        <v>2176</v>
      </c>
      <c r="D68" s="1489">
        <v>25</v>
      </c>
      <c r="E68" s="1488">
        <v>3678</v>
      </c>
      <c r="F68" s="1488">
        <v>500</v>
      </c>
      <c r="G68" s="1489">
        <v>0</v>
      </c>
      <c r="H68" s="1504">
        <v>1711</v>
      </c>
      <c r="I68" s="1543">
        <v>14669</v>
      </c>
      <c r="J68" s="1438">
        <v>152</v>
      </c>
      <c r="K68" s="1488">
        <v>14</v>
      </c>
      <c r="L68" s="1488">
        <v>2193</v>
      </c>
      <c r="M68" s="1544">
        <v>7</v>
      </c>
      <c r="N68" s="1545">
        <v>2366</v>
      </c>
      <c r="O68" s="1508">
        <v>17035</v>
      </c>
      <c r="P68" s="1441">
        <v>10095</v>
      </c>
      <c r="R68" s="1541"/>
      <c r="S68" s="77"/>
      <c r="T68" s="77"/>
      <c r="U68" s="1144"/>
    </row>
    <row r="69" spans="1:21" s="1477" customFormat="1" x14ac:dyDescent="0.25">
      <c r="A69" s="1542" t="s">
        <v>44</v>
      </c>
      <c r="B69" s="1500">
        <v>2206</v>
      </c>
      <c r="C69" s="1481">
        <v>442</v>
      </c>
      <c r="D69" s="1482">
        <v>0</v>
      </c>
      <c r="E69" s="1481">
        <v>687</v>
      </c>
      <c r="F69" s="1481">
        <v>1433</v>
      </c>
      <c r="G69" s="1483">
        <v>0</v>
      </c>
      <c r="H69" s="1484">
        <v>2229</v>
      </c>
      <c r="I69" s="1546">
        <v>6997</v>
      </c>
      <c r="J69" s="1500">
        <v>1877</v>
      </c>
      <c r="K69" s="1481">
        <v>537</v>
      </c>
      <c r="L69" s="1481">
        <v>0</v>
      </c>
      <c r="M69" s="1481">
        <v>955</v>
      </c>
      <c r="N69" s="1432">
        <v>3369</v>
      </c>
      <c r="O69" s="1486">
        <v>10366</v>
      </c>
      <c r="P69" s="1441">
        <v>8181</v>
      </c>
      <c r="R69" s="1541"/>
      <c r="S69" s="77"/>
      <c r="T69" s="77"/>
      <c r="U69" s="1144"/>
    </row>
    <row r="70" spans="1:21" s="1477" customFormat="1" x14ac:dyDescent="0.25">
      <c r="A70" s="1542" t="s">
        <v>45</v>
      </c>
      <c r="B70" s="1505">
        <v>1324</v>
      </c>
      <c r="C70" s="1488">
        <v>713</v>
      </c>
      <c r="D70" s="1489">
        <v>38</v>
      </c>
      <c r="E70" s="1488">
        <v>375</v>
      </c>
      <c r="F70" s="1488">
        <v>492</v>
      </c>
      <c r="G70" s="1503">
        <v>51</v>
      </c>
      <c r="H70" s="1504">
        <v>546</v>
      </c>
      <c r="I70" s="1546">
        <v>3450</v>
      </c>
      <c r="J70" s="1505">
        <v>88</v>
      </c>
      <c r="K70" s="1488">
        <v>0</v>
      </c>
      <c r="L70" s="1488">
        <v>0</v>
      </c>
      <c r="M70" s="1488">
        <v>0</v>
      </c>
      <c r="N70" s="1432">
        <v>88</v>
      </c>
      <c r="O70" s="1508">
        <v>3538</v>
      </c>
      <c r="P70" s="1441">
        <v>2597</v>
      </c>
      <c r="R70" s="1541"/>
      <c r="S70" s="77"/>
      <c r="T70" s="77"/>
      <c r="U70" s="1144"/>
    </row>
    <row r="71" spans="1:21" s="1477" customFormat="1" x14ac:dyDescent="0.25">
      <c r="A71" s="1542" t="s">
        <v>46</v>
      </c>
      <c r="B71" s="1505">
        <v>1235</v>
      </c>
      <c r="C71" s="1488">
        <v>3667</v>
      </c>
      <c r="D71" s="1489">
        <v>0</v>
      </c>
      <c r="E71" s="1488">
        <v>578</v>
      </c>
      <c r="F71" s="1488">
        <v>4051</v>
      </c>
      <c r="G71" s="1503">
        <v>0</v>
      </c>
      <c r="H71" s="1504">
        <v>3615</v>
      </c>
      <c r="I71" s="1546">
        <v>13146</v>
      </c>
      <c r="J71" s="1505">
        <v>548</v>
      </c>
      <c r="K71" s="1488">
        <v>0</v>
      </c>
      <c r="L71" s="1488">
        <v>27</v>
      </c>
      <c r="M71" s="1488">
        <v>3983</v>
      </c>
      <c r="N71" s="1432">
        <v>4558</v>
      </c>
      <c r="O71" s="1508">
        <v>17704</v>
      </c>
      <c r="P71" s="1441">
        <v>15130</v>
      </c>
      <c r="R71" s="1541"/>
    </row>
    <row r="72" spans="1:21" s="1477" customFormat="1" x14ac:dyDescent="0.25">
      <c r="A72" s="1547" t="s">
        <v>47</v>
      </c>
      <c r="B72" s="1521">
        <v>318</v>
      </c>
      <c r="C72" s="1517">
        <v>0</v>
      </c>
      <c r="D72" s="1518">
        <v>0</v>
      </c>
      <c r="E72" s="1517">
        <v>153</v>
      </c>
      <c r="F72" s="1517">
        <v>347</v>
      </c>
      <c r="G72" s="1519">
        <v>0</v>
      </c>
      <c r="H72" s="1520">
        <v>24</v>
      </c>
      <c r="I72" s="1546">
        <v>842</v>
      </c>
      <c r="J72" s="1521">
        <v>1048</v>
      </c>
      <c r="K72" s="1517">
        <v>1040</v>
      </c>
      <c r="L72" s="1517">
        <v>57</v>
      </c>
      <c r="M72" s="1517">
        <v>0</v>
      </c>
      <c r="N72" s="1432">
        <v>2145</v>
      </c>
      <c r="O72" s="1524">
        <v>2987</v>
      </c>
      <c r="P72" s="1441">
        <v>1656</v>
      </c>
      <c r="R72" s="1541"/>
      <c r="S72" s="1629"/>
    </row>
    <row r="73" spans="1:21" ht="15.75" thickBot="1" x14ac:dyDescent="0.3">
      <c r="A73" s="1548" t="s">
        <v>321</v>
      </c>
      <c r="B73" s="1505">
        <v>31838</v>
      </c>
      <c r="C73" s="1488">
        <v>28348</v>
      </c>
      <c r="D73" s="1489">
        <v>155</v>
      </c>
      <c r="E73" s="1488">
        <v>25375</v>
      </c>
      <c r="F73" s="1488">
        <v>10206</v>
      </c>
      <c r="G73" s="1503">
        <v>263</v>
      </c>
      <c r="H73" s="1504">
        <v>11497</v>
      </c>
      <c r="I73" s="1530">
        <v>107264</v>
      </c>
      <c r="J73" s="1505">
        <v>62704</v>
      </c>
      <c r="K73" s="1488">
        <v>10916</v>
      </c>
      <c r="L73" s="1488">
        <v>10618</v>
      </c>
      <c r="M73" s="1488">
        <v>12808</v>
      </c>
      <c r="N73" s="1457">
        <v>97046</v>
      </c>
      <c r="O73" s="1508">
        <v>204310</v>
      </c>
      <c r="P73" s="1458">
        <v>100343</v>
      </c>
      <c r="R73" s="1541"/>
      <c r="U73" s="1478"/>
    </row>
    <row r="74" spans="1:21" s="1477" customFormat="1" ht="15.75" thickBot="1" x14ac:dyDescent="0.3">
      <c r="A74" s="1473" t="s">
        <v>25</v>
      </c>
      <c r="B74" s="1475">
        <v>78579</v>
      </c>
      <c r="C74" s="1475">
        <v>58659</v>
      </c>
      <c r="D74" s="1528">
        <v>790</v>
      </c>
      <c r="E74" s="1475">
        <v>74065</v>
      </c>
      <c r="F74" s="1475">
        <v>40424</v>
      </c>
      <c r="G74" s="1528">
        <v>672</v>
      </c>
      <c r="H74" s="1475">
        <v>30252</v>
      </c>
      <c r="I74" s="1463">
        <v>281980</v>
      </c>
      <c r="J74" s="1475">
        <v>126091</v>
      </c>
      <c r="K74" s="1475">
        <v>30395</v>
      </c>
      <c r="L74" s="1475">
        <v>36513</v>
      </c>
      <c r="M74" s="1475">
        <v>31104</v>
      </c>
      <c r="N74" s="1485">
        <v>224104</v>
      </c>
      <c r="O74" s="1549">
        <v>506084</v>
      </c>
      <c r="P74" s="1550">
        <v>315454</v>
      </c>
      <c r="R74" s="1478"/>
      <c r="U74" s="1478"/>
    </row>
    <row r="75" spans="1:21" s="1477" customFormat="1" ht="15.75" thickBot="1" x14ac:dyDescent="0.3">
      <c r="A75" s="1459" t="s">
        <v>26</v>
      </c>
      <c r="B75" s="1460">
        <v>213938</v>
      </c>
      <c r="C75" s="1460">
        <v>139042</v>
      </c>
      <c r="D75" s="1462">
        <v>5973</v>
      </c>
      <c r="E75" s="1460">
        <v>115597</v>
      </c>
      <c r="F75" s="1460">
        <v>79206</v>
      </c>
      <c r="G75" s="1462">
        <v>6342</v>
      </c>
      <c r="H75" s="1551">
        <v>57274</v>
      </c>
      <c r="I75" s="1463">
        <v>605057</v>
      </c>
      <c r="J75" s="1552">
        <v>147357</v>
      </c>
      <c r="K75" s="1553">
        <v>41311</v>
      </c>
      <c r="L75" s="1553">
        <v>52968</v>
      </c>
      <c r="M75" s="1553">
        <v>33253</v>
      </c>
      <c r="N75" s="1554">
        <v>274889</v>
      </c>
      <c r="O75" s="1495">
        <v>879947</v>
      </c>
      <c r="P75" s="1555">
        <v>567935</v>
      </c>
      <c r="U75" s="1478"/>
    </row>
    <row r="76" spans="1:21" x14ac:dyDescent="0.25">
      <c r="B76" s="1435"/>
      <c r="H76" s="1435"/>
      <c r="I76" s="1435"/>
      <c r="N76" s="1435"/>
      <c r="O76" s="1435"/>
      <c r="P76" s="1556"/>
    </row>
    <row r="77" spans="1:21" ht="15.75" thickBot="1" x14ac:dyDescent="0.3">
      <c r="P77" s="1556"/>
    </row>
    <row r="78" spans="1:21" ht="15.75" thickBot="1" x14ac:dyDescent="0.3">
      <c r="A78" s="3523" t="s">
        <v>48</v>
      </c>
      <c r="B78" s="3524"/>
      <c r="C78" s="3524"/>
      <c r="D78" s="3524"/>
      <c r="E78" s="3524"/>
      <c r="F78" s="3524"/>
      <c r="G78" s="3524"/>
      <c r="H78" s="3524"/>
      <c r="I78" s="3524"/>
      <c r="J78" s="3524"/>
      <c r="K78" s="3524"/>
      <c r="L78" s="3524"/>
      <c r="M78" s="3524"/>
      <c r="N78" s="3524"/>
      <c r="O78" s="3524"/>
      <c r="P78" s="3525"/>
      <c r="U78" s="1435"/>
    </row>
    <row r="79" spans="1:21" ht="15.75" customHeight="1" thickBot="1" x14ac:dyDescent="0.3">
      <c r="A79" s="3526" t="s">
        <v>0</v>
      </c>
      <c r="B79" s="3530" t="s">
        <v>459</v>
      </c>
      <c r="C79" s="3531"/>
      <c r="D79" s="3531"/>
      <c r="E79" s="3531"/>
      <c r="F79" s="3531"/>
      <c r="G79" s="3531"/>
      <c r="H79" s="3531"/>
      <c r="I79" s="1560"/>
      <c r="J79" s="3533" t="s">
        <v>458</v>
      </c>
      <c r="K79" s="3534"/>
      <c r="L79" s="3534"/>
      <c r="M79" s="3534"/>
      <c r="N79" s="3535"/>
      <c r="O79" s="3536" t="s">
        <v>3</v>
      </c>
      <c r="P79" s="3539" t="s">
        <v>495</v>
      </c>
      <c r="U79" s="1435"/>
    </row>
    <row r="80" spans="1:21" ht="15.75" customHeight="1" thickBot="1" x14ac:dyDescent="0.3">
      <c r="A80" s="3527"/>
      <c r="B80" s="3542" t="s">
        <v>8</v>
      </c>
      <c r="C80" s="3543"/>
      <c r="D80" s="3544"/>
      <c r="E80" s="3558" t="s">
        <v>9</v>
      </c>
      <c r="F80" s="3559"/>
      <c r="G80" s="3560"/>
      <c r="H80" s="3526" t="s">
        <v>32</v>
      </c>
      <c r="I80" s="3549" t="s">
        <v>10</v>
      </c>
      <c r="J80" s="3542" t="s">
        <v>11</v>
      </c>
      <c r="K80" s="3544"/>
      <c r="L80" s="3526" t="s">
        <v>12</v>
      </c>
      <c r="M80" s="3526" t="s">
        <v>33</v>
      </c>
      <c r="N80" s="3549" t="s">
        <v>13</v>
      </c>
      <c r="O80" s="3537"/>
      <c r="P80" s="3540"/>
      <c r="U80" s="1435"/>
    </row>
    <row r="81" spans="1:21" s="1540" customFormat="1" ht="15.75" customHeight="1" thickBot="1" x14ac:dyDescent="0.3">
      <c r="A81" s="3528"/>
      <c r="B81" s="3552" t="s">
        <v>483</v>
      </c>
      <c r="C81" s="3542" t="s">
        <v>15</v>
      </c>
      <c r="D81" s="3544"/>
      <c r="E81" s="3556" t="s">
        <v>16</v>
      </c>
      <c r="F81" s="3542" t="s">
        <v>34</v>
      </c>
      <c r="G81" s="3544"/>
      <c r="H81" s="3527"/>
      <c r="I81" s="3550"/>
      <c r="J81" s="3552" t="s">
        <v>483</v>
      </c>
      <c r="K81" s="3526" t="s">
        <v>15</v>
      </c>
      <c r="L81" s="3527"/>
      <c r="M81" s="3527"/>
      <c r="N81" s="3550"/>
      <c r="O81" s="3537"/>
      <c r="P81" s="3540"/>
    </row>
    <row r="82" spans="1:21" s="1540" customFormat="1" ht="57.75" thickBot="1" x14ac:dyDescent="0.3">
      <c r="A82" s="3529"/>
      <c r="B82" s="3553"/>
      <c r="C82" s="1561" t="s">
        <v>485</v>
      </c>
      <c r="D82" s="1562" t="s">
        <v>486</v>
      </c>
      <c r="E82" s="3557"/>
      <c r="F82" s="1561" t="s">
        <v>487</v>
      </c>
      <c r="G82" s="1562" t="s">
        <v>486</v>
      </c>
      <c r="H82" s="3548"/>
      <c r="I82" s="3551"/>
      <c r="J82" s="3553"/>
      <c r="K82" s="3548"/>
      <c r="L82" s="3548"/>
      <c r="M82" s="3548"/>
      <c r="N82" s="3551"/>
      <c r="O82" s="3538"/>
      <c r="P82" s="3541"/>
    </row>
    <row r="83" spans="1:21" ht="15.75" thickBot="1" x14ac:dyDescent="0.3">
      <c r="A83" s="1563" t="s">
        <v>491</v>
      </c>
      <c r="B83" s="1564">
        <v>135359</v>
      </c>
      <c r="C83" s="1564">
        <v>80383</v>
      </c>
      <c r="D83" s="1565">
        <v>5183</v>
      </c>
      <c r="E83" s="1564">
        <v>41532</v>
      </c>
      <c r="F83" s="1564">
        <v>38782</v>
      </c>
      <c r="G83" s="1565">
        <v>5670</v>
      </c>
      <c r="H83" s="1564">
        <v>27022</v>
      </c>
      <c r="I83" s="1566">
        <v>323078</v>
      </c>
      <c r="J83" s="1564">
        <v>21266</v>
      </c>
      <c r="K83" s="1564">
        <v>10916</v>
      </c>
      <c r="L83" s="1564">
        <v>16454</v>
      </c>
      <c r="M83" s="1564">
        <v>2149</v>
      </c>
      <c r="N83" s="1463">
        <v>50785</v>
      </c>
      <c r="O83" s="1465">
        <v>373863</v>
      </c>
      <c r="P83" s="1567">
        <v>252481</v>
      </c>
      <c r="U83" s="1435"/>
    </row>
    <row r="84" spans="1:21" x14ac:dyDescent="0.25">
      <c r="A84" s="1568" t="s">
        <v>49</v>
      </c>
      <c r="B84" s="1569">
        <v>89020</v>
      </c>
      <c r="C84" s="1481">
        <v>50618</v>
      </c>
      <c r="D84" s="1482">
        <v>3270</v>
      </c>
      <c r="E84" s="1481">
        <v>23826</v>
      </c>
      <c r="F84" s="1481">
        <v>23356</v>
      </c>
      <c r="G84" s="1483">
        <v>3527</v>
      </c>
      <c r="H84" s="1570">
        <v>19391</v>
      </c>
      <c r="I84" s="1537">
        <v>206211</v>
      </c>
      <c r="J84" s="1571">
        <v>18045</v>
      </c>
      <c r="K84" s="1481">
        <v>9317</v>
      </c>
      <c r="L84" s="1569">
        <v>15850</v>
      </c>
      <c r="M84" s="1569">
        <v>2076</v>
      </c>
      <c r="N84" s="1537">
        <v>45288</v>
      </c>
      <c r="O84" s="1572">
        <v>251499</v>
      </c>
      <c r="P84" s="1434">
        <v>174162</v>
      </c>
      <c r="U84" s="1435"/>
    </row>
    <row r="85" spans="1:21" x14ac:dyDescent="0.25">
      <c r="A85" s="1573" t="s">
        <v>50</v>
      </c>
      <c r="B85" s="1574">
        <v>21</v>
      </c>
      <c r="C85" s="1488">
        <v>0</v>
      </c>
      <c r="D85" s="1489">
        <v>0</v>
      </c>
      <c r="E85" s="1488">
        <v>4406</v>
      </c>
      <c r="F85" s="1488">
        <v>15</v>
      </c>
      <c r="G85" s="1503">
        <v>0</v>
      </c>
      <c r="H85" s="1575">
        <v>8</v>
      </c>
      <c r="I85" s="1543">
        <v>4450</v>
      </c>
      <c r="J85" s="1576">
        <v>0</v>
      </c>
      <c r="K85" s="1488">
        <v>0</v>
      </c>
      <c r="L85" s="1574">
        <v>0</v>
      </c>
      <c r="M85" s="1574">
        <v>0</v>
      </c>
      <c r="N85" s="1543">
        <v>0</v>
      </c>
      <c r="O85" s="1577">
        <v>4450</v>
      </c>
      <c r="P85" s="1441">
        <v>30</v>
      </c>
      <c r="U85" s="1435"/>
    </row>
    <row r="86" spans="1:21" x14ac:dyDescent="0.25">
      <c r="A86" s="1573" t="s">
        <v>51</v>
      </c>
      <c r="B86" s="1574">
        <v>37330</v>
      </c>
      <c r="C86" s="1488">
        <v>24914</v>
      </c>
      <c r="D86" s="1489">
        <v>1734</v>
      </c>
      <c r="E86" s="1488">
        <v>10968</v>
      </c>
      <c r="F86" s="1488">
        <v>11385</v>
      </c>
      <c r="G86" s="1503">
        <v>1115</v>
      </c>
      <c r="H86" s="1575">
        <v>6095</v>
      </c>
      <c r="I86" s="1543">
        <v>90692</v>
      </c>
      <c r="J86" s="1576">
        <v>2320</v>
      </c>
      <c r="K86" s="1488">
        <v>1349</v>
      </c>
      <c r="L86" s="1574">
        <v>604</v>
      </c>
      <c r="M86" s="1574">
        <v>54</v>
      </c>
      <c r="N86" s="1543">
        <v>4327</v>
      </c>
      <c r="O86" s="1577">
        <v>95019</v>
      </c>
      <c r="P86" s="1441">
        <v>64287</v>
      </c>
    </row>
    <row r="87" spans="1:21" x14ac:dyDescent="0.25">
      <c r="A87" s="1578" t="s">
        <v>52</v>
      </c>
      <c r="B87" s="1488">
        <v>3430</v>
      </c>
      <c r="C87" s="1488">
        <v>610</v>
      </c>
      <c r="D87" s="1489">
        <v>79</v>
      </c>
      <c r="E87" s="1488">
        <v>1276</v>
      </c>
      <c r="F87" s="1488">
        <v>921</v>
      </c>
      <c r="G87" s="1503">
        <v>69</v>
      </c>
      <c r="H87" s="1504">
        <v>823</v>
      </c>
      <c r="I87" s="1543">
        <v>7060</v>
      </c>
      <c r="J87" s="1505">
        <v>878</v>
      </c>
      <c r="K87" s="1488">
        <v>105</v>
      </c>
      <c r="L87" s="1488">
        <v>0</v>
      </c>
      <c r="M87" s="1488">
        <v>19</v>
      </c>
      <c r="N87" s="1543">
        <v>1002</v>
      </c>
      <c r="O87" s="1577">
        <v>8062</v>
      </c>
      <c r="P87" s="1441">
        <v>4178</v>
      </c>
    </row>
    <row r="88" spans="1:21" x14ac:dyDescent="0.25">
      <c r="A88" s="1579" t="s">
        <v>53</v>
      </c>
      <c r="B88" s="1488">
        <v>4372</v>
      </c>
      <c r="C88" s="1488">
        <v>4197</v>
      </c>
      <c r="D88" s="1489">
        <v>100</v>
      </c>
      <c r="E88" s="1488">
        <v>955</v>
      </c>
      <c r="F88" s="1488">
        <v>2986</v>
      </c>
      <c r="G88" s="1503">
        <v>959</v>
      </c>
      <c r="H88" s="1504">
        <v>584</v>
      </c>
      <c r="I88" s="1543">
        <v>13094</v>
      </c>
      <c r="J88" s="1505">
        <v>23</v>
      </c>
      <c r="K88" s="1488">
        <v>145</v>
      </c>
      <c r="L88" s="1488">
        <v>0</v>
      </c>
      <c r="M88" s="1488">
        <v>0</v>
      </c>
      <c r="N88" s="1543">
        <v>168</v>
      </c>
      <c r="O88" s="1577">
        <v>13262</v>
      </c>
      <c r="P88" s="1441">
        <v>9032</v>
      </c>
    </row>
    <row r="89" spans="1:21" ht="15.75" thickBot="1" x14ac:dyDescent="0.3">
      <c r="A89" s="1580" t="s">
        <v>23</v>
      </c>
      <c r="B89" s="1581">
        <v>1186</v>
      </c>
      <c r="C89" s="1581">
        <v>44</v>
      </c>
      <c r="D89" s="1582">
        <v>0</v>
      </c>
      <c r="E89" s="1581">
        <v>101</v>
      </c>
      <c r="F89" s="1581">
        <v>119</v>
      </c>
      <c r="G89" s="1583">
        <v>0</v>
      </c>
      <c r="H89" s="1584">
        <v>121</v>
      </c>
      <c r="I89" s="1585">
        <v>1571</v>
      </c>
      <c r="J89" s="1586">
        <v>0</v>
      </c>
      <c r="K89" s="1581">
        <v>0</v>
      </c>
      <c r="L89" s="1581">
        <v>0</v>
      </c>
      <c r="M89" s="1581">
        <v>0</v>
      </c>
      <c r="N89" s="1585">
        <v>0</v>
      </c>
      <c r="O89" s="1587">
        <v>1571</v>
      </c>
      <c r="P89" s="1588">
        <v>792</v>
      </c>
    </row>
    <row r="90" spans="1:21" ht="15.75" thickBot="1" x14ac:dyDescent="0.3">
      <c r="A90" s="1563" t="s">
        <v>492</v>
      </c>
      <c r="B90" s="1564">
        <v>78579</v>
      </c>
      <c r="C90" s="1564">
        <v>58659</v>
      </c>
      <c r="D90" s="1565">
        <v>790</v>
      </c>
      <c r="E90" s="1564">
        <v>74065</v>
      </c>
      <c r="F90" s="1564">
        <v>40424</v>
      </c>
      <c r="G90" s="1565">
        <v>672</v>
      </c>
      <c r="H90" s="1589">
        <v>30252</v>
      </c>
      <c r="I90" s="1566">
        <v>281980</v>
      </c>
      <c r="J90" s="1590">
        <v>126091</v>
      </c>
      <c r="K90" s="1564">
        <v>30395</v>
      </c>
      <c r="L90" s="1564">
        <v>36513</v>
      </c>
      <c r="M90" s="1564">
        <v>31104</v>
      </c>
      <c r="N90" s="1463">
        <v>224104</v>
      </c>
      <c r="O90" s="1465">
        <v>506084</v>
      </c>
      <c r="P90" s="1567">
        <v>315454</v>
      </c>
    </row>
    <row r="91" spans="1:21" x14ac:dyDescent="0.25">
      <c r="A91" s="1573" t="s">
        <v>49</v>
      </c>
      <c r="B91" s="1488">
        <v>56025</v>
      </c>
      <c r="C91" s="1488">
        <v>48804</v>
      </c>
      <c r="D91" s="1489">
        <v>698</v>
      </c>
      <c r="E91" s="1488">
        <v>50346</v>
      </c>
      <c r="F91" s="1488">
        <v>23954</v>
      </c>
      <c r="G91" s="1503">
        <v>409</v>
      </c>
      <c r="H91" s="1504">
        <v>22554</v>
      </c>
      <c r="I91" s="1537">
        <v>201683</v>
      </c>
      <c r="J91" s="1505">
        <v>106238</v>
      </c>
      <c r="K91" s="1488">
        <v>21044</v>
      </c>
      <c r="L91" s="1488">
        <v>31092</v>
      </c>
      <c r="M91" s="1488">
        <v>26310</v>
      </c>
      <c r="N91" s="1537">
        <v>184685</v>
      </c>
      <c r="O91" s="1572">
        <v>386368</v>
      </c>
      <c r="P91" s="1441">
        <v>244441</v>
      </c>
    </row>
    <row r="92" spans="1:21" x14ac:dyDescent="0.25">
      <c r="A92" s="1573" t="s">
        <v>50</v>
      </c>
      <c r="B92" s="1488">
        <v>13</v>
      </c>
      <c r="C92" s="1488">
        <v>0</v>
      </c>
      <c r="D92" s="1489">
        <v>0</v>
      </c>
      <c r="E92" s="1488">
        <v>9343</v>
      </c>
      <c r="F92" s="1488">
        <v>0</v>
      </c>
      <c r="G92" s="1503">
        <v>0</v>
      </c>
      <c r="H92" s="1504">
        <v>48</v>
      </c>
      <c r="I92" s="1543">
        <v>9404</v>
      </c>
      <c r="J92" s="1505">
        <v>0</v>
      </c>
      <c r="K92" s="1488">
        <v>0</v>
      </c>
      <c r="L92" s="1488">
        <v>0</v>
      </c>
      <c r="M92" s="1488">
        <v>0</v>
      </c>
      <c r="N92" s="1543">
        <v>0</v>
      </c>
      <c r="O92" s="1577">
        <v>9404</v>
      </c>
      <c r="P92" s="1441">
        <v>39</v>
      </c>
    </row>
    <row r="93" spans="1:21" x14ac:dyDescent="0.25">
      <c r="A93" s="1573" t="s">
        <v>51</v>
      </c>
      <c r="B93" s="1574">
        <v>21888</v>
      </c>
      <c r="C93" s="1574">
        <v>9696</v>
      </c>
      <c r="D93" s="1489">
        <v>77</v>
      </c>
      <c r="E93" s="1574">
        <v>13992</v>
      </c>
      <c r="F93" s="1574">
        <v>16376</v>
      </c>
      <c r="G93" s="1503">
        <v>263</v>
      </c>
      <c r="H93" s="1575">
        <v>7504</v>
      </c>
      <c r="I93" s="1543">
        <v>69456</v>
      </c>
      <c r="J93" s="1576">
        <v>19853</v>
      </c>
      <c r="K93" s="1574">
        <v>9346</v>
      </c>
      <c r="L93" s="1574">
        <v>5421</v>
      </c>
      <c r="M93" s="1574">
        <v>4502</v>
      </c>
      <c r="N93" s="1543">
        <v>39122</v>
      </c>
      <c r="O93" s="1577">
        <v>108579</v>
      </c>
      <c r="P93" s="1441">
        <v>69472</v>
      </c>
    </row>
    <row r="94" spans="1:21" x14ac:dyDescent="0.25">
      <c r="A94" s="1578" t="s">
        <v>52</v>
      </c>
      <c r="B94" s="1574">
        <v>514</v>
      </c>
      <c r="C94" s="1574">
        <v>94</v>
      </c>
      <c r="D94" s="1489">
        <v>0</v>
      </c>
      <c r="E94" s="1574">
        <v>300</v>
      </c>
      <c r="F94" s="1574">
        <v>86</v>
      </c>
      <c r="G94" s="1503">
        <v>0</v>
      </c>
      <c r="H94" s="1575">
        <v>144</v>
      </c>
      <c r="I94" s="1543">
        <v>1138</v>
      </c>
      <c r="J94" s="1576">
        <v>0</v>
      </c>
      <c r="K94" s="1574">
        <v>5</v>
      </c>
      <c r="L94" s="1574">
        <v>0</v>
      </c>
      <c r="M94" s="1574">
        <v>3</v>
      </c>
      <c r="N94" s="1543">
        <v>8</v>
      </c>
      <c r="O94" s="1577">
        <v>1146</v>
      </c>
      <c r="P94" s="1441">
        <v>953</v>
      </c>
    </row>
    <row r="95" spans="1:21" x14ac:dyDescent="0.25">
      <c r="A95" s="1578" t="s">
        <v>53</v>
      </c>
      <c r="B95" s="1574">
        <v>56</v>
      </c>
      <c r="C95" s="1574">
        <v>65</v>
      </c>
      <c r="D95" s="1489">
        <v>15</v>
      </c>
      <c r="E95" s="1574">
        <v>77</v>
      </c>
      <c r="F95" s="1574">
        <v>8</v>
      </c>
      <c r="G95" s="1503">
        <v>0</v>
      </c>
      <c r="H95" s="1591">
        <v>0</v>
      </c>
      <c r="I95" s="1592">
        <v>206</v>
      </c>
      <c r="J95" s="1593">
        <v>0</v>
      </c>
      <c r="K95" s="1574">
        <v>0</v>
      </c>
      <c r="L95" s="1574">
        <v>0</v>
      </c>
      <c r="M95" s="1574">
        <v>289</v>
      </c>
      <c r="N95" s="1543">
        <v>289</v>
      </c>
      <c r="O95" s="1577">
        <v>495</v>
      </c>
      <c r="P95" s="1441">
        <v>457</v>
      </c>
    </row>
    <row r="96" spans="1:21" ht="15.75" thickBot="1" x14ac:dyDescent="0.3">
      <c r="A96" s="1594" t="s">
        <v>23</v>
      </c>
      <c r="B96" s="1595">
        <v>83</v>
      </c>
      <c r="C96" s="1595">
        <v>0</v>
      </c>
      <c r="D96" s="1596">
        <v>0</v>
      </c>
      <c r="E96" s="1595">
        <v>7</v>
      </c>
      <c r="F96" s="1595">
        <v>0</v>
      </c>
      <c r="G96" s="1597">
        <v>0</v>
      </c>
      <c r="H96" s="1598">
        <v>2</v>
      </c>
      <c r="I96" s="1585">
        <v>92</v>
      </c>
      <c r="J96" s="1599">
        <v>0</v>
      </c>
      <c r="K96" s="1595">
        <v>0</v>
      </c>
      <c r="L96" s="1595">
        <v>0</v>
      </c>
      <c r="M96" s="1595">
        <v>0</v>
      </c>
      <c r="N96" s="1585">
        <v>0</v>
      </c>
      <c r="O96" s="1587">
        <v>92</v>
      </c>
      <c r="P96" s="1588">
        <v>92</v>
      </c>
    </row>
    <row r="97" spans="1:16" ht="15.75" thickBot="1" x14ac:dyDescent="0.3">
      <c r="A97" s="1563" t="s">
        <v>493</v>
      </c>
      <c r="B97" s="1564">
        <v>213938</v>
      </c>
      <c r="C97" s="1553">
        <v>139042</v>
      </c>
      <c r="D97" s="1565">
        <v>5973</v>
      </c>
      <c r="E97" s="1553">
        <v>115597</v>
      </c>
      <c r="F97" s="1553">
        <v>79206</v>
      </c>
      <c r="G97" s="1565">
        <v>6342</v>
      </c>
      <c r="H97" s="1600">
        <v>57274</v>
      </c>
      <c r="I97" s="1463">
        <v>605057</v>
      </c>
      <c r="J97" s="1590">
        <v>147357</v>
      </c>
      <c r="K97" s="1553">
        <v>41311</v>
      </c>
      <c r="L97" s="1564">
        <v>52968</v>
      </c>
      <c r="M97" s="1564">
        <v>33253</v>
      </c>
      <c r="N97" s="1463">
        <v>274889</v>
      </c>
      <c r="O97" s="1465">
        <v>879947</v>
      </c>
      <c r="P97" s="1567">
        <v>567935</v>
      </c>
    </row>
    <row r="98" spans="1:16" x14ac:dyDescent="0.25">
      <c r="B98" s="1435"/>
      <c r="I98" s="1435"/>
      <c r="N98" s="1435"/>
      <c r="O98" s="1435"/>
    </row>
    <row r="99" spans="1:16" x14ac:dyDescent="0.25">
      <c r="I99" s="1435"/>
      <c r="O99" s="1435"/>
    </row>
    <row r="100" spans="1:16" x14ac:dyDescent="0.25">
      <c r="A100" s="1601"/>
      <c r="B100" s="1556"/>
      <c r="I100" s="1435"/>
      <c r="J100" s="1435"/>
      <c r="K100" s="1435"/>
      <c r="M100" s="1435"/>
      <c r="N100" s="1435"/>
      <c r="O100" s="1435"/>
    </row>
    <row r="101" spans="1:16" x14ac:dyDescent="0.25">
      <c r="A101" s="1556"/>
      <c r="B101" s="1556"/>
      <c r="I101" s="1435"/>
      <c r="J101" s="1435"/>
      <c r="K101" s="1435"/>
      <c r="M101" s="1435"/>
      <c r="N101" s="1435"/>
      <c r="O101" s="1435"/>
    </row>
    <row r="102" spans="1:16" x14ac:dyDescent="0.25">
      <c r="A102" s="1556"/>
      <c r="B102" s="1556"/>
      <c r="I102" s="1435"/>
      <c r="J102" s="1435"/>
      <c r="K102" s="1435"/>
      <c r="M102" s="1435"/>
      <c r="N102" s="1435"/>
      <c r="O102" s="1435"/>
    </row>
    <row r="103" spans="1:16" x14ac:dyDescent="0.25">
      <c r="A103" s="1556"/>
      <c r="B103" s="1556"/>
      <c r="I103" s="1435"/>
      <c r="J103" s="1435"/>
      <c r="K103" s="1435"/>
      <c r="M103" s="1435"/>
      <c r="N103" s="1435"/>
      <c r="O103" s="1435"/>
    </row>
    <row r="104" spans="1:16" x14ac:dyDescent="0.25">
      <c r="A104" s="1556"/>
      <c r="B104" s="1556"/>
      <c r="I104" s="1435"/>
      <c r="J104" s="1435"/>
      <c r="K104" s="1435"/>
      <c r="M104" s="1435"/>
      <c r="N104" s="1435"/>
      <c r="O104" s="1435"/>
    </row>
    <row r="105" spans="1:16" x14ac:dyDescent="0.25">
      <c r="I105" s="1435"/>
      <c r="O105" s="1435"/>
    </row>
    <row r="106" spans="1:16" x14ac:dyDescent="0.25">
      <c r="I106" s="1435"/>
      <c r="O106" s="1435"/>
    </row>
    <row r="107" spans="1:16" ht="15" customHeight="1" x14ac:dyDescent="0.35">
      <c r="A107" s="1602"/>
      <c r="B107" s="1603"/>
      <c r="C107" s="1603"/>
      <c r="F107" s="1603"/>
      <c r="G107" s="1603"/>
      <c r="H107" s="1603"/>
      <c r="I107" s="1435"/>
      <c r="J107" s="1603"/>
      <c r="K107" s="1603"/>
      <c r="M107" s="1603"/>
      <c r="N107" s="1435"/>
      <c r="O107" s="1435"/>
    </row>
    <row r="108" spans="1:16" x14ac:dyDescent="0.25">
      <c r="I108" s="1435"/>
      <c r="O108" s="1435"/>
    </row>
    <row r="109" spans="1:16" x14ac:dyDescent="0.25">
      <c r="I109" s="1435"/>
      <c r="O109" s="1435"/>
    </row>
    <row r="110" spans="1:16" x14ac:dyDescent="0.25">
      <c r="I110" s="1435"/>
      <c r="O110" s="1435"/>
    </row>
    <row r="111" spans="1:16" x14ac:dyDescent="0.25">
      <c r="I111" s="1435"/>
      <c r="O111" s="1435"/>
    </row>
    <row r="112" spans="1:16" x14ac:dyDescent="0.25">
      <c r="I112" s="1435"/>
      <c r="O112" s="1435"/>
    </row>
    <row r="123" spans="12:12" x14ac:dyDescent="0.25">
      <c r="L123" s="1435"/>
    </row>
    <row r="124" spans="12:12" x14ac:dyDescent="0.25">
      <c r="L124" s="1435"/>
    </row>
    <row r="125" spans="12:12" x14ac:dyDescent="0.25">
      <c r="L125" s="1435"/>
    </row>
    <row r="126" spans="12:12" x14ac:dyDescent="0.25">
      <c r="L126" s="1435"/>
    </row>
    <row r="127" spans="12:12" x14ac:dyDescent="0.25">
      <c r="L127" s="1435"/>
    </row>
    <row r="128" spans="12:12" x14ac:dyDescent="0.25">
      <c r="L128" s="1435"/>
    </row>
    <row r="129" spans="12:12" x14ac:dyDescent="0.25">
      <c r="L129" s="1435"/>
    </row>
    <row r="130" spans="12:12" x14ac:dyDescent="0.25">
      <c r="L130" s="1435"/>
    </row>
    <row r="131" spans="12:12" x14ac:dyDescent="0.25">
      <c r="L131" s="1435"/>
    </row>
    <row r="132" spans="12:12" x14ac:dyDescent="0.25">
      <c r="L132" s="1435"/>
    </row>
    <row r="133" spans="12:12" x14ac:dyDescent="0.25">
      <c r="L133" s="1435"/>
    </row>
    <row r="134" spans="12:12" x14ac:dyDescent="0.25">
      <c r="L134" s="1435"/>
    </row>
    <row r="135" spans="12:12" x14ac:dyDescent="0.25">
      <c r="L135" s="1435"/>
    </row>
    <row r="136" spans="12:12" x14ac:dyDescent="0.25">
      <c r="L136" s="1435"/>
    </row>
    <row r="137" spans="12:12" x14ac:dyDescent="0.25">
      <c r="L137" s="1435"/>
    </row>
    <row r="138" spans="12:12" x14ac:dyDescent="0.25">
      <c r="L138" s="1435"/>
    </row>
  </sheetData>
  <mergeCells count="82">
    <mergeCell ref="K81:K82"/>
    <mergeCell ref="S41:U41"/>
    <mergeCell ref="I80:I82"/>
    <mergeCell ref="J80:K80"/>
    <mergeCell ref="L80:L82"/>
    <mergeCell ref="M80:M82"/>
    <mergeCell ref="N80:N82"/>
    <mergeCell ref="K50:K51"/>
    <mergeCell ref="A78:P78"/>
    <mergeCell ref="A79:A82"/>
    <mergeCell ref="B79:H79"/>
    <mergeCell ref="J79:N79"/>
    <mergeCell ref="O79:O82"/>
    <mergeCell ref="P79:P82"/>
    <mergeCell ref="B80:D80"/>
    <mergeCell ref="E80:G80"/>
    <mergeCell ref="B81:B82"/>
    <mergeCell ref="C81:D81"/>
    <mergeCell ref="E81:E82"/>
    <mergeCell ref="F81:G81"/>
    <mergeCell ref="J81:J82"/>
    <mergeCell ref="H80:H82"/>
    <mergeCell ref="M37:M39"/>
    <mergeCell ref="N37:N39"/>
    <mergeCell ref="B38:B39"/>
    <mergeCell ref="B50:B51"/>
    <mergeCell ref="C50:D50"/>
    <mergeCell ref="E50:E51"/>
    <mergeCell ref="F50:G50"/>
    <mergeCell ref="J50:J51"/>
    <mergeCell ref="I49:I51"/>
    <mergeCell ref="J49:K49"/>
    <mergeCell ref="L49:L51"/>
    <mergeCell ref="M49:M51"/>
    <mergeCell ref="N49:N51"/>
    <mergeCell ref="A47:P47"/>
    <mergeCell ref="A48:A51"/>
    <mergeCell ref="B48:I48"/>
    <mergeCell ref="J48:N48"/>
    <mergeCell ref="O48:O51"/>
    <mergeCell ref="P48:P51"/>
    <mergeCell ref="B49:D49"/>
    <mergeCell ref="E49:G49"/>
    <mergeCell ref="H49:H51"/>
    <mergeCell ref="K8:K9"/>
    <mergeCell ref="A35:P35"/>
    <mergeCell ref="A36:A39"/>
    <mergeCell ref="B36:I36"/>
    <mergeCell ref="J36:N36"/>
    <mergeCell ref="O36:O39"/>
    <mergeCell ref="P36:P39"/>
    <mergeCell ref="B37:D37"/>
    <mergeCell ref="E37:G37"/>
    <mergeCell ref="H37:H39"/>
    <mergeCell ref="I7:I9"/>
    <mergeCell ref="J7:K7"/>
    <mergeCell ref="K38:K39"/>
    <mergeCell ref="I37:I39"/>
    <mergeCell ref="J37:K37"/>
    <mergeCell ref="L37:L39"/>
    <mergeCell ref="F8:G8"/>
    <mergeCell ref="J8:J9"/>
    <mergeCell ref="C38:D38"/>
    <mergeCell ref="E38:E39"/>
    <mergeCell ref="F38:G38"/>
    <mergeCell ref="J38:J39"/>
    <mergeCell ref="A2:P2"/>
    <mergeCell ref="A5:P5"/>
    <mergeCell ref="A6:A9"/>
    <mergeCell ref="B6:I6"/>
    <mergeCell ref="J6:N6"/>
    <mergeCell ref="O6:O9"/>
    <mergeCell ref="P6:P9"/>
    <mergeCell ref="B7:D7"/>
    <mergeCell ref="E7:G7"/>
    <mergeCell ref="H7:H9"/>
    <mergeCell ref="L7:L9"/>
    <mergeCell ref="M7:M9"/>
    <mergeCell ref="N7:N9"/>
    <mergeCell ref="B8:B9"/>
    <mergeCell ref="C8:D8"/>
    <mergeCell ref="E8:E9"/>
  </mergeCells>
  <pageMargins left="0.7" right="0.7" top="0.75" bottom="0.75" header="0.3" footer="0.3"/>
  <pageSetup paperSize="8" scale="43" orientation="landscape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103"/>
  <sheetViews>
    <sheetView zoomScaleNormal="100" workbookViewId="0">
      <selection activeCell="K104" sqref="K104"/>
    </sheetView>
  </sheetViews>
  <sheetFormatPr defaultColWidth="9.140625" defaultRowHeight="15" x14ac:dyDescent="0.25"/>
  <cols>
    <col min="1" max="1" width="44" style="1477" customWidth="1"/>
    <col min="2" max="2" width="13.85546875" style="1477" customWidth="1"/>
    <col min="3" max="3" width="19.42578125" style="1477" customWidth="1"/>
    <col min="4" max="4" width="21.7109375" style="1604" customWidth="1"/>
    <col min="5" max="5" width="18.28515625" style="1477" customWidth="1"/>
    <col min="6" max="6" width="15.28515625" style="1477" customWidth="1"/>
    <col min="7" max="7" width="17.28515625" style="1604" customWidth="1"/>
    <col min="8" max="8" width="12.7109375" style="1477" customWidth="1"/>
    <col min="9" max="9" width="17" style="1477" customWidth="1"/>
    <col min="10" max="10" width="14.85546875" style="1477" customWidth="1"/>
    <col min="11" max="11" width="15.28515625" style="1477" customWidth="1"/>
    <col min="12" max="12" width="13.28515625" style="1477" customWidth="1"/>
    <col min="13" max="13" width="12.28515625" style="1477" customWidth="1"/>
    <col min="14" max="14" width="14.140625" style="1477" customWidth="1"/>
    <col min="15" max="15" width="13.28515625" style="1477" customWidth="1"/>
    <col min="16" max="16" width="11.140625" style="1477" customWidth="1"/>
    <col min="17" max="16384" width="9.140625" style="1477"/>
  </cols>
  <sheetData>
    <row r="1" spans="1:17" x14ac:dyDescent="0.25">
      <c r="I1" s="1478"/>
    </row>
    <row r="2" spans="1:17" ht="18.75" x14ac:dyDescent="0.3">
      <c r="A2" s="3522" t="s">
        <v>506</v>
      </c>
      <c r="B2" s="3522"/>
      <c r="C2" s="3522"/>
      <c r="D2" s="3522"/>
      <c r="E2" s="3522"/>
      <c r="F2" s="3522"/>
      <c r="G2" s="3522"/>
      <c r="H2" s="3522"/>
      <c r="I2" s="3522"/>
      <c r="J2" s="3522"/>
      <c r="K2" s="3522"/>
      <c r="L2" s="3522"/>
      <c r="M2" s="3522"/>
      <c r="N2" s="3522"/>
      <c r="O2" s="3522"/>
      <c r="P2" s="3522"/>
    </row>
    <row r="3" spans="1:17" ht="15.75" thickBot="1" x14ac:dyDescent="0.3">
      <c r="B3" s="1419"/>
      <c r="C3" s="1419"/>
      <c r="D3" s="1420"/>
      <c r="E3" s="1419"/>
      <c r="F3" s="1419"/>
      <c r="G3" s="1420"/>
      <c r="H3" s="1419"/>
      <c r="I3" s="1419"/>
      <c r="J3" s="1419"/>
      <c r="K3" s="1419"/>
      <c r="L3" s="1419"/>
      <c r="M3" s="1419"/>
    </row>
    <row r="4" spans="1:17" ht="15" customHeight="1" thickBot="1" x14ac:dyDescent="0.3">
      <c r="A4" s="3523" t="s">
        <v>30</v>
      </c>
      <c r="B4" s="3524"/>
      <c r="C4" s="3524"/>
      <c r="D4" s="3524"/>
      <c r="E4" s="3524"/>
      <c r="F4" s="3524"/>
      <c r="G4" s="3524"/>
      <c r="H4" s="3524"/>
      <c r="I4" s="3524"/>
      <c r="J4" s="3524"/>
      <c r="K4" s="3524"/>
      <c r="L4" s="3524"/>
      <c r="M4" s="3524"/>
      <c r="N4" s="3524"/>
      <c r="O4" s="3524"/>
      <c r="P4" s="3525"/>
    </row>
    <row r="5" spans="1:17" ht="15" customHeight="1" thickBot="1" x14ac:dyDescent="0.3">
      <c r="A5" s="3526" t="s">
        <v>0</v>
      </c>
      <c r="B5" s="3530" t="s">
        <v>459</v>
      </c>
      <c r="C5" s="3531"/>
      <c r="D5" s="3531"/>
      <c r="E5" s="3531"/>
      <c r="F5" s="3531"/>
      <c r="G5" s="3531"/>
      <c r="H5" s="3532"/>
      <c r="I5" s="1560"/>
      <c r="J5" s="3533" t="s">
        <v>458</v>
      </c>
      <c r="K5" s="3534"/>
      <c r="L5" s="3534"/>
      <c r="M5" s="3534"/>
      <c r="N5" s="3535"/>
      <c r="O5" s="3536" t="s">
        <v>3</v>
      </c>
      <c r="P5" s="3539" t="s">
        <v>495</v>
      </c>
    </row>
    <row r="6" spans="1:17" ht="15.75" customHeight="1" thickBot="1" x14ac:dyDescent="0.3">
      <c r="A6" s="3527"/>
      <c r="B6" s="3542" t="s">
        <v>8</v>
      </c>
      <c r="C6" s="3543"/>
      <c r="D6" s="3544"/>
      <c r="E6" s="3545" t="s">
        <v>9</v>
      </c>
      <c r="F6" s="3546"/>
      <c r="G6" s="3547"/>
      <c r="H6" s="3526" t="s">
        <v>32</v>
      </c>
      <c r="I6" s="3549" t="s">
        <v>10</v>
      </c>
      <c r="J6" s="3542" t="s">
        <v>11</v>
      </c>
      <c r="K6" s="3544"/>
      <c r="L6" s="3526" t="s">
        <v>12</v>
      </c>
      <c r="M6" s="3526" t="s">
        <v>33</v>
      </c>
      <c r="N6" s="3549" t="s">
        <v>13</v>
      </c>
      <c r="O6" s="3537"/>
      <c r="P6" s="3540"/>
    </row>
    <row r="7" spans="1:17" ht="15.75" customHeight="1" thickBot="1" x14ac:dyDescent="0.3">
      <c r="A7" s="3528"/>
      <c r="B7" s="3566" t="s">
        <v>483</v>
      </c>
      <c r="C7" s="3554" t="s">
        <v>15</v>
      </c>
      <c r="D7" s="3555"/>
      <c r="E7" s="3556" t="s">
        <v>16</v>
      </c>
      <c r="F7" s="3554" t="s">
        <v>34</v>
      </c>
      <c r="G7" s="3555"/>
      <c r="H7" s="3527"/>
      <c r="I7" s="3550"/>
      <c r="J7" s="3566" t="s">
        <v>483</v>
      </c>
      <c r="K7" s="3526" t="s">
        <v>15</v>
      </c>
      <c r="L7" s="3527"/>
      <c r="M7" s="3527"/>
      <c r="N7" s="3550"/>
      <c r="O7" s="3537"/>
      <c r="P7" s="3540"/>
    </row>
    <row r="8" spans="1:17" ht="43.5" thickBot="1" x14ac:dyDescent="0.3">
      <c r="A8" s="3529"/>
      <c r="B8" s="3567"/>
      <c r="C8" s="1425" t="s">
        <v>15</v>
      </c>
      <c r="D8" s="1426" t="s">
        <v>486</v>
      </c>
      <c r="E8" s="3557"/>
      <c r="F8" s="1425" t="s">
        <v>34</v>
      </c>
      <c r="G8" s="1426" t="s">
        <v>486</v>
      </c>
      <c r="H8" s="3548"/>
      <c r="I8" s="3551"/>
      <c r="J8" s="3567"/>
      <c r="K8" s="3548"/>
      <c r="L8" s="3548"/>
      <c r="M8" s="3548"/>
      <c r="N8" s="3551"/>
      <c r="O8" s="3538"/>
      <c r="P8" s="3541"/>
    </row>
    <row r="9" spans="1:17" x14ac:dyDescent="0.25">
      <c r="A9" s="1427" t="s">
        <v>17</v>
      </c>
      <c r="B9" s="1428">
        <v>6676</v>
      </c>
      <c r="C9" s="1481">
        <v>4278</v>
      </c>
      <c r="D9" s="1482">
        <v>1861</v>
      </c>
      <c r="E9" s="1481">
        <v>3097</v>
      </c>
      <c r="F9" s="1481">
        <v>871</v>
      </c>
      <c r="G9" s="1483">
        <v>62</v>
      </c>
      <c r="H9" s="1484">
        <v>3535</v>
      </c>
      <c r="I9" s="1432">
        <v>18457</v>
      </c>
      <c r="J9" s="1428">
        <v>0</v>
      </c>
      <c r="K9" s="1481">
        <v>118</v>
      </c>
      <c r="L9" s="1481">
        <v>0</v>
      </c>
      <c r="M9" s="1605">
        <v>0</v>
      </c>
      <c r="N9" s="1432">
        <v>118</v>
      </c>
      <c r="O9" s="1486">
        <v>18575</v>
      </c>
      <c r="P9" s="1434">
        <v>7909</v>
      </c>
    </row>
    <row r="10" spans="1:17" x14ac:dyDescent="0.25">
      <c r="A10" s="1437" t="s">
        <v>18</v>
      </c>
      <c r="B10" s="1438">
        <v>1760</v>
      </c>
      <c r="C10" s="1488">
        <v>1296</v>
      </c>
      <c r="D10" s="1489">
        <v>508</v>
      </c>
      <c r="E10" s="1488">
        <v>1456</v>
      </c>
      <c r="F10" s="1488">
        <v>504</v>
      </c>
      <c r="G10" s="1483">
        <v>30</v>
      </c>
      <c r="H10" s="1484">
        <v>566</v>
      </c>
      <c r="I10" s="1432">
        <v>5582</v>
      </c>
      <c r="J10" s="1438">
        <v>0</v>
      </c>
      <c r="K10" s="1488">
        <v>7</v>
      </c>
      <c r="L10" s="1488">
        <v>0</v>
      </c>
      <c r="M10" s="1605">
        <v>0</v>
      </c>
      <c r="N10" s="1432">
        <v>7</v>
      </c>
      <c r="O10" s="1486">
        <v>5589</v>
      </c>
      <c r="P10" s="1441">
        <v>2456</v>
      </c>
    </row>
    <row r="11" spans="1:17" x14ac:dyDescent="0.25">
      <c r="A11" s="1442" t="s">
        <v>19</v>
      </c>
      <c r="B11" s="1443">
        <v>678</v>
      </c>
      <c r="C11" s="1509">
        <v>171</v>
      </c>
      <c r="D11" s="1489">
        <v>124</v>
      </c>
      <c r="E11" s="1509">
        <v>511</v>
      </c>
      <c r="F11" s="1509">
        <v>329</v>
      </c>
      <c r="G11" s="1483">
        <v>0</v>
      </c>
      <c r="H11" s="1606">
        <v>173</v>
      </c>
      <c r="I11" s="1446">
        <v>1862</v>
      </c>
      <c r="J11" s="1443">
        <v>0</v>
      </c>
      <c r="K11" s="1509">
        <v>0</v>
      </c>
      <c r="L11" s="1509">
        <v>0</v>
      </c>
      <c r="M11" s="1607">
        <v>0</v>
      </c>
      <c r="N11" s="1432">
        <v>0</v>
      </c>
      <c r="O11" s="1447">
        <v>1862</v>
      </c>
      <c r="P11" s="1444">
        <v>846</v>
      </c>
    </row>
    <row r="12" spans="1:17" x14ac:dyDescent="0.25">
      <c r="A12" s="1450" t="s">
        <v>20</v>
      </c>
      <c r="B12" s="1443">
        <v>213</v>
      </c>
      <c r="C12" s="1509">
        <v>353</v>
      </c>
      <c r="D12" s="1489">
        <v>106</v>
      </c>
      <c r="E12" s="1509">
        <v>508</v>
      </c>
      <c r="F12" s="1509">
        <v>116</v>
      </c>
      <c r="G12" s="1483">
        <v>7</v>
      </c>
      <c r="H12" s="1606">
        <v>70</v>
      </c>
      <c r="I12" s="1446">
        <v>1260</v>
      </c>
      <c r="J12" s="1443">
        <v>0</v>
      </c>
      <c r="K12" s="1509">
        <v>0</v>
      </c>
      <c r="L12" s="1509">
        <v>0</v>
      </c>
      <c r="M12" s="1607">
        <v>0</v>
      </c>
      <c r="N12" s="1432">
        <v>0</v>
      </c>
      <c r="O12" s="1447">
        <v>1260</v>
      </c>
      <c r="P12" s="1444">
        <v>739</v>
      </c>
    </row>
    <row r="13" spans="1:17" x14ac:dyDescent="0.25">
      <c r="A13" s="1450" t="s">
        <v>21</v>
      </c>
      <c r="B13" s="1443">
        <v>506</v>
      </c>
      <c r="C13" s="1509">
        <v>394</v>
      </c>
      <c r="D13" s="1489">
        <v>189</v>
      </c>
      <c r="E13" s="1509">
        <v>247</v>
      </c>
      <c r="F13" s="1509">
        <v>47</v>
      </c>
      <c r="G13" s="1483">
        <v>23</v>
      </c>
      <c r="H13" s="1606">
        <v>214</v>
      </c>
      <c r="I13" s="1446">
        <v>1408</v>
      </c>
      <c r="J13" s="1443">
        <v>0</v>
      </c>
      <c r="K13" s="1509">
        <v>0</v>
      </c>
      <c r="L13" s="1509">
        <v>0</v>
      </c>
      <c r="M13" s="1607">
        <v>0</v>
      </c>
      <c r="N13" s="1432">
        <v>0</v>
      </c>
      <c r="O13" s="1447">
        <v>1408</v>
      </c>
      <c r="P13" s="1444">
        <v>627</v>
      </c>
    </row>
    <row r="14" spans="1:17" x14ac:dyDescent="0.25">
      <c r="A14" s="1437" t="s">
        <v>22</v>
      </c>
      <c r="B14" s="1438">
        <v>262</v>
      </c>
      <c r="C14" s="1488">
        <v>276</v>
      </c>
      <c r="D14" s="1489">
        <v>82</v>
      </c>
      <c r="E14" s="1488">
        <v>854</v>
      </c>
      <c r="F14" s="1488">
        <v>106</v>
      </c>
      <c r="G14" s="1483">
        <v>4</v>
      </c>
      <c r="H14" s="1484">
        <v>408</v>
      </c>
      <c r="I14" s="1432">
        <v>1906</v>
      </c>
      <c r="J14" s="1438">
        <v>0</v>
      </c>
      <c r="K14" s="1488">
        <v>0</v>
      </c>
      <c r="L14" s="1488">
        <v>0</v>
      </c>
      <c r="M14" s="1605">
        <v>0</v>
      </c>
      <c r="N14" s="1432">
        <v>0</v>
      </c>
      <c r="O14" s="1486">
        <v>1906</v>
      </c>
      <c r="P14" s="1441">
        <v>524</v>
      </c>
    </row>
    <row r="15" spans="1:17" ht="15.75" thickBot="1" x14ac:dyDescent="0.3">
      <c r="A15" s="1451" t="s">
        <v>23</v>
      </c>
      <c r="B15" s="1452">
        <v>942</v>
      </c>
      <c r="C15" s="1517">
        <v>698</v>
      </c>
      <c r="D15" s="1518">
        <v>316</v>
      </c>
      <c r="E15" s="1517">
        <v>575</v>
      </c>
      <c r="F15" s="1517">
        <v>127</v>
      </c>
      <c r="G15" s="1583">
        <v>0</v>
      </c>
      <c r="H15" s="1484">
        <v>532</v>
      </c>
      <c r="I15" s="1457">
        <v>2874</v>
      </c>
      <c r="J15" s="1452">
        <v>0</v>
      </c>
      <c r="K15" s="1517">
        <v>0</v>
      </c>
      <c r="L15" s="1517">
        <v>0</v>
      </c>
      <c r="M15" s="1605">
        <v>0</v>
      </c>
      <c r="N15" s="1457">
        <v>0</v>
      </c>
      <c r="O15" s="1486">
        <v>2874</v>
      </c>
      <c r="P15" s="1458">
        <v>1499</v>
      </c>
    </row>
    <row r="16" spans="1:17" ht="15.75" thickBot="1" x14ac:dyDescent="0.3">
      <c r="A16" s="1459" t="s">
        <v>24</v>
      </c>
      <c r="B16" s="1461">
        <v>9640</v>
      </c>
      <c r="C16" s="1461">
        <v>6548</v>
      </c>
      <c r="D16" s="1494">
        <v>2767</v>
      </c>
      <c r="E16" s="1461">
        <v>5982</v>
      </c>
      <c r="F16" s="1461">
        <v>1608</v>
      </c>
      <c r="G16" s="1494">
        <v>96</v>
      </c>
      <c r="H16" s="1480">
        <v>5041</v>
      </c>
      <c r="I16" s="1464">
        <v>28819</v>
      </c>
      <c r="J16" s="1461">
        <v>0</v>
      </c>
      <c r="K16" s="1461">
        <v>125</v>
      </c>
      <c r="L16" s="1461">
        <v>0</v>
      </c>
      <c r="M16" s="1461">
        <v>0</v>
      </c>
      <c r="N16" s="1464">
        <v>125</v>
      </c>
      <c r="O16" s="1495">
        <v>28944</v>
      </c>
      <c r="P16" s="1460">
        <v>12388</v>
      </c>
      <c r="Q16" s="1478"/>
    </row>
    <row r="17" spans="1:18" x14ac:dyDescent="0.25">
      <c r="A17" s="1608" t="s">
        <v>35</v>
      </c>
      <c r="B17" s="1534">
        <v>5</v>
      </c>
      <c r="C17" s="1534">
        <v>0</v>
      </c>
      <c r="D17" s="1535">
        <v>0</v>
      </c>
      <c r="E17" s="1534">
        <v>52</v>
      </c>
      <c r="F17" s="1534">
        <v>0</v>
      </c>
      <c r="G17" s="1609">
        <v>0</v>
      </c>
      <c r="H17" s="1536">
        <v>0</v>
      </c>
      <c r="I17" s="1432">
        <v>57</v>
      </c>
      <c r="J17" s="1610">
        <v>0</v>
      </c>
      <c r="K17" s="1534">
        <v>0</v>
      </c>
      <c r="L17" s="1534">
        <v>0</v>
      </c>
      <c r="M17" s="1534">
        <v>0</v>
      </c>
      <c r="N17" s="1432">
        <v>0</v>
      </c>
      <c r="O17" s="1539">
        <v>57</v>
      </c>
      <c r="P17" s="1471">
        <v>5</v>
      </c>
    </row>
    <row r="18" spans="1:18" x14ac:dyDescent="0.25">
      <c r="A18" s="1579" t="s">
        <v>36</v>
      </c>
      <c r="B18" s="1488">
        <v>0</v>
      </c>
      <c r="C18" s="1488">
        <v>0</v>
      </c>
      <c r="D18" s="1489">
        <v>0</v>
      </c>
      <c r="E18" s="1488">
        <v>0</v>
      </c>
      <c r="F18" s="1488">
        <v>0</v>
      </c>
      <c r="G18" s="1503">
        <v>0</v>
      </c>
      <c r="H18" s="1504">
        <v>0</v>
      </c>
      <c r="I18" s="1432">
        <v>0</v>
      </c>
      <c r="J18" s="1505">
        <v>0</v>
      </c>
      <c r="K18" s="1488">
        <v>0</v>
      </c>
      <c r="L18" s="1488">
        <v>0</v>
      </c>
      <c r="M18" s="1488">
        <v>0</v>
      </c>
      <c r="N18" s="1432">
        <v>0</v>
      </c>
      <c r="O18" s="1508">
        <v>0</v>
      </c>
      <c r="P18" s="1441">
        <v>0</v>
      </c>
    </row>
    <row r="19" spans="1:18" x14ac:dyDescent="0.25">
      <c r="A19" s="1579" t="s">
        <v>37</v>
      </c>
      <c r="B19" s="1488">
        <v>0</v>
      </c>
      <c r="C19" s="1488">
        <v>0</v>
      </c>
      <c r="D19" s="1489">
        <v>0</v>
      </c>
      <c r="E19" s="1488">
        <v>0</v>
      </c>
      <c r="F19" s="1488">
        <v>0</v>
      </c>
      <c r="G19" s="1503">
        <v>0</v>
      </c>
      <c r="H19" s="1504">
        <v>0</v>
      </c>
      <c r="I19" s="1432">
        <v>0</v>
      </c>
      <c r="J19" s="1505">
        <v>0</v>
      </c>
      <c r="K19" s="1488">
        <v>0</v>
      </c>
      <c r="L19" s="1488">
        <v>0</v>
      </c>
      <c r="M19" s="1488">
        <v>0</v>
      </c>
      <c r="N19" s="1432">
        <v>0</v>
      </c>
      <c r="O19" s="1508">
        <v>0</v>
      </c>
      <c r="P19" s="1441">
        <v>0</v>
      </c>
    </row>
    <row r="20" spans="1:18" s="1419" customFormat="1" x14ac:dyDescent="0.25">
      <c r="A20" s="1579" t="s">
        <v>38</v>
      </c>
      <c r="B20" s="1488">
        <v>0</v>
      </c>
      <c r="C20" s="1488">
        <v>10</v>
      </c>
      <c r="D20" s="1489">
        <v>0</v>
      </c>
      <c r="E20" s="1488">
        <v>0</v>
      </c>
      <c r="F20" s="1488">
        <v>0</v>
      </c>
      <c r="G20" s="1503">
        <v>0</v>
      </c>
      <c r="H20" s="1504">
        <v>0</v>
      </c>
      <c r="I20" s="1432">
        <v>10</v>
      </c>
      <c r="J20" s="1505">
        <v>0</v>
      </c>
      <c r="K20" s="1488">
        <v>0</v>
      </c>
      <c r="L20" s="1488">
        <v>0</v>
      </c>
      <c r="M20" s="1488">
        <v>0</v>
      </c>
      <c r="N20" s="1432">
        <v>0</v>
      </c>
      <c r="O20" s="1508">
        <v>10</v>
      </c>
      <c r="P20" s="1441">
        <v>0</v>
      </c>
    </row>
    <row r="21" spans="1:18" ht="15" customHeight="1" x14ac:dyDescent="0.25">
      <c r="A21" s="1579" t="s">
        <v>39</v>
      </c>
      <c r="B21" s="1488">
        <v>11</v>
      </c>
      <c r="C21" s="1488">
        <v>7</v>
      </c>
      <c r="D21" s="1489">
        <v>7</v>
      </c>
      <c r="E21" s="1488">
        <v>20</v>
      </c>
      <c r="F21" s="1488">
        <v>0</v>
      </c>
      <c r="G21" s="1503">
        <v>0</v>
      </c>
      <c r="H21" s="1504">
        <v>0</v>
      </c>
      <c r="I21" s="1432">
        <v>38</v>
      </c>
      <c r="J21" s="1505">
        <v>0</v>
      </c>
      <c r="K21" s="1488">
        <v>0</v>
      </c>
      <c r="L21" s="1488">
        <v>0</v>
      </c>
      <c r="M21" s="1488">
        <v>0</v>
      </c>
      <c r="N21" s="1432">
        <v>0</v>
      </c>
      <c r="O21" s="1508">
        <v>38</v>
      </c>
      <c r="P21" s="1441">
        <v>21</v>
      </c>
    </row>
    <row r="22" spans="1:18" x14ac:dyDescent="0.25">
      <c r="A22" s="1579" t="s">
        <v>40</v>
      </c>
      <c r="B22" s="1488">
        <v>0</v>
      </c>
      <c r="C22" s="1488">
        <v>0</v>
      </c>
      <c r="D22" s="1489">
        <v>0</v>
      </c>
      <c r="E22" s="1488">
        <v>0</v>
      </c>
      <c r="F22" s="1488">
        <v>0</v>
      </c>
      <c r="G22" s="1503">
        <v>0</v>
      </c>
      <c r="H22" s="1504">
        <v>0</v>
      </c>
      <c r="I22" s="1432">
        <v>0</v>
      </c>
      <c r="J22" s="1505">
        <v>0</v>
      </c>
      <c r="K22" s="1488">
        <v>0</v>
      </c>
      <c r="L22" s="1488">
        <v>0</v>
      </c>
      <c r="M22" s="1488">
        <v>0</v>
      </c>
      <c r="N22" s="1432">
        <v>0</v>
      </c>
      <c r="O22" s="1508">
        <v>0</v>
      </c>
      <c r="P22" s="1441">
        <v>0</v>
      </c>
    </row>
    <row r="23" spans="1:18" x14ac:dyDescent="0.25">
      <c r="A23" s="1579" t="s">
        <v>41</v>
      </c>
      <c r="B23" s="1488">
        <v>0</v>
      </c>
      <c r="C23" s="1488">
        <v>7</v>
      </c>
      <c r="D23" s="1489">
        <v>0</v>
      </c>
      <c r="E23" s="1488">
        <v>2</v>
      </c>
      <c r="F23" s="1488">
        <v>0</v>
      </c>
      <c r="G23" s="1503">
        <v>0</v>
      </c>
      <c r="H23" s="1504">
        <v>0</v>
      </c>
      <c r="I23" s="1432">
        <v>9</v>
      </c>
      <c r="J23" s="1505">
        <v>0</v>
      </c>
      <c r="K23" s="1488">
        <v>0</v>
      </c>
      <c r="L23" s="1488">
        <v>0</v>
      </c>
      <c r="M23" s="1488">
        <v>0</v>
      </c>
      <c r="N23" s="1432">
        <v>0</v>
      </c>
      <c r="O23" s="1508">
        <v>9</v>
      </c>
      <c r="P23" s="1441">
        <v>9</v>
      </c>
    </row>
    <row r="24" spans="1:18" x14ac:dyDescent="0.25">
      <c r="A24" s="1579" t="s">
        <v>42</v>
      </c>
      <c r="B24" s="1488">
        <v>0</v>
      </c>
      <c r="C24" s="1488">
        <v>0</v>
      </c>
      <c r="D24" s="1489">
        <v>0</v>
      </c>
      <c r="E24" s="1488">
        <v>0</v>
      </c>
      <c r="F24" s="1488">
        <v>0</v>
      </c>
      <c r="G24" s="1503">
        <v>0</v>
      </c>
      <c r="H24" s="1504">
        <v>0</v>
      </c>
      <c r="I24" s="1432">
        <v>0</v>
      </c>
      <c r="J24" s="1505">
        <v>0</v>
      </c>
      <c r="K24" s="1488">
        <v>0</v>
      </c>
      <c r="L24" s="1488">
        <v>0</v>
      </c>
      <c r="M24" s="1488">
        <v>0</v>
      </c>
      <c r="N24" s="1432">
        <v>0</v>
      </c>
      <c r="O24" s="1508">
        <v>0</v>
      </c>
      <c r="P24" s="1441">
        <v>0</v>
      </c>
    </row>
    <row r="25" spans="1:18" x14ac:dyDescent="0.25">
      <c r="A25" s="1579" t="s">
        <v>43</v>
      </c>
      <c r="B25" s="1488">
        <v>45</v>
      </c>
      <c r="C25" s="1488">
        <v>0</v>
      </c>
      <c r="D25" s="1489">
        <v>0</v>
      </c>
      <c r="E25" s="1488">
        <v>133</v>
      </c>
      <c r="F25" s="1488">
        <v>0</v>
      </c>
      <c r="G25" s="1503">
        <v>0</v>
      </c>
      <c r="H25" s="1504">
        <v>26</v>
      </c>
      <c r="I25" s="1432">
        <v>204</v>
      </c>
      <c r="J25" s="1505">
        <v>0</v>
      </c>
      <c r="K25" s="1488">
        <v>0</v>
      </c>
      <c r="L25" s="1488">
        <v>0</v>
      </c>
      <c r="M25" s="1488">
        <v>0</v>
      </c>
      <c r="N25" s="1432">
        <v>0</v>
      </c>
      <c r="O25" s="1508">
        <v>204</v>
      </c>
      <c r="P25" s="1441">
        <v>93</v>
      </c>
    </row>
    <row r="26" spans="1:18" x14ac:dyDescent="0.25">
      <c r="A26" s="1579" t="s">
        <v>44</v>
      </c>
      <c r="B26" s="1488">
        <v>0</v>
      </c>
      <c r="C26" s="1488">
        <v>0</v>
      </c>
      <c r="D26" s="1489">
        <v>0</v>
      </c>
      <c r="E26" s="1488">
        <v>54</v>
      </c>
      <c r="F26" s="1488">
        <v>0</v>
      </c>
      <c r="G26" s="1503">
        <v>0</v>
      </c>
      <c r="H26" s="1504">
        <v>0</v>
      </c>
      <c r="I26" s="1432">
        <v>54</v>
      </c>
      <c r="J26" s="1505">
        <v>0</v>
      </c>
      <c r="K26" s="1488">
        <v>0</v>
      </c>
      <c r="L26" s="1488">
        <v>0</v>
      </c>
      <c r="M26" s="1488">
        <v>0</v>
      </c>
      <c r="N26" s="1432">
        <v>0</v>
      </c>
      <c r="O26" s="1508">
        <v>54</v>
      </c>
      <c r="P26" s="1441">
        <v>0</v>
      </c>
    </row>
    <row r="27" spans="1:18" x14ac:dyDescent="0.25">
      <c r="A27" s="1579" t="s">
        <v>45</v>
      </c>
      <c r="B27" s="1488">
        <v>6</v>
      </c>
      <c r="C27" s="1488">
        <v>0</v>
      </c>
      <c r="D27" s="1489">
        <v>0</v>
      </c>
      <c r="E27" s="1488">
        <v>0</v>
      </c>
      <c r="F27" s="1488">
        <v>0</v>
      </c>
      <c r="G27" s="1503">
        <v>0</v>
      </c>
      <c r="H27" s="1504">
        <v>0</v>
      </c>
      <c r="I27" s="1432">
        <v>6</v>
      </c>
      <c r="J27" s="1505">
        <v>0</v>
      </c>
      <c r="K27" s="1488">
        <v>0</v>
      </c>
      <c r="L27" s="1488">
        <v>0</v>
      </c>
      <c r="M27" s="1488">
        <v>0</v>
      </c>
      <c r="N27" s="1432">
        <v>0</v>
      </c>
      <c r="O27" s="1508">
        <v>6</v>
      </c>
      <c r="P27" s="1441">
        <v>6</v>
      </c>
    </row>
    <row r="28" spans="1:18" x14ac:dyDescent="0.25">
      <c r="A28" s="1579" t="s">
        <v>46</v>
      </c>
      <c r="B28" s="1488">
        <v>5</v>
      </c>
      <c r="C28" s="1488">
        <v>0</v>
      </c>
      <c r="D28" s="1489">
        <v>0</v>
      </c>
      <c r="E28" s="1488">
        <v>0</v>
      </c>
      <c r="F28" s="1488">
        <v>0</v>
      </c>
      <c r="G28" s="1503">
        <v>0</v>
      </c>
      <c r="H28" s="1504">
        <v>0</v>
      </c>
      <c r="I28" s="1432">
        <v>5</v>
      </c>
      <c r="J28" s="1505">
        <v>0</v>
      </c>
      <c r="K28" s="1488">
        <v>0</v>
      </c>
      <c r="L28" s="1488">
        <v>0</v>
      </c>
      <c r="M28" s="1488">
        <v>0</v>
      </c>
      <c r="N28" s="1432">
        <v>0</v>
      </c>
      <c r="O28" s="1508">
        <v>5</v>
      </c>
      <c r="P28" s="1441">
        <v>0</v>
      </c>
    </row>
    <row r="29" spans="1:18" x14ac:dyDescent="0.25">
      <c r="A29" s="1579" t="s">
        <v>47</v>
      </c>
      <c r="B29" s="1488">
        <v>0</v>
      </c>
      <c r="C29" s="1488">
        <v>0</v>
      </c>
      <c r="D29" s="1489">
        <v>0</v>
      </c>
      <c r="E29" s="1488">
        <v>0</v>
      </c>
      <c r="F29" s="1488">
        <v>0</v>
      </c>
      <c r="G29" s="1503">
        <v>0</v>
      </c>
      <c r="H29" s="1504">
        <v>0</v>
      </c>
      <c r="I29" s="1432">
        <v>0</v>
      </c>
      <c r="J29" s="1505">
        <v>0</v>
      </c>
      <c r="K29" s="1488">
        <v>0</v>
      </c>
      <c r="L29" s="1488">
        <v>0</v>
      </c>
      <c r="M29" s="1488">
        <v>0</v>
      </c>
      <c r="N29" s="1432">
        <v>0</v>
      </c>
      <c r="O29" s="1508">
        <v>0</v>
      </c>
      <c r="P29" s="1441">
        <v>0</v>
      </c>
    </row>
    <row r="30" spans="1:18" ht="15.75" thickBot="1" x14ac:dyDescent="0.3">
      <c r="A30" s="1579" t="s">
        <v>321</v>
      </c>
      <c r="B30" s="1488">
        <v>14</v>
      </c>
      <c r="C30" s="1488">
        <v>15</v>
      </c>
      <c r="D30" s="1489">
        <v>8</v>
      </c>
      <c r="E30" s="1488">
        <v>27</v>
      </c>
      <c r="F30" s="1488">
        <v>5</v>
      </c>
      <c r="G30" s="1503">
        <v>0</v>
      </c>
      <c r="H30" s="1504">
        <v>14</v>
      </c>
      <c r="I30" s="1457">
        <v>75</v>
      </c>
      <c r="J30" s="1505">
        <v>0</v>
      </c>
      <c r="K30" s="1488">
        <v>0</v>
      </c>
      <c r="L30" s="1488">
        <v>0</v>
      </c>
      <c r="M30" s="1488">
        <v>0</v>
      </c>
      <c r="N30" s="1457">
        <v>0</v>
      </c>
      <c r="O30" s="1508">
        <v>75</v>
      </c>
      <c r="P30" s="1441">
        <v>40</v>
      </c>
    </row>
    <row r="31" spans="1:18" ht="15.75" thickBot="1" x14ac:dyDescent="0.3">
      <c r="A31" s="1473" t="s">
        <v>25</v>
      </c>
      <c r="B31" s="1475">
        <v>86</v>
      </c>
      <c r="C31" s="1475">
        <v>39</v>
      </c>
      <c r="D31" s="1528">
        <v>15</v>
      </c>
      <c r="E31" s="1475">
        <v>288</v>
      </c>
      <c r="F31" s="1475">
        <v>5</v>
      </c>
      <c r="G31" s="1528">
        <v>0</v>
      </c>
      <c r="H31" s="1475">
        <v>40</v>
      </c>
      <c r="I31" s="1464">
        <v>458</v>
      </c>
      <c r="J31" s="1475">
        <v>0</v>
      </c>
      <c r="K31" s="1475">
        <v>0</v>
      </c>
      <c r="L31" s="1475">
        <v>0</v>
      </c>
      <c r="M31" s="1475">
        <v>0</v>
      </c>
      <c r="N31" s="1464">
        <v>0</v>
      </c>
      <c r="O31" s="1549">
        <v>458</v>
      </c>
      <c r="P31" s="1474">
        <v>174</v>
      </c>
      <c r="Q31" s="1478"/>
    </row>
    <row r="32" spans="1:18" ht="15.75" thickBot="1" x14ac:dyDescent="0.3">
      <c r="A32" s="1611" t="s">
        <v>26</v>
      </c>
      <c r="B32" s="1553">
        <v>9726</v>
      </c>
      <c r="C32" s="1553">
        <v>6587</v>
      </c>
      <c r="D32" s="1565">
        <v>2782</v>
      </c>
      <c r="E32" s="1553">
        <v>6270</v>
      </c>
      <c r="F32" s="1553">
        <v>1613</v>
      </c>
      <c r="G32" s="1565">
        <v>96</v>
      </c>
      <c r="H32" s="1600">
        <v>5081</v>
      </c>
      <c r="I32" s="1464">
        <v>29277</v>
      </c>
      <c r="J32" s="1552">
        <v>0</v>
      </c>
      <c r="K32" s="1553">
        <v>125</v>
      </c>
      <c r="L32" s="1553">
        <v>0</v>
      </c>
      <c r="M32" s="1553">
        <v>0</v>
      </c>
      <c r="N32" s="1464">
        <v>125</v>
      </c>
      <c r="O32" s="1495">
        <v>29402</v>
      </c>
      <c r="P32" s="1460">
        <v>12562</v>
      </c>
      <c r="Q32" s="1478"/>
      <c r="R32" s="1478"/>
    </row>
    <row r="33" spans="1:19" ht="15.75" thickBot="1" x14ac:dyDescent="0.3">
      <c r="A33" s="1419"/>
      <c r="B33" s="1435"/>
      <c r="C33" s="1419"/>
      <c r="D33" s="1420"/>
      <c r="E33" s="1419"/>
      <c r="F33" s="1419"/>
      <c r="G33" s="1420"/>
      <c r="H33" s="1419"/>
      <c r="I33" s="1419"/>
      <c r="J33" s="1419"/>
      <c r="K33" s="1419"/>
      <c r="L33" s="1419"/>
      <c r="M33" s="1419"/>
      <c r="N33" s="1419"/>
      <c r="O33" s="1419"/>
    </row>
    <row r="34" spans="1:19" ht="15" customHeight="1" thickBot="1" x14ac:dyDescent="0.3">
      <c r="A34" s="3523" t="s">
        <v>30</v>
      </c>
      <c r="B34" s="3524"/>
      <c r="C34" s="3524"/>
      <c r="D34" s="3524"/>
      <c r="E34" s="3524"/>
      <c r="F34" s="3524"/>
      <c r="G34" s="3524"/>
      <c r="H34" s="3524"/>
      <c r="I34" s="3524"/>
      <c r="J34" s="3524"/>
      <c r="K34" s="3524"/>
      <c r="L34" s="3524"/>
      <c r="M34" s="3524"/>
      <c r="N34" s="3524"/>
      <c r="O34" s="3524"/>
      <c r="P34" s="3525"/>
    </row>
    <row r="35" spans="1:19" ht="15.75" customHeight="1" thickBot="1" x14ac:dyDescent="0.3">
      <c r="A35" s="3526" t="s">
        <v>0</v>
      </c>
      <c r="B35" s="3530" t="s">
        <v>459</v>
      </c>
      <c r="C35" s="3531"/>
      <c r="D35" s="3531"/>
      <c r="E35" s="3531"/>
      <c r="F35" s="3531"/>
      <c r="G35" s="3531"/>
      <c r="H35" s="3532"/>
      <c r="I35" s="1560"/>
      <c r="J35" s="3533" t="s">
        <v>458</v>
      </c>
      <c r="K35" s="3534"/>
      <c r="L35" s="3534"/>
      <c r="M35" s="3534"/>
      <c r="N35" s="3535"/>
      <c r="O35" s="3536" t="s">
        <v>3</v>
      </c>
      <c r="P35" s="3539" t="s">
        <v>495</v>
      </c>
    </row>
    <row r="36" spans="1:19" ht="15" customHeight="1" thickBot="1" x14ac:dyDescent="0.3">
      <c r="A36" s="3527"/>
      <c r="B36" s="3542" t="s">
        <v>8</v>
      </c>
      <c r="C36" s="3543"/>
      <c r="D36" s="3544"/>
      <c r="E36" s="3545" t="s">
        <v>9</v>
      </c>
      <c r="F36" s="3546"/>
      <c r="G36" s="3547"/>
      <c r="H36" s="3526" t="s">
        <v>32</v>
      </c>
      <c r="I36" s="3549" t="s">
        <v>10</v>
      </c>
      <c r="J36" s="3542" t="s">
        <v>11</v>
      </c>
      <c r="K36" s="3544"/>
      <c r="L36" s="3526" t="s">
        <v>12</v>
      </c>
      <c r="M36" s="3526" t="s">
        <v>33</v>
      </c>
      <c r="N36" s="3549" t="s">
        <v>13</v>
      </c>
      <c r="O36" s="3537"/>
      <c r="P36" s="3540"/>
    </row>
    <row r="37" spans="1:19" ht="15.75" customHeight="1" thickBot="1" x14ac:dyDescent="0.3">
      <c r="A37" s="3528"/>
      <c r="B37" s="3566" t="s">
        <v>483</v>
      </c>
      <c r="C37" s="3554" t="s">
        <v>15</v>
      </c>
      <c r="D37" s="3555"/>
      <c r="E37" s="3556" t="s">
        <v>16</v>
      </c>
      <c r="F37" s="3554" t="s">
        <v>34</v>
      </c>
      <c r="G37" s="3555"/>
      <c r="H37" s="3527"/>
      <c r="I37" s="3550"/>
      <c r="J37" s="3566" t="s">
        <v>483</v>
      </c>
      <c r="K37" s="3526" t="s">
        <v>15</v>
      </c>
      <c r="L37" s="3527"/>
      <c r="M37" s="3527"/>
      <c r="N37" s="3550"/>
      <c r="O37" s="3537"/>
      <c r="P37" s="3540"/>
    </row>
    <row r="38" spans="1:19" ht="43.5" thickBot="1" x14ac:dyDescent="0.3">
      <c r="A38" s="3529"/>
      <c r="B38" s="3567"/>
      <c r="C38" s="1425" t="s">
        <v>15</v>
      </c>
      <c r="D38" s="1426" t="s">
        <v>486</v>
      </c>
      <c r="E38" s="3557"/>
      <c r="F38" s="1425" t="s">
        <v>34</v>
      </c>
      <c r="G38" s="1426" t="s">
        <v>486</v>
      </c>
      <c r="H38" s="3548"/>
      <c r="I38" s="3551"/>
      <c r="J38" s="3567"/>
      <c r="K38" s="3548"/>
      <c r="L38" s="3548"/>
      <c r="M38" s="3548"/>
      <c r="N38" s="3551"/>
      <c r="O38" s="3538"/>
      <c r="P38" s="3541"/>
    </row>
    <row r="39" spans="1:19" x14ac:dyDescent="0.25">
      <c r="A39" s="1427" t="s">
        <v>27</v>
      </c>
      <c r="B39" s="1428">
        <v>2533</v>
      </c>
      <c r="C39" s="1481">
        <v>2136</v>
      </c>
      <c r="D39" s="1482">
        <v>1023</v>
      </c>
      <c r="E39" s="1481">
        <v>2956</v>
      </c>
      <c r="F39" s="1481">
        <v>221</v>
      </c>
      <c r="G39" s="1483">
        <v>15</v>
      </c>
      <c r="H39" s="1484">
        <v>2425</v>
      </c>
      <c r="I39" s="1432">
        <v>10271</v>
      </c>
      <c r="J39" s="1428">
        <v>0</v>
      </c>
      <c r="K39" s="1481">
        <v>35</v>
      </c>
      <c r="L39" s="1481">
        <v>0</v>
      </c>
      <c r="M39" s="1484">
        <v>0</v>
      </c>
      <c r="N39" s="1432">
        <v>35</v>
      </c>
      <c r="O39" s="1486">
        <v>10306</v>
      </c>
      <c r="P39" s="1471">
        <v>3146</v>
      </c>
    </row>
    <row r="40" spans="1:19" ht="15.75" thickBot="1" x14ac:dyDescent="0.3">
      <c r="A40" s="1437" t="s">
        <v>28</v>
      </c>
      <c r="B40" s="1438">
        <v>7107</v>
      </c>
      <c r="C40" s="1488">
        <v>4412</v>
      </c>
      <c r="D40" s="1489">
        <v>1742</v>
      </c>
      <c r="E40" s="1488">
        <v>3026</v>
      </c>
      <c r="F40" s="1488">
        <v>1387</v>
      </c>
      <c r="G40" s="1483">
        <v>81</v>
      </c>
      <c r="H40" s="1484">
        <v>2616</v>
      </c>
      <c r="I40" s="1457">
        <v>18548</v>
      </c>
      <c r="J40" s="1438">
        <v>0</v>
      </c>
      <c r="K40" s="1488">
        <v>90</v>
      </c>
      <c r="L40" s="1488">
        <v>0</v>
      </c>
      <c r="M40" s="1484">
        <v>0</v>
      </c>
      <c r="N40" s="1457">
        <v>90</v>
      </c>
      <c r="O40" s="1486">
        <v>18638</v>
      </c>
      <c r="P40" s="1492">
        <v>9242</v>
      </c>
    </row>
    <row r="41" spans="1:19" ht="15.75" thickBot="1" x14ac:dyDescent="0.3">
      <c r="A41" s="1459" t="s">
        <v>24</v>
      </c>
      <c r="B41" s="1461">
        <v>9640</v>
      </c>
      <c r="C41" s="1461">
        <v>6548</v>
      </c>
      <c r="D41" s="1494">
        <v>2767</v>
      </c>
      <c r="E41" s="1461">
        <v>5982</v>
      </c>
      <c r="F41" s="1461">
        <v>1608</v>
      </c>
      <c r="G41" s="1494">
        <v>96</v>
      </c>
      <c r="H41" s="1480">
        <v>5041</v>
      </c>
      <c r="I41" s="1464">
        <v>28819</v>
      </c>
      <c r="J41" s="1461">
        <v>0</v>
      </c>
      <c r="K41" s="1461">
        <v>125</v>
      </c>
      <c r="L41" s="1461">
        <v>0</v>
      </c>
      <c r="M41" s="1461">
        <v>0</v>
      </c>
      <c r="N41" s="1464">
        <v>125</v>
      </c>
      <c r="O41" s="1495">
        <v>28944</v>
      </c>
      <c r="P41" s="1460">
        <v>12388</v>
      </c>
    </row>
    <row r="42" spans="1:19" ht="15.75" thickBot="1" x14ac:dyDescent="0.3">
      <c r="A42" s="1459" t="s">
        <v>25</v>
      </c>
      <c r="B42" s="1496">
        <v>86</v>
      </c>
      <c r="C42" s="1496">
        <v>39</v>
      </c>
      <c r="D42" s="1497">
        <v>15</v>
      </c>
      <c r="E42" s="1496">
        <v>288</v>
      </c>
      <c r="F42" s="1496">
        <v>5</v>
      </c>
      <c r="G42" s="1497">
        <v>0</v>
      </c>
      <c r="H42" s="1496">
        <v>40</v>
      </c>
      <c r="I42" s="1464">
        <v>458</v>
      </c>
      <c r="J42" s="1496">
        <v>0</v>
      </c>
      <c r="K42" s="1496">
        <v>0</v>
      </c>
      <c r="L42" s="1496">
        <v>0</v>
      </c>
      <c r="M42" s="1496">
        <v>0</v>
      </c>
      <c r="N42" s="1464">
        <v>0</v>
      </c>
      <c r="O42" s="1612">
        <v>458</v>
      </c>
      <c r="P42" s="1460">
        <v>174</v>
      </c>
    </row>
    <row r="43" spans="1:19" ht="15.75" thickBot="1" x14ac:dyDescent="0.3">
      <c r="A43" s="1498" t="s">
        <v>26</v>
      </c>
      <c r="B43" s="1496">
        <v>9726</v>
      </c>
      <c r="C43" s="1496">
        <v>6587</v>
      </c>
      <c r="D43" s="1497">
        <v>2782</v>
      </c>
      <c r="E43" s="1496">
        <v>6270</v>
      </c>
      <c r="F43" s="1496">
        <v>1613</v>
      </c>
      <c r="G43" s="1497">
        <v>96</v>
      </c>
      <c r="H43" s="1499">
        <v>5081</v>
      </c>
      <c r="I43" s="1464">
        <v>29277</v>
      </c>
      <c r="J43" s="1496">
        <v>0</v>
      </c>
      <c r="K43" s="1496">
        <v>125</v>
      </c>
      <c r="L43" s="1496">
        <v>0</v>
      </c>
      <c r="M43" s="1496">
        <v>0</v>
      </c>
      <c r="N43" s="1464">
        <v>125</v>
      </c>
      <c r="O43" s="1613">
        <v>29402</v>
      </c>
      <c r="P43" s="1460">
        <v>12562</v>
      </c>
    </row>
    <row r="44" spans="1:19" x14ac:dyDescent="0.25">
      <c r="A44" s="1419"/>
      <c r="B44" s="1419"/>
      <c r="C44" s="1419"/>
      <c r="D44" s="1420"/>
      <c r="E44" s="1419"/>
      <c r="F44" s="1419"/>
      <c r="G44" s="1420"/>
      <c r="H44" s="1419"/>
      <c r="I44" s="1419"/>
      <c r="J44" s="1419"/>
      <c r="K44" s="1419"/>
      <c r="L44" s="1419"/>
      <c r="M44" s="1419"/>
      <c r="N44" s="1419"/>
      <c r="O44" s="1419"/>
    </row>
    <row r="45" spans="1:19" ht="15.75" thickBot="1" x14ac:dyDescent="0.3">
      <c r="A45" s="1419"/>
      <c r="B45" s="1419"/>
      <c r="C45" s="1419"/>
      <c r="D45" s="1420"/>
      <c r="E45" s="1419"/>
      <c r="F45" s="1419"/>
      <c r="G45" s="1420"/>
      <c r="H45" s="1419"/>
      <c r="I45" s="1419"/>
      <c r="J45" s="1419"/>
      <c r="K45" s="1419"/>
      <c r="L45" s="1419"/>
      <c r="M45" s="1419"/>
      <c r="N45" s="1419"/>
      <c r="O45" s="1419"/>
    </row>
    <row r="46" spans="1:19" ht="15.75" thickBot="1" x14ac:dyDescent="0.3">
      <c r="A46" s="3523" t="s">
        <v>48</v>
      </c>
      <c r="B46" s="3524"/>
      <c r="C46" s="3524"/>
      <c r="D46" s="3524"/>
      <c r="E46" s="3524"/>
      <c r="F46" s="3524"/>
      <c r="G46" s="3524"/>
      <c r="H46" s="3524"/>
      <c r="I46" s="3524"/>
      <c r="J46" s="3524"/>
      <c r="K46" s="3524"/>
      <c r="L46" s="3524"/>
      <c r="M46" s="3524"/>
      <c r="N46" s="3524"/>
      <c r="O46" s="3524"/>
      <c r="P46" s="3525"/>
      <c r="Q46" s="3568"/>
      <c r="R46" s="3568"/>
    </row>
    <row r="47" spans="1:19" ht="15.75" customHeight="1" thickBot="1" x14ac:dyDescent="0.3">
      <c r="A47" s="3526" t="s">
        <v>0</v>
      </c>
      <c r="B47" s="3530" t="s">
        <v>459</v>
      </c>
      <c r="C47" s="3531"/>
      <c r="D47" s="3531"/>
      <c r="E47" s="3531"/>
      <c r="F47" s="3531"/>
      <c r="G47" s="3531"/>
      <c r="H47" s="3532"/>
      <c r="I47" s="1560"/>
      <c r="J47" s="3533" t="s">
        <v>458</v>
      </c>
      <c r="K47" s="3534"/>
      <c r="L47" s="3534"/>
      <c r="M47" s="3534"/>
      <c r="N47" s="3535"/>
      <c r="O47" s="3536" t="s">
        <v>3</v>
      </c>
      <c r="P47" s="3539" t="s">
        <v>495</v>
      </c>
      <c r="Q47" s="1615"/>
      <c r="R47" s="1478"/>
      <c r="S47" s="1616"/>
    </row>
    <row r="48" spans="1:19" ht="15" customHeight="1" thickBot="1" x14ac:dyDescent="0.3">
      <c r="A48" s="3527"/>
      <c r="B48" s="3542" t="s">
        <v>8</v>
      </c>
      <c r="C48" s="3543"/>
      <c r="D48" s="3544"/>
      <c r="E48" s="3545" t="s">
        <v>9</v>
      </c>
      <c r="F48" s="3546"/>
      <c r="G48" s="3547"/>
      <c r="H48" s="3526" t="s">
        <v>32</v>
      </c>
      <c r="I48" s="3549" t="s">
        <v>10</v>
      </c>
      <c r="J48" s="3542" t="s">
        <v>11</v>
      </c>
      <c r="K48" s="3544"/>
      <c r="L48" s="3526" t="s">
        <v>12</v>
      </c>
      <c r="M48" s="3526" t="s">
        <v>33</v>
      </c>
      <c r="N48" s="3549" t="s">
        <v>13</v>
      </c>
      <c r="O48" s="3537"/>
      <c r="P48" s="3540"/>
      <c r="Q48" s="1615"/>
      <c r="R48" s="1478"/>
      <c r="S48" s="1616"/>
    </row>
    <row r="49" spans="1:21" ht="15.75" customHeight="1" thickBot="1" x14ac:dyDescent="0.3">
      <c r="A49" s="3528"/>
      <c r="B49" s="3566" t="s">
        <v>483</v>
      </c>
      <c r="C49" s="3554" t="s">
        <v>15</v>
      </c>
      <c r="D49" s="3555"/>
      <c r="E49" s="3556" t="s">
        <v>16</v>
      </c>
      <c r="F49" s="3554" t="s">
        <v>34</v>
      </c>
      <c r="G49" s="3555"/>
      <c r="H49" s="3527"/>
      <c r="I49" s="3550"/>
      <c r="J49" s="3566" t="s">
        <v>483</v>
      </c>
      <c r="K49" s="3526" t="s">
        <v>15</v>
      </c>
      <c r="L49" s="3527"/>
      <c r="M49" s="3527"/>
      <c r="N49" s="3550"/>
      <c r="O49" s="3537"/>
      <c r="P49" s="3540"/>
      <c r="R49" s="1478"/>
    </row>
    <row r="50" spans="1:21" ht="43.5" thickBot="1" x14ac:dyDescent="0.3">
      <c r="A50" s="3529"/>
      <c r="B50" s="3567"/>
      <c r="C50" s="1425" t="s">
        <v>15</v>
      </c>
      <c r="D50" s="1426" t="s">
        <v>486</v>
      </c>
      <c r="E50" s="3557"/>
      <c r="F50" s="1425" t="s">
        <v>34</v>
      </c>
      <c r="G50" s="1426" t="s">
        <v>486</v>
      </c>
      <c r="H50" s="3548"/>
      <c r="I50" s="3551"/>
      <c r="J50" s="3567"/>
      <c r="K50" s="3548"/>
      <c r="L50" s="3548"/>
      <c r="M50" s="3548"/>
      <c r="N50" s="3551"/>
      <c r="O50" s="3538"/>
      <c r="P50" s="3541"/>
      <c r="Q50" s="3568"/>
      <c r="R50" s="3568"/>
    </row>
    <row r="51" spans="1:21" x14ac:dyDescent="0.25">
      <c r="A51" s="1427" t="s">
        <v>17</v>
      </c>
      <c r="B51" s="1428">
        <v>11597</v>
      </c>
      <c r="C51" s="1481">
        <v>3938</v>
      </c>
      <c r="D51" s="1482">
        <v>648</v>
      </c>
      <c r="E51" s="1481">
        <v>5792</v>
      </c>
      <c r="F51" s="1481">
        <v>4838</v>
      </c>
      <c r="G51" s="1483">
        <v>1201</v>
      </c>
      <c r="H51" s="1484">
        <v>1514</v>
      </c>
      <c r="I51" s="1432">
        <v>27679</v>
      </c>
      <c r="J51" s="1500">
        <v>203</v>
      </c>
      <c r="K51" s="1481">
        <v>52</v>
      </c>
      <c r="L51" s="1481">
        <v>1813</v>
      </c>
      <c r="M51" s="1605">
        <v>0</v>
      </c>
      <c r="N51" s="1432">
        <v>2068</v>
      </c>
      <c r="O51" s="1486">
        <v>29747</v>
      </c>
      <c r="P51" s="1434">
        <v>16797</v>
      </c>
      <c r="R51" s="1478"/>
      <c r="S51" s="1616"/>
      <c r="U51" s="1616"/>
    </row>
    <row r="52" spans="1:21" ht="15" customHeight="1" x14ac:dyDescent="0.25">
      <c r="A52" s="1437" t="s">
        <v>18</v>
      </c>
      <c r="B52" s="1438">
        <v>8778</v>
      </c>
      <c r="C52" s="1488">
        <v>3156</v>
      </c>
      <c r="D52" s="1489">
        <v>673</v>
      </c>
      <c r="E52" s="1488">
        <v>23305</v>
      </c>
      <c r="F52" s="1488">
        <v>4975</v>
      </c>
      <c r="G52" s="1503">
        <v>1148</v>
      </c>
      <c r="H52" s="1504">
        <v>911</v>
      </c>
      <c r="I52" s="1432">
        <v>41125</v>
      </c>
      <c r="J52" s="1505">
        <v>489</v>
      </c>
      <c r="K52" s="1488">
        <v>210</v>
      </c>
      <c r="L52" s="1488">
        <v>282</v>
      </c>
      <c r="M52" s="1544">
        <v>0</v>
      </c>
      <c r="N52" s="1432">
        <v>981</v>
      </c>
      <c r="O52" s="1508">
        <v>42106</v>
      </c>
      <c r="P52" s="1441">
        <v>30072</v>
      </c>
      <c r="R52" s="1478"/>
      <c r="S52" s="1616"/>
      <c r="U52" s="1616"/>
    </row>
    <row r="53" spans="1:21" x14ac:dyDescent="0.25">
      <c r="A53" s="1442" t="s">
        <v>19</v>
      </c>
      <c r="B53" s="1443">
        <v>708</v>
      </c>
      <c r="C53" s="1509">
        <v>1281</v>
      </c>
      <c r="D53" s="1489">
        <v>222</v>
      </c>
      <c r="E53" s="1509">
        <v>7819</v>
      </c>
      <c r="F53" s="1509">
        <v>1268</v>
      </c>
      <c r="G53" s="1503">
        <v>81</v>
      </c>
      <c r="H53" s="1510">
        <v>25</v>
      </c>
      <c r="I53" s="1446">
        <v>11101</v>
      </c>
      <c r="J53" s="1511">
        <v>178</v>
      </c>
      <c r="K53" s="1509">
        <v>64</v>
      </c>
      <c r="L53" s="1509">
        <v>6</v>
      </c>
      <c r="M53" s="1617">
        <v>0</v>
      </c>
      <c r="N53" s="1432">
        <v>248</v>
      </c>
      <c r="O53" s="1514">
        <v>11349</v>
      </c>
      <c r="P53" s="1444">
        <v>9241</v>
      </c>
      <c r="R53" s="1478"/>
      <c r="S53" s="1616"/>
    </row>
    <row r="54" spans="1:21" x14ac:dyDescent="0.25">
      <c r="A54" s="1450" t="s">
        <v>20</v>
      </c>
      <c r="B54" s="1443">
        <v>6735</v>
      </c>
      <c r="C54" s="1509">
        <v>466</v>
      </c>
      <c r="D54" s="1489">
        <v>197</v>
      </c>
      <c r="E54" s="1509">
        <v>1443</v>
      </c>
      <c r="F54" s="1509">
        <v>1065</v>
      </c>
      <c r="G54" s="1503">
        <v>38</v>
      </c>
      <c r="H54" s="1510">
        <v>516</v>
      </c>
      <c r="I54" s="1446">
        <v>10225</v>
      </c>
      <c r="J54" s="1511">
        <v>0</v>
      </c>
      <c r="K54" s="1509">
        <v>0</v>
      </c>
      <c r="L54" s="1509">
        <v>2</v>
      </c>
      <c r="M54" s="1617">
        <v>0</v>
      </c>
      <c r="N54" s="1432">
        <v>2</v>
      </c>
      <c r="O54" s="1514">
        <v>10227</v>
      </c>
      <c r="P54" s="1444">
        <v>3089</v>
      </c>
      <c r="S54" s="1616"/>
    </row>
    <row r="55" spans="1:21" x14ac:dyDescent="0.25">
      <c r="A55" s="1450" t="s">
        <v>21</v>
      </c>
      <c r="B55" s="1443">
        <v>1222</v>
      </c>
      <c r="C55" s="1509">
        <v>1267</v>
      </c>
      <c r="D55" s="1489">
        <v>235</v>
      </c>
      <c r="E55" s="1509">
        <v>13731</v>
      </c>
      <c r="F55" s="1509">
        <v>2318</v>
      </c>
      <c r="G55" s="1503">
        <v>1029</v>
      </c>
      <c r="H55" s="1510">
        <v>346</v>
      </c>
      <c r="I55" s="1446">
        <v>18884</v>
      </c>
      <c r="J55" s="1511">
        <v>310</v>
      </c>
      <c r="K55" s="1509">
        <v>146</v>
      </c>
      <c r="L55" s="1509">
        <v>274</v>
      </c>
      <c r="M55" s="1617">
        <v>0</v>
      </c>
      <c r="N55" s="1432">
        <v>730</v>
      </c>
      <c r="O55" s="1514">
        <v>19614</v>
      </c>
      <c r="P55" s="1444">
        <v>17294</v>
      </c>
      <c r="S55" s="1616"/>
    </row>
    <row r="56" spans="1:21" x14ac:dyDescent="0.25">
      <c r="A56" s="1437" t="s">
        <v>22</v>
      </c>
      <c r="B56" s="1438">
        <v>231</v>
      </c>
      <c r="C56" s="1488">
        <v>33</v>
      </c>
      <c r="D56" s="1489">
        <v>7</v>
      </c>
      <c r="E56" s="1488">
        <v>213</v>
      </c>
      <c r="F56" s="1488">
        <v>45</v>
      </c>
      <c r="G56" s="1503">
        <v>0</v>
      </c>
      <c r="H56" s="1504">
        <v>217</v>
      </c>
      <c r="I56" s="1432">
        <v>739</v>
      </c>
      <c r="J56" s="1505">
        <v>0</v>
      </c>
      <c r="K56" s="1488">
        <v>0</v>
      </c>
      <c r="L56" s="1488">
        <v>60</v>
      </c>
      <c r="M56" s="1544">
        <v>0</v>
      </c>
      <c r="N56" s="1432">
        <v>60</v>
      </c>
      <c r="O56" s="1508">
        <v>799</v>
      </c>
      <c r="P56" s="1441">
        <v>432</v>
      </c>
      <c r="S56" s="1616"/>
    </row>
    <row r="57" spans="1:21" ht="15.75" thickBot="1" x14ac:dyDescent="0.3">
      <c r="A57" s="1451" t="s">
        <v>23</v>
      </c>
      <c r="B57" s="1452">
        <v>3092</v>
      </c>
      <c r="C57" s="1517">
        <v>2500</v>
      </c>
      <c r="D57" s="1518">
        <v>1068</v>
      </c>
      <c r="E57" s="1517">
        <v>2015</v>
      </c>
      <c r="F57" s="1517">
        <v>2834</v>
      </c>
      <c r="G57" s="1519">
        <v>683</v>
      </c>
      <c r="H57" s="1520">
        <v>1086</v>
      </c>
      <c r="I57" s="1457">
        <v>11527</v>
      </c>
      <c r="J57" s="1521">
        <v>53</v>
      </c>
      <c r="K57" s="1517">
        <v>0</v>
      </c>
      <c r="L57" s="1517">
        <v>0</v>
      </c>
      <c r="M57" s="1618">
        <v>0</v>
      </c>
      <c r="N57" s="1457">
        <v>53</v>
      </c>
      <c r="O57" s="1524">
        <v>11580</v>
      </c>
      <c r="P57" s="1458">
        <v>7583</v>
      </c>
      <c r="S57" s="1616"/>
    </row>
    <row r="58" spans="1:21" ht="15.75" thickBot="1" x14ac:dyDescent="0.3">
      <c r="A58" s="1459" t="s">
        <v>24</v>
      </c>
      <c r="B58" s="1461">
        <v>23698</v>
      </c>
      <c r="C58" s="1461">
        <v>9627</v>
      </c>
      <c r="D58" s="1494">
        <v>2396</v>
      </c>
      <c r="E58" s="1461">
        <v>31325</v>
      </c>
      <c r="F58" s="1461">
        <v>12692</v>
      </c>
      <c r="G58" s="1494">
        <v>3032</v>
      </c>
      <c r="H58" s="1480">
        <v>3728</v>
      </c>
      <c r="I58" s="1464">
        <v>81070</v>
      </c>
      <c r="J58" s="1552">
        <v>745</v>
      </c>
      <c r="K58" s="1461">
        <v>262</v>
      </c>
      <c r="L58" s="1461">
        <v>2155</v>
      </c>
      <c r="M58" s="1461">
        <v>0</v>
      </c>
      <c r="N58" s="1464">
        <v>3162</v>
      </c>
      <c r="O58" s="1495">
        <v>84232</v>
      </c>
      <c r="P58" s="1460">
        <v>54884</v>
      </c>
      <c r="S58" s="1616"/>
    </row>
    <row r="59" spans="1:21" x14ac:dyDescent="0.25">
      <c r="A59" s="1608" t="s">
        <v>35</v>
      </c>
      <c r="B59" s="1534">
        <v>187</v>
      </c>
      <c r="C59" s="1534">
        <v>0</v>
      </c>
      <c r="D59" s="1535">
        <v>0</v>
      </c>
      <c r="E59" s="1534">
        <v>953</v>
      </c>
      <c r="F59" s="1534">
        <v>2983</v>
      </c>
      <c r="G59" s="1609">
        <v>6</v>
      </c>
      <c r="H59" s="1536">
        <v>7</v>
      </c>
      <c r="I59" s="1432">
        <v>4130</v>
      </c>
      <c r="J59" s="1610">
        <v>9407</v>
      </c>
      <c r="K59" s="1534">
        <v>0</v>
      </c>
      <c r="L59" s="1534">
        <v>1816</v>
      </c>
      <c r="M59" s="1534">
        <v>0</v>
      </c>
      <c r="N59" s="1432">
        <v>11223</v>
      </c>
      <c r="O59" s="1539">
        <v>15353</v>
      </c>
      <c r="P59" s="1471">
        <v>14664</v>
      </c>
      <c r="S59" s="1616"/>
    </row>
    <row r="60" spans="1:21" x14ac:dyDescent="0.25">
      <c r="A60" s="1579" t="s">
        <v>36</v>
      </c>
      <c r="B60" s="1488">
        <v>404</v>
      </c>
      <c r="C60" s="1488">
        <v>45</v>
      </c>
      <c r="D60" s="1489">
        <v>0</v>
      </c>
      <c r="E60" s="1488">
        <v>2022</v>
      </c>
      <c r="F60" s="1488">
        <v>1897</v>
      </c>
      <c r="G60" s="1503">
        <v>0</v>
      </c>
      <c r="H60" s="1504">
        <v>213</v>
      </c>
      <c r="I60" s="1432">
        <v>4581</v>
      </c>
      <c r="J60" s="1505">
        <v>1119</v>
      </c>
      <c r="K60" s="1488">
        <v>0</v>
      </c>
      <c r="L60" s="1488">
        <v>311</v>
      </c>
      <c r="M60" s="1488">
        <v>399</v>
      </c>
      <c r="N60" s="1432">
        <v>1829</v>
      </c>
      <c r="O60" s="1508">
        <v>6409</v>
      </c>
      <c r="P60" s="1441">
        <v>4212</v>
      </c>
      <c r="S60" s="1616"/>
    </row>
    <row r="61" spans="1:21" x14ac:dyDescent="0.25">
      <c r="A61" s="1579" t="s">
        <v>37</v>
      </c>
      <c r="B61" s="1488">
        <v>20</v>
      </c>
      <c r="C61" s="1488">
        <v>47</v>
      </c>
      <c r="D61" s="1489">
        <v>0</v>
      </c>
      <c r="E61" s="1488">
        <v>191</v>
      </c>
      <c r="F61" s="1488">
        <v>157</v>
      </c>
      <c r="G61" s="1503">
        <v>3</v>
      </c>
      <c r="H61" s="1504">
        <v>0</v>
      </c>
      <c r="I61" s="1432">
        <v>415</v>
      </c>
      <c r="J61" s="1505">
        <v>354</v>
      </c>
      <c r="K61" s="1488">
        <v>0</v>
      </c>
      <c r="L61" s="1488">
        <v>0</v>
      </c>
      <c r="M61" s="1488">
        <v>0</v>
      </c>
      <c r="N61" s="1432">
        <v>354</v>
      </c>
      <c r="O61" s="1508">
        <v>769</v>
      </c>
      <c r="P61" s="1441">
        <v>226</v>
      </c>
      <c r="S61" s="1616"/>
    </row>
    <row r="62" spans="1:21" x14ac:dyDescent="0.25">
      <c r="A62" s="1579" t="s">
        <v>38</v>
      </c>
      <c r="B62" s="1488">
        <v>31</v>
      </c>
      <c r="C62" s="1488">
        <v>0</v>
      </c>
      <c r="D62" s="1489">
        <v>0</v>
      </c>
      <c r="E62" s="1488">
        <v>5</v>
      </c>
      <c r="F62" s="1488">
        <v>68</v>
      </c>
      <c r="G62" s="1503">
        <v>0</v>
      </c>
      <c r="H62" s="1504">
        <v>0</v>
      </c>
      <c r="I62" s="1432">
        <v>104</v>
      </c>
      <c r="J62" s="1505">
        <v>0</v>
      </c>
      <c r="K62" s="1488">
        <v>0</v>
      </c>
      <c r="L62" s="1488">
        <v>0</v>
      </c>
      <c r="M62" s="1488">
        <v>0</v>
      </c>
      <c r="N62" s="1432">
        <v>0</v>
      </c>
      <c r="O62" s="1508">
        <v>104</v>
      </c>
      <c r="P62" s="1441">
        <v>97</v>
      </c>
      <c r="S62" s="1616"/>
    </row>
    <row r="63" spans="1:21" x14ac:dyDescent="0.25">
      <c r="A63" s="1579" t="s">
        <v>39</v>
      </c>
      <c r="B63" s="1488">
        <v>666</v>
      </c>
      <c r="C63" s="1488">
        <v>986</v>
      </c>
      <c r="D63" s="1489">
        <v>0</v>
      </c>
      <c r="E63" s="1488">
        <v>443</v>
      </c>
      <c r="F63" s="1488">
        <v>155</v>
      </c>
      <c r="G63" s="1503">
        <v>0</v>
      </c>
      <c r="H63" s="1504">
        <v>20</v>
      </c>
      <c r="I63" s="1432">
        <v>2270</v>
      </c>
      <c r="J63" s="1505">
        <v>0</v>
      </c>
      <c r="K63" s="1488">
        <v>198</v>
      </c>
      <c r="L63" s="1488">
        <v>3843</v>
      </c>
      <c r="M63" s="1488">
        <v>0</v>
      </c>
      <c r="N63" s="1432">
        <v>4041</v>
      </c>
      <c r="O63" s="1508">
        <v>6311</v>
      </c>
      <c r="P63" s="1441">
        <v>5853</v>
      </c>
      <c r="S63" s="1616"/>
    </row>
    <row r="64" spans="1:21" x14ac:dyDescent="0.25">
      <c r="A64" s="1579" t="s">
        <v>40</v>
      </c>
      <c r="B64" s="1488">
        <v>5</v>
      </c>
      <c r="C64" s="1488">
        <v>10</v>
      </c>
      <c r="D64" s="1489">
        <v>0</v>
      </c>
      <c r="E64" s="1488">
        <v>2127</v>
      </c>
      <c r="F64" s="1488">
        <v>264</v>
      </c>
      <c r="G64" s="1503">
        <v>0</v>
      </c>
      <c r="H64" s="1504">
        <v>2</v>
      </c>
      <c r="I64" s="1432">
        <v>2408</v>
      </c>
      <c r="J64" s="1505">
        <v>8735</v>
      </c>
      <c r="K64" s="1488">
        <v>0</v>
      </c>
      <c r="L64" s="1488">
        <v>809</v>
      </c>
      <c r="M64" s="1488">
        <v>0</v>
      </c>
      <c r="N64" s="1432">
        <v>9544</v>
      </c>
      <c r="O64" s="1508">
        <v>11952</v>
      </c>
      <c r="P64" s="1441">
        <v>11813</v>
      </c>
      <c r="S64" s="1616"/>
    </row>
    <row r="65" spans="1:19" ht="15" customHeight="1" x14ac:dyDescent="0.25">
      <c r="A65" s="1579" t="s">
        <v>41</v>
      </c>
      <c r="B65" s="1488">
        <v>156</v>
      </c>
      <c r="C65" s="1488">
        <v>4</v>
      </c>
      <c r="D65" s="1489">
        <v>0</v>
      </c>
      <c r="E65" s="1488">
        <v>629</v>
      </c>
      <c r="F65" s="1488">
        <v>454</v>
      </c>
      <c r="G65" s="1503">
        <v>0</v>
      </c>
      <c r="H65" s="1504">
        <v>0</v>
      </c>
      <c r="I65" s="1432">
        <v>1243</v>
      </c>
      <c r="J65" s="1505">
        <v>0</v>
      </c>
      <c r="K65" s="1488">
        <v>0</v>
      </c>
      <c r="L65" s="1488">
        <v>21</v>
      </c>
      <c r="M65" s="1488">
        <v>0</v>
      </c>
      <c r="N65" s="1432">
        <v>21</v>
      </c>
      <c r="O65" s="1508">
        <v>1264</v>
      </c>
      <c r="P65" s="1441">
        <v>496</v>
      </c>
      <c r="S65" s="1616"/>
    </row>
    <row r="66" spans="1:19" x14ac:dyDescent="0.25">
      <c r="A66" s="1579" t="s">
        <v>42</v>
      </c>
      <c r="B66" s="1488">
        <v>375</v>
      </c>
      <c r="C66" s="1488">
        <v>70</v>
      </c>
      <c r="D66" s="1489">
        <v>0</v>
      </c>
      <c r="E66" s="1488">
        <v>1896</v>
      </c>
      <c r="F66" s="1488">
        <v>461</v>
      </c>
      <c r="G66" s="1503">
        <v>0</v>
      </c>
      <c r="H66" s="1504">
        <v>85</v>
      </c>
      <c r="I66" s="1432">
        <v>2887</v>
      </c>
      <c r="J66" s="1505">
        <v>0</v>
      </c>
      <c r="K66" s="1488">
        <v>0</v>
      </c>
      <c r="L66" s="1488">
        <v>0</v>
      </c>
      <c r="M66" s="1488">
        <v>0</v>
      </c>
      <c r="N66" s="1432">
        <v>0</v>
      </c>
      <c r="O66" s="1508">
        <v>2887</v>
      </c>
      <c r="P66" s="1441">
        <v>2833</v>
      </c>
      <c r="S66" s="1616"/>
    </row>
    <row r="67" spans="1:19" x14ac:dyDescent="0.25">
      <c r="A67" s="1579" t="s">
        <v>43</v>
      </c>
      <c r="B67" s="1488">
        <v>189</v>
      </c>
      <c r="C67" s="1488">
        <v>83</v>
      </c>
      <c r="D67" s="1489">
        <v>0</v>
      </c>
      <c r="E67" s="1488">
        <v>584</v>
      </c>
      <c r="F67" s="1488">
        <v>25</v>
      </c>
      <c r="G67" s="1503">
        <v>0</v>
      </c>
      <c r="H67" s="1504">
        <v>39</v>
      </c>
      <c r="I67" s="1432">
        <v>920</v>
      </c>
      <c r="J67" s="1505">
        <v>0</v>
      </c>
      <c r="K67" s="1488">
        <v>0</v>
      </c>
      <c r="L67" s="1488">
        <v>0</v>
      </c>
      <c r="M67" s="1488">
        <v>0</v>
      </c>
      <c r="N67" s="1432">
        <v>0</v>
      </c>
      <c r="O67" s="1508">
        <v>920</v>
      </c>
      <c r="P67" s="1441">
        <v>407</v>
      </c>
      <c r="S67" s="1616"/>
    </row>
    <row r="68" spans="1:19" x14ac:dyDescent="0.25">
      <c r="A68" s="1579" t="s">
        <v>44</v>
      </c>
      <c r="B68" s="1488">
        <v>24</v>
      </c>
      <c r="C68" s="1488">
        <v>45</v>
      </c>
      <c r="D68" s="1489">
        <v>0</v>
      </c>
      <c r="E68" s="1488">
        <v>23</v>
      </c>
      <c r="F68" s="1488">
        <v>0</v>
      </c>
      <c r="G68" s="1503">
        <v>0</v>
      </c>
      <c r="H68" s="1504">
        <v>0</v>
      </c>
      <c r="I68" s="1432">
        <v>92</v>
      </c>
      <c r="J68" s="1505">
        <v>0</v>
      </c>
      <c r="K68" s="1488">
        <v>0</v>
      </c>
      <c r="L68" s="1488">
        <v>0</v>
      </c>
      <c r="M68" s="1488">
        <v>0</v>
      </c>
      <c r="N68" s="1432">
        <v>0</v>
      </c>
      <c r="O68" s="1508">
        <v>92</v>
      </c>
      <c r="P68" s="1441">
        <v>77</v>
      </c>
      <c r="S68" s="1616"/>
    </row>
    <row r="69" spans="1:19" x14ac:dyDescent="0.25">
      <c r="A69" s="1579" t="s">
        <v>45</v>
      </c>
      <c r="B69" s="1488">
        <v>54</v>
      </c>
      <c r="C69" s="1488">
        <v>6</v>
      </c>
      <c r="D69" s="1489">
        <v>0</v>
      </c>
      <c r="E69" s="1488">
        <v>280</v>
      </c>
      <c r="F69" s="1488">
        <v>24</v>
      </c>
      <c r="G69" s="1503">
        <v>20</v>
      </c>
      <c r="H69" s="1504">
        <v>2</v>
      </c>
      <c r="I69" s="1432">
        <v>366</v>
      </c>
      <c r="J69" s="1505">
        <v>0</v>
      </c>
      <c r="K69" s="1488">
        <v>0</v>
      </c>
      <c r="L69" s="1488">
        <v>0</v>
      </c>
      <c r="M69" s="1488">
        <v>0</v>
      </c>
      <c r="N69" s="1432">
        <v>0</v>
      </c>
      <c r="O69" s="1508">
        <v>366</v>
      </c>
      <c r="P69" s="1441">
        <v>79</v>
      </c>
      <c r="S69" s="1616"/>
    </row>
    <row r="70" spans="1:19" x14ac:dyDescent="0.25">
      <c r="A70" s="1579" t="s">
        <v>46</v>
      </c>
      <c r="B70" s="1488">
        <v>30</v>
      </c>
      <c r="C70" s="1488">
        <v>0</v>
      </c>
      <c r="D70" s="1489">
        <v>0</v>
      </c>
      <c r="E70" s="1488">
        <v>38</v>
      </c>
      <c r="F70" s="1488">
        <v>481</v>
      </c>
      <c r="G70" s="1503">
        <v>0</v>
      </c>
      <c r="H70" s="1504">
        <v>0</v>
      </c>
      <c r="I70" s="1432">
        <v>549</v>
      </c>
      <c r="J70" s="1505">
        <v>0</v>
      </c>
      <c r="K70" s="1488">
        <v>0</v>
      </c>
      <c r="L70" s="1488">
        <v>0</v>
      </c>
      <c r="M70" s="1488">
        <v>0</v>
      </c>
      <c r="N70" s="1432">
        <v>0</v>
      </c>
      <c r="O70" s="1508">
        <v>549</v>
      </c>
      <c r="P70" s="1441">
        <v>492</v>
      </c>
      <c r="S70" s="1616"/>
    </row>
    <row r="71" spans="1:19" x14ac:dyDescent="0.25">
      <c r="A71" s="1619" t="s">
        <v>47</v>
      </c>
      <c r="B71" s="1517">
        <v>617</v>
      </c>
      <c r="C71" s="1517">
        <v>0</v>
      </c>
      <c r="D71" s="1518">
        <v>0</v>
      </c>
      <c r="E71" s="1517">
        <v>2</v>
      </c>
      <c r="F71" s="1517">
        <v>173</v>
      </c>
      <c r="G71" s="1519">
        <v>0</v>
      </c>
      <c r="H71" s="1520">
        <v>0</v>
      </c>
      <c r="I71" s="1432">
        <v>792</v>
      </c>
      <c r="J71" s="1521">
        <v>0</v>
      </c>
      <c r="K71" s="1517">
        <v>0</v>
      </c>
      <c r="L71" s="1517">
        <v>50</v>
      </c>
      <c r="M71" s="1517">
        <v>0</v>
      </c>
      <c r="N71" s="1432">
        <v>50</v>
      </c>
      <c r="O71" s="1524">
        <v>842</v>
      </c>
      <c r="P71" s="1441">
        <v>478</v>
      </c>
      <c r="S71" s="1616"/>
    </row>
    <row r="72" spans="1:19" ht="15.75" thickBot="1" x14ac:dyDescent="0.3">
      <c r="A72" s="1579" t="s">
        <v>321</v>
      </c>
      <c r="B72" s="1488">
        <v>2475</v>
      </c>
      <c r="C72" s="1488">
        <v>1335</v>
      </c>
      <c r="D72" s="1489">
        <v>593</v>
      </c>
      <c r="E72" s="1488">
        <v>4425</v>
      </c>
      <c r="F72" s="1488">
        <v>2513</v>
      </c>
      <c r="G72" s="1503">
        <v>34</v>
      </c>
      <c r="H72" s="1504">
        <v>1159</v>
      </c>
      <c r="I72" s="1457">
        <v>11907</v>
      </c>
      <c r="J72" s="1505">
        <v>3877</v>
      </c>
      <c r="K72" s="1488">
        <v>71</v>
      </c>
      <c r="L72" s="1488">
        <v>2890</v>
      </c>
      <c r="M72" s="1488">
        <v>0</v>
      </c>
      <c r="N72" s="1457">
        <v>6838</v>
      </c>
      <c r="O72" s="1508">
        <v>18745</v>
      </c>
      <c r="P72" s="1441">
        <v>10011</v>
      </c>
      <c r="S72" s="1616"/>
    </row>
    <row r="73" spans="1:19" ht="15.75" thickBot="1" x14ac:dyDescent="0.3">
      <c r="A73" s="1473" t="s">
        <v>25</v>
      </c>
      <c r="B73" s="1475">
        <v>5232</v>
      </c>
      <c r="C73" s="1475">
        <v>2631</v>
      </c>
      <c r="D73" s="1528">
        <v>593</v>
      </c>
      <c r="E73" s="1475">
        <v>13618</v>
      </c>
      <c r="F73" s="1475">
        <v>9655</v>
      </c>
      <c r="G73" s="1528">
        <v>63</v>
      </c>
      <c r="H73" s="1475">
        <v>1527</v>
      </c>
      <c r="I73" s="1464">
        <v>32663</v>
      </c>
      <c r="J73" s="1475">
        <v>23492</v>
      </c>
      <c r="K73" s="1475">
        <v>269</v>
      </c>
      <c r="L73" s="1475">
        <v>9740</v>
      </c>
      <c r="M73" s="1475">
        <v>399</v>
      </c>
      <c r="N73" s="1464">
        <v>33900</v>
      </c>
      <c r="O73" s="1549">
        <v>66564</v>
      </c>
      <c r="P73" s="1474">
        <v>51738</v>
      </c>
      <c r="S73" s="1616"/>
    </row>
    <row r="74" spans="1:19" ht="15.75" thickBot="1" x14ac:dyDescent="0.3">
      <c r="A74" s="1611" t="s">
        <v>26</v>
      </c>
      <c r="B74" s="1553">
        <v>28931</v>
      </c>
      <c r="C74" s="1553">
        <v>12258</v>
      </c>
      <c r="D74" s="1565">
        <v>2989</v>
      </c>
      <c r="E74" s="1553">
        <v>44943</v>
      </c>
      <c r="F74" s="1553">
        <v>22347</v>
      </c>
      <c r="G74" s="1565">
        <v>3095</v>
      </c>
      <c r="H74" s="1600">
        <v>5255</v>
      </c>
      <c r="I74" s="1464">
        <v>113734</v>
      </c>
      <c r="J74" s="1552">
        <v>24237</v>
      </c>
      <c r="K74" s="1553">
        <v>531</v>
      </c>
      <c r="L74" s="1553">
        <v>11895</v>
      </c>
      <c r="M74" s="1553">
        <v>399</v>
      </c>
      <c r="N74" s="1464">
        <v>37062</v>
      </c>
      <c r="O74" s="1495">
        <v>150796</v>
      </c>
      <c r="P74" s="1460">
        <v>106622</v>
      </c>
      <c r="S74" s="1616"/>
    </row>
    <row r="75" spans="1:19" x14ac:dyDescent="0.25">
      <c r="A75" s="1419"/>
      <c r="B75" s="1419"/>
      <c r="C75" s="1419"/>
      <c r="D75" s="1420"/>
      <c r="E75" s="1419"/>
      <c r="F75" s="1419"/>
      <c r="G75" s="1420"/>
      <c r="H75" s="1419"/>
      <c r="I75" s="1419"/>
      <c r="J75" s="1419"/>
      <c r="K75" s="1419"/>
      <c r="L75" s="1419"/>
      <c r="M75" s="1419"/>
      <c r="N75" s="1419"/>
      <c r="O75" s="1419"/>
    </row>
    <row r="76" spans="1:19" ht="15.75" thickBot="1" x14ac:dyDescent="0.3">
      <c r="A76" s="1419"/>
      <c r="B76" s="1419"/>
      <c r="C76" s="1419"/>
      <c r="D76" s="1420"/>
      <c r="E76" s="1419"/>
      <c r="F76" s="1419"/>
      <c r="G76" s="1420"/>
      <c r="H76" s="1419"/>
      <c r="I76" s="1419"/>
      <c r="J76" s="1419"/>
      <c r="K76" s="1419"/>
      <c r="L76" s="1419"/>
      <c r="M76" s="1419"/>
      <c r="N76" s="1419"/>
      <c r="O76" s="1419"/>
    </row>
    <row r="77" spans="1:19" ht="15.75" thickBot="1" x14ac:dyDescent="0.3">
      <c r="A77" s="3523" t="s">
        <v>48</v>
      </c>
      <c r="B77" s="3524"/>
      <c r="C77" s="3524"/>
      <c r="D77" s="3524"/>
      <c r="E77" s="3524"/>
      <c r="F77" s="3524"/>
      <c r="G77" s="3524"/>
      <c r="H77" s="3524"/>
      <c r="I77" s="3524"/>
      <c r="J77" s="3524"/>
      <c r="K77" s="3524"/>
      <c r="L77" s="3524"/>
      <c r="M77" s="3524"/>
      <c r="N77" s="3524"/>
      <c r="O77" s="3524"/>
      <c r="P77" s="3525"/>
    </row>
    <row r="78" spans="1:19" ht="15.75" thickBot="1" x14ac:dyDescent="0.3">
      <c r="A78" s="3526" t="s">
        <v>0</v>
      </c>
      <c r="B78" s="3530" t="s">
        <v>459</v>
      </c>
      <c r="C78" s="3531"/>
      <c r="D78" s="3531"/>
      <c r="E78" s="3531"/>
      <c r="F78" s="3531"/>
      <c r="G78" s="3531"/>
      <c r="H78" s="3532"/>
      <c r="I78" s="1560"/>
      <c r="J78" s="3569" t="s">
        <v>458</v>
      </c>
      <c r="K78" s="3569"/>
      <c r="L78" s="3569"/>
      <c r="M78" s="3569"/>
      <c r="N78" s="3570"/>
      <c r="O78" s="3536" t="s">
        <v>3</v>
      </c>
      <c r="P78" s="3539" t="s">
        <v>495</v>
      </c>
    </row>
    <row r="79" spans="1:19" ht="15" customHeight="1" thickBot="1" x14ac:dyDescent="0.3">
      <c r="A79" s="3527"/>
      <c r="B79" s="3542" t="s">
        <v>8</v>
      </c>
      <c r="C79" s="3543"/>
      <c r="D79" s="3544"/>
      <c r="E79" s="3545" t="s">
        <v>9</v>
      </c>
      <c r="F79" s="3546"/>
      <c r="G79" s="3547"/>
      <c r="H79" s="3526" t="s">
        <v>32</v>
      </c>
      <c r="I79" s="3549" t="s">
        <v>10</v>
      </c>
      <c r="J79" s="3542" t="s">
        <v>11</v>
      </c>
      <c r="K79" s="3544"/>
      <c r="L79" s="3526" t="s">
        <v>12</v>
      </c>
      <c r="M79" s="3526" t="s">
        <v>33</v>
      </c>
      <c r="N79" s="3549" t="s">
        <v>13</v>
      </c>
      <c r="O79" s="3537"/>
      <c r="P79" s="3540"/>
    </row>
    <row r="80" spans="1:19" ht="15.75" customHeight="1" thickBot="1" x14ac:dyDescent="0.3">
      <c r="A80" s="3528"/>
      <c r="B80" s="3566" t="s">
        <v>483</v>
      </c>
      <c r="C80" s="3554" t="s">
        <v>15</v>
      </c>
      <c r="D80" s="3555"/>
      <c r="E80" s="3556" t="s">
        <v>16</v>
      </c>
      <c r="F80" s="3554" t="s">
        <v>34</v>
      </c>
      <c r="G80" s="3555"/>
      <c r="H80" s="3527"/>
      <c r="I80" s="3550"/>
      <c r="J80" s="3552" t="s">
        <v>483</v>
      </c>
      <c r="K80" s="3526" t="s">
        <v>15</v>
      </c>
      <c r="L80" s="3527"/>
      <c r="M80" s="3527"/>
      <c r="N80" s="3550"/>
      <c r="O80" s="3537"/>
      <c r="P80" s="3540"/>
    </row>
    <row r="81" spans="1:16" ht="43.5" thickBot="1" x14ac:dyDescent="0.3">
      <c r="A81" s="3529"/>
      <c r="B81" s="3567"/>
      <c r="C81" s="1425" t="s">
        <v>15</v>
      </c>
      <c r="D81" s="1426" t="s">
        <v>486</v>
      </c>
      <c r="E81" s="3557"/>
      <c r="F81" s="1425" t="s">
        <v>34</v>
      </c>
      <c r="G81" s="1426" t="s">
        <v>486</v>
      </c>
      <c r="H81" s="3548"/>
      <c r="I81" s="3551"/>
      <c r="J81" s="3553"/>
      <c r="K81" s="3548"/>
      <c r="L81" s="3548"/>
      <c r="M81" s="3548"/>
      <c r="N81" s="3551"/>
      <c r="O81" s="3538"/>
      <c r="P81" s="3541"/>
    </row>
    <row r="82" spans="1:16" ht="15.75" thickBot="1" x14ac:dyDescent="0.3">
      <c r="A82" s="1563" t="s">
        <v>491</v>
      </c>
      <c r="B82" s="1564">
        <v>23698</v>
      </c>
      <c r="C82" s="1564">
        <v>9627</v>
      </c>
      <c r="D82" s="1565">
        <v>2396</v>
      </c>
      <c r="E82" s="1564">
        <v>31325</v>
      </c>
      <c r="F82" s="1564">
        <v>12692</v>
      </c>
      <c r="G82" s="1565">
        <v>3032</v>
      </c>
      <c r="H82" s="1564">
        <v>3728</v>
      </c>
      <c r="I82" s="1566">
        <v>81070</v>
      </c>
      <c r="J82" s="1564">
        <v>745</v>
      </c>
      <c r="K82" s="1564">
        <v>262</v>
      </c>
      <c r="L82" s="1564">
        <v>2155</v>
      </c>
      <c r="M82" s="1564">
        <v>0</v>
      </c>
      <c r="N82" s="1463">
        <v>3162</v>
      </c>
      <c r="O82" s="1465">
        <v>84232</v>
      </c>
      <c r="P82" s="1567">
        <v>54884</v>
      </c>
    </row>
    <row r="83" spans="1:16" x14ac:dyDescent="0.25">
      <c r="A83" s="1568" t="s">
        <v>49</v>
      </c>
      <c r="B83" s="1569">
        <v>15940</v>
      </c>
      <c r="C83" s="1481">
        <v>6652</v>
      </c>
      <c r="D83" s="1482">
        <v>1293</v>
      </c>
      <c r="E83" s="1481">
        <v>13491</v>
      </c>
      <c r="F83" s="1481">
        <v>7058</v>
      </c>
      <c r="G83" s="1483">
        <v>1855</v>
      </c>
      <c r="H83" s="1570">
        <v>2774</v>
      </c>
      <c r="I83" s="1537">
        <v>45915</v>
      </c>
      <c r="J83" s="1571">
        <v>692</v>
      </c>
      <c r="K83" s="1481">
        <v>262</v>
      </c>
      <c r="L83" s="1569">
        <v>2121</v>
      </c>
      <c r="M83" s="1569">
        <v>0</v>
      </c>
      <c r="N83" s="1537">
        <v>3075</v>
      </c>
      <c r="O83" s="1620">
        <v>48990</v>
      </c>
      <c r="P83" s="1434">
        <v>27748</v>
      </c>
    </row>
    <row r="84" spans="1:16" x14ac:dyDescent="0.25">
      <c r="A84" s="1573" t="s">
        <v>50</v>
      </c>
      <c r="B84" s="1574">
        <v>0</v>
      </c>
      <c r="C84" s="1488">
        <v>0</v>
      </c>
      <c r="D84" s="1489">
        <v>0</v>
      </c>
      <c r="E84" s="1488">
        <v>0</v>
      </c>
      <c r="F84" s="1488">
        <v>0</v>
      </c>
      <c r="G84" s="1503">
        <v>0</v>
      </c>
      <c r="H84" s="1575">
        <v>0</v>
      </c>
      <c r="I84" s="1543">
        <v>0</v>
      </c>
      <c r="J84" s="1576">
        <v>0</v>
      </c>
      <c r="K84" s="1488">
        <v>0</v>
      </c>
      <c r="L84" s="1574">
        <v>0</v>
      </c>
      <c r="M84" s="1574">
        <v>0</v>
      </c>
      <c r="N84" s="1543">
        <v>0</v>
      </c>
      <c r="O84" s="1620">
        <v>0</v>
      </c>
      <c r="P84" s="1441">
        <v>0</v>
      </c>
    </row>
    <row r="85" spans="1:16" x14ac:dyDescent="0.25">
      <c r="A85" s="1573" t="s">
        <v>51</v>
      </c>
      <c r="B85" s="1574">
        <v>6180</v>
      </c>
      <c r="C85" s="1488">
        <v>2869</v>
      </c>
      <c r="D85" s="1489">
        <v>1060</v>
      </c>
      <c r="E85" s="1488">
        <v>17439</v>
      </c>
      <c r="F85" s="1488">
        <v>4383</v>
      </c>
      <c r="G85" s="1503">
        <v>681</v>
      </c>
      <c r="H85" s="1575">
        <v>636</v>
      </c>
      <c r="I85" s="1543">
        <v>31507</v>
      </c>
      <c r="J85" s="1576">
        <v>53</v>
      </c>
      <c r="K85" s="1488">
        <v>0</v>
      </c>
      <c r="L85" s="1574">
        <v>34</v>
      </c>
      <c r="M85" s="1574">
        <v>0</v>
      </c>
      <c r="N85" s="1543">
        <v>87</v>
      </c>
      <c r="O85" s="1620">
        <v>31594</v>
      </c>
      <c r="P85" s="1441">
        <v>25293</v>
      </c>
    </row>
    <row r="86" spans="1:16" x14ac:dyDescent="0.25">
      <c r="A86" s="1578" t="s">
        <v>52</v>
      </c>
      <c r="B86" s="1488">
        <v>1140</v>
      </c>
      <c r="C86" s="1488">
        <v>58</v>
      </c>
      <c r="D86" s="1489">
        <v>23</v>
      </c>
      <c r="E86" s="1488">
        <v>186</v>
      </c>
      <c r="F86" s="1488">
        <v>450</v>
      </c>
      <c r="G86" s="1503">
        <v>0</v>
      </c>
      <c r="H86" s="1504">
        <v>78</v>
      </c>
      <c r="I86" s="1543">
        <v>1912</v>
      </c>
      <c r="J86" s="1505">
        <v>0</v>
      </c>
      <c r="K86" s="1488">
        <v>0</v>
      </c>
      <c r="L86" s="1488">
        <v>0</v>
      </c>
      <c r="M86" s="1488">
        <v>0</v>
      </c>
      <c r="N86" s="1543">
        <v>0</v>
      </c>
      <c r="O86" s="1620">
        <v>1912</v>
      </c>
      <c r="P86" s="1441">
        <v>685</v>
      </c>
    </row>
    <row r="87" spans="1:16" x14ac:dyDescent="0.25">
      <c r="A87" s="1579" t="s">
        <v>53</v>
      </c>
      <c r="B87" s="1488">
        <v>416</v>
      </c>
      <c r="C87" s="1488">
        <v>48</v>
      </c>
      <c r="D87" s="1489">
        <v>20</v>
      </c>
      <c r="E87" s="1488">
        <v>208</v>
      </c>
      <c r="F87" s="1488">
        <v>698</v>
      </c>
      <c r="G87" s="1503">
        <v>496</v>
      </c>
      <c r="H87" s="1504">
        <v>155</v>
      </c>
      <c r="I87" s="1543">
        <v>1525</v>
      </c>
      <c r="J87" s="1505">
        <v>0</v>
      </c>
      <c r="K87" s="1488">
        <v>0</v>
      </c>
      <c r="L87" s="1488">
        <v>0</v>
      </c>
      <c r="M87" s="1488">
        <v>0</v>
      </c>
      <c r="N87" s="1543">
        <v>0</v>
      </c>
      <c r="O87" s="1620">
        <v>1525</v>
      </c>
      <c r="P87" s="1441">
        <v>950</v>
      </c>
    </row>
    <row r="88" spans="1:16" ht="15.75" thickBot="1" x14ac:dyDescent="0.3">
      <c r="A88" s="1580" t="s">
        <v>23</v>
      </c>
      <c r="B88" s="1581">
        <v>22</v>
      </c>
      <c r="C88" s="1581">
        <v>0</v>
      </c>
      <c r="D88" s="1582">
        <v>0</v>
      </c>
      <c r="E88" s="1581">
        <v>1</v>
      </c>
      <c r="F88" s="1581">
        <v>103</v>
      </c>
      <c r="G88" s="1583">
        <v>0</v>
      </c>
      <c r="H88" s="1584">
        <v>85</v>
      </c>
      <c r="I88" s="1585">
        <v>211</v>
      </c>
      <c r="J88" s="1586">
        <v>0</v>
      </c>
      <c r="K88" s="1581">
        <v>0</v>
      </c>
      <c r="L88" s="1581">
        <v>0</v>
      </c>
      <c r="M88" s="1581">
        <v>0</v>
      </c>
      <c r="N88" s="1585">
        <v>0</v>
      </c>
      <c r="O88" s="1620">
        <v>211</v>
      </c>
      <c r="P88" s="1588">
        <v>208</v>
      </c>
    </row>
    <row r="89" spans="1:16" ht="15.75" thickBot="1" x14ac:dyDescent="0.3">
      <c r="A89" s="1563" t="s">
        <v>492</v>
      </c>
      <c r="B89" s="1564">
        <v>5232</v>
      </c>
      <c r="C89" s="1564">
        <v>2631</v>
      </c>
      <c r="D89" s="1565">
        <v>593</v>
      </c>
      <c r="E89" s="1564">
        <v>13618</v>
      </c>
      <c r="F89" s="1564">
        <v>9655</v>
      </c>
      <c r="G89" s="1565">
        <v>63</v>
      </c>
      <c r="H89" s="1589">
        <v>1527</v>
      </c>
      <c r="I89" s="1566">
        <v>32663</v>
      </c>
      <c r="J89" s="1590">
        <v>23492</v>
      </c>
      <c r="K89" s="1564">
        <v>269</v>
      </c>
      <c r="L89" s="1564">
        <v>9740</v>
      </c>
      <c r="M89" s="1564">
        <v>399</v>
      </c>
      <c r="N89" s="1463">
        <v>33900</v>
      </c>
      <c r="O89" s="1465">
        <v>66564</v>
      </c>
      <c r="P89" s="1567">
        <v>51738</v>
      </c>
    </row>
    <row r="90" spans="1:16" x14ac:dyDescent="0.25">
      <c r="A90" s="1573" t="s">
        <v>49</v>
      </c>
      <c r="B90" s="1488">
        <v>4674</v>
      </c>
      <c r="C90" s="1488">
        <v>2570</v>
      </c>
      <c r="D90" s="1489">
        <v>584</v>
      </c>
      <c r="E90" s="1488">
        <v>11067</v>
      </c>
      <c r="F90" s="1488">
        <v>4064</v>
      </c>
      <c r="G90" s="1503">
        <v>29</v>
      </c>
      <c r="H90" s="1504">
        <v>1526</v>
      </c>
      <c r="I90" s="1537">
        <v>23901</v>
      </c>
      <c r="J90" s="1505">
        <v>14757</v>
      </c>
      <c r="K90" s="1488">
        <v>107</v>
      </c>
      <c r="L90" s="1488">
        <v>7440</v>
      </c>
      <c r="M90" s="1488">
        <v>399</v>
      </c>
      <c r="N90" s="1537">
        <v>22703</v>
      </c>
      <c r="O90" s="1620">
        <v>46605</v>
      </c>
      <c r="P90" s="1441">
        <v>34632</v>
      </c>
    </row>
    <row r="91" spans="1:16" x14ac:dyDescent="0.25">
      <c r="A91" s="1573" t="s">
        <v>50</v>
      </c>
      <c r="B91" s="1488">
        <v>148</v>
      </c>
      <c r="C91" s="1488">
        <v>0</v>
      </c>
      <c r="D91" s="1489">
        <v>0</v>
      </c>
      <c r="E91" s="1488">
        <v>0</v>
      </c>
      <c r="F91" s="1488">
        <v>0</v>
      </c>
      <c r="G91" s="1503">
        <v>0</v>
      </c>
      <c r="H91" s="1504">
        <v>0</v>
      </c>
      <c r="I91" s="1543">
        <v>148</v>
      </c>
      <c r="J91" s="1505">
        <v>0</v>
      </c>
      <c r="K91" s="1488">
        <v>0</v>
      </c>
      <c r="L91" s="1488">
        <v>0</v>
      </c>
      <c r="M91" s="1488">
        <v>0</v>
      </c>
      <c r="N91" s="1543">
        <v>0</v>
      </c>
      <c r="O91" s="1620">
        <v>148</v>
      </c>
      <c r="P91" s="1441">
        <v>0</v>
      </c>
    </row>
    <row r="92" spans="1:16" x14ac:dyDescent="0.25">
      <c r="A92" s="1573" t="s">
        <v>51</v>
      </c>
      <c r="B92" s="1574">
        <v>375</v>
      </c>
      <c r="C92" s="1574">
        <v>51</v>
      </c>
      <c r="D92" s="1489">
        <v>9</v>
      </c>
      <c r="E92" s="1574">
        <v>2365</v>
      </c>
      <c r="F92" s="1574">
        <v>5570</v>
      </c>
      <c r="G92" s="1503">
        <v>34</v>
      </c>
      <c r="H92" s="1575">
        <v>0</v>
      </c>
      <c r="I92" s="1543">
        <v>8361</v>
      </c>
      <c r="J92" s="1576">
        <v>8735</v>
      </c>
      <c r="K92" s="1574">
        <v>162</v>
      </c>
      <c r="L92" s="1574">
        <v>2299</v>
      </c>
      <c r="M92" s="1574">
        <v>0</v>
      </c>
      <c r="N92" s="1543">
        <v>11196</v>
      </c>
      <c r="O92" s="1620">
        <v>19557</v>
      </c>
      <c r="P92" s="1441">
        <v>16950</v>
      </c>
    </row>
    <row r="93" spans="1:16" x14ac:dyDescent="0.25">
      <c r="A93" s="1578" t="s">
        <v>52</v>
      </c>
      <c r="B93" s="1574">
        <v>7</v>
      </c>
      <c r="C93" s="1574">
        <v>0</v>
      </c>
      <c r="D93" s="1489">
        <v>0</v>
      </c>
      <c r="E93" s="1574">
        <v>181</v>
      </c>
      <c r="F93" s="1574">
        <v>13</v>
      </c>
      <c r="G93" s="1503">
        <v>0</v>
      </c>
      <c r="H93" s="1575">
        <v>1</v>
      </c>
      <c r="I93" s="1543">
        <v>202</v>
      </c>
      <c r="J93" s="1576">
        <v>0</v>
      </c>
      <c r="K93" s="1574">
        <v>0</v>
      </c>
      <c r="L93" s="1574">
        <v>0</v>
      </c>
      <c r="M93" s="1574">
        <v>0</v>
      </c>
      <c r="N93" s="1543">
        <v>0</v>
      </c>
      <c r="O93" s="1620">
        <v>202</v>
      </c>
      <c r="P93" s="1441">
        <v>114</v>
      </c>
    </row>
    <row r="94" spans="1:16" x14ac:dyDescent="0.25">
      <c r="A94" s="1621" t="s">
        <v>53</v>
      </c>
      <c r="B94" s="1622">
        <v>20</v>
      </c>
      <c r="C94" s="1622">
        <v>10</v>
      </c>
      <c r="D94" s="1518">
        <v>0</v>
      </c>
      <c r="E94" s="1622">
        <v>5</v>
      </c>
      <c r="F94" s="1622">
        <v>8</v>
      </c>
      <c r="G94" s="1519">
        <v>0</v>
      </c>
      <c r="H94" s="1623">
        <v>0</v>
      </c>
      <c r="I94" s="1543">
        <v>43</v>
      </c>
      <c r="J94" s="1624">
        <v>0</v>
      </c>
      <c r="K94" s="1622">
        <v>0</v>
      </c>
      <c r="L94" s="1622">
        <v>0</v>
      </c>
      <c r="M94" s="1622">
        <v>0</v>
      </c>
      <c r="N94" s="1543">
        <v>0</v>
      </c>
      <c r="O94" s="1620">
        <v>43</v>
      </c>
      <c r="P94" s="1441">
        <v>33</v>
      </c>
    </row>
    <row r="95" spans="1:16" ht="15.75" thickBot="1" x14ac:dyDescent="0.3">
      <c r="A95" s="1580" t="s">
        <v>23</v>
      </c>
      <c r="B95" s="1581">
        <v>8</v>
      </c>
      <c r="C95" s="1581">
        <v>0</v>
      </c>
      <c r="D95" s="1582">
        <v>0</v>
      </c>
      <c r="E95" s="1581">
        <v>0</v>
      </c>
      <c r="F95" s="1581">
        <v>0</v>
      </c>
      <c r="G95" s="1583">
        <v>0</v>
      </c>
      <c r="H95" s="1584">
        <v>0</v>
      </c>
      <c r="I95" s="1585">
        <v>8</v>
      </c>
      <c r="J95" s="1586">
        <v>0</v>
      </c>
      <c r="K95" s="1581">
        <v>0</v>
      </c>
      <c r="L95" s="1581">
        <v>1</v>
      </c>
      <c r="M95" s="1581">
        <v>0</v>
      </c>
      <c r="N95" s="1585">
        <v>1</v>
      </c>
      <c r="O95" s="1620">
        <v>9</v>
      </c>
      <c r="P95" s="1588">
        <v>9</v>
      </c>
    </row>
    <row r="96" spans="1:16" ht="15.75" customHeight="1" thickBot="1" x14ac:dyDescent="0.3">
      <c r="A96" s="1563" t="s">
        <v>493</v>
      </c>
      <c r="B96" s="1564">
        <v>28931</v>
      </c>
      <c r="C96" s="1553">
        <v>12258</v>
      </c>
      <c r="D96" s="1565">
        <v>2989</v>
      </c>
      <c r="E96" s="1553">
        <v>44943</v>
      </c>
      <c r="F96" s="1553">
        <v>22347</v>
      </c>
      <c r="G96" s="1565">
        <v>3095</v>
      </c>
      <c r="H96" s="1600">
        <v>5255</v>
      </c>
      <c r="I96" s="1463">
        <v>113734</v>
      </c>
      <c r="J96" s="1590">
        <v>24237</v>
      </c>
      <c r="K96" s="1553">
        <v>531</v>
      </c>
      <c r="L96" s="1564">
        <v>11895</v>
      </c>
      <c r="M96" s="1564">
        <v>399</v>
      </c>
      <c r="N96" s="1463">
        <v>37062</v>
      </c>
      <c r="O96" s="1465">
        <v>150796</v>
      </c>
      <c r="P96" s="1567">
        <v>106622</v>
      </c>
    </row>
    <row r="99" spans="1:2" x14ac:dyDescent="0.25">
      <c r="A99" s="1601"/>
      <c r="B99" s="1556"/>
    </row>
    <row r="100" spans="1:2" x14ac:dyDescent="0.25">
      <c r="A100" s="1556"/>
      <c r="B100" s="1556"/>
    </row>
    <row r="101" spans="1:2" x14ac:dyDescent="0.25">
      <c r="A101" s="1556"/>
      <c r="B101" s="1556"/>
    </row>
    <row r="102" spans="1:2" x14ac:dyDescent="0.25">
      <c r="A102" s="1556"/>
      <c r="B102" s="1556"/>
    </row>
    <row r="103" spans="1:2" x14ac:dyDescent="0.25">
      <c r="A103" s="1556"/>
      <c r="B103" s="1556"/>
    </row>
  </sheetData>
  <mergeCells count="83">
    <mergeCell ref="N79:N81"/>
    <mergeCell ref="B80:B81"/>
    <mergeCell ref="C80:D80"/>
    <mergeCell ref="E80:E81"/>
    <mergeCell ref="F80:G80"/>
    <mergeCell ref="J80:J81"/>
    <mergeCell ref="K80:K81"/>
    <mergeCell ref="I79:I81"/>
    <mergeCell ref="J79:K79"/>
    <mergeCell ref="L79:L81"/>
    <mergeCell ref="M79:M81"/>
    <mergeCell ref="Q50:R50"/>
    <mergeCell ref="A77:P77"/>
    <mergeCell ref="A78:A81"/>
    <mergeCell ref="B78:H78"/>
    <mergeCell ref="J78:N78"/>
    <mergeCell ref="O78:O81"/>
    <mergeCell ref="P78:P81"/>
    <mergeCell ref="B79:D79"/>
    <mergeCell ref="E79:G79"/>
    <mergeCell ref="H79:H81"/>
    <mergeCell ref="B49:B50"/>
    <mergeCell ref="C49:D49"/>
    <mergeCell ref="E49:E50"/>
    <mergeCell ref="F49:G49"/>
    <mergeCell ref="J49:J50"/>
    <mergeCell ref="K49:K50"/>
    <mergeCell ref="H48:H50"/>
    <mergeCell ref="I48:I50"/>
    <mergeCell ref="J48:K48"/>
    <mergeCell ref="L48:L50"/>
    <mergeCell ref="M48:M50"/>
    <mergeCell ref="N48:N50"/>
    <mergeCell ref="K37:K38"/>
    <mergeCell ref="A46:P46"/>
    <mergeCell ref="Q46:R46"/>
    <mergeCell ref="A47:A50"/>
    <mergeCell ref="B47:H47"/>
    <mergeCell ref="J47:N47"/>
    <mergeCell ref="O47:O50"/>
    <mergeCell ref="P47:P50"/>
    <mergeCell ref="B48:D48"/>
    <mergeCell ref="E48:G48"/>
    <mergeCell ref="I36:I38"/>
    <mergeCell ref="J36:K36"/>
    <mergeCell ref="L36:L38"/>
    <mergeCell ref="M36:M38"/>
    <mergeCell ref="N36:N38"/>
    <mergeCell ref="B7:B8"/>
    <mergeCell ref="C7:D7"/>
    <mergeCell ref="E7:E8"/>
    <mergeCell ref="F7:G7"/>
    <mergeCell ref="J7:J8"/>
    <mergeCell ref="A34:P34"/>
    <mergeCell ref="A35:A38"/>
    <mergeCell ref="B35:H35"/>
    <mergeCell ref="J35:N35"/>
    <mergeCell ref="O35:O38"/>
    <mergeCell ref="P35:P38"/>
    <mergeCell ref="B36:D36"/>
    <mergeCell ref="E36:G36"/>
    <mergeCell ref="H36:H38"/>
    <mergeCell ref="B37:B38"/>
    <mergeCell ref="C37:D37"/>
    <mergeCell ref="E37:E38"/>
    <mergeCell ref="F37:G37"/>
    <mergeCell ref="J37:J38"/>
    <mergeCell ref="A2:P2"/>
    <mergeCell ref="A4:P4"/>
    <mergeCell ref="A5:A8"/>
    <mergeCell ref="B5:H5"/>
    <mergeCell ref="J5:N5"/>
    <mergeCell ref="O5:O8"/>
    <mergeCell ref="P5:P8"/>
    <mergeCell ref="B6:D6"/>
    <mergeCell ref="E6:G6"/>
    <mergeCell ref="H6:H8"/>
    <mergeCell ref="K7:K8"/>
    <mergeCell ref="I6:I8"/>
    <mergeCell ref="J6:K6"/>
    <mergeCell ref="L6:L8"/>
    <mergeCell ref="M6:M8"/>
    <mergeCell ref="N6:N8"/>
  </mergeCells>
  <pageMargins left="0.7" right="0.7" top="0.75" bottom="0.75" header="0.3" footer="0.3"/>
  <pageSetup paperSize="9" scale="38" orientation="landscape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104"/>
  <sheetViews>
    <sheetView topLeftCell="A31" zoomScale="70" zoomScaleNormal="70" workbookViewId="0">
      <selection activeCell="T59" sqref="T59"/>
    </sheetView>
  </sheetViews>
  <sheetFormatPr defaultColWidth="9.140625" defaultRowHeight="15" x14ac:dyDescent="0.25"/>
  <cols>
    <col min="1" max="1" width="44" style="1477" customWidth="1"/>
    <col min="2" max="2" width="13.85546875" style="1477" customWidth="1"/>
    <col min="3" max="3" width="19.42578125" style="1477" customWidth="1"/>
    <col min="4" max="4" width="21.7109375" style="1604" customWidth="1"/>
    <col min="5" max="5" width="18.28515625" style="1477" customWidth="1"/>
    <col min="6" max="6" width="15.28515625" style="1477" customWidth="1"/>
    <col min="7" max="7" width="17.28515625" style="1604" customWidth="1"/>
    <col min="8" max="8" width="12.7109375" style="1477" customWidth="1"/>
    <col min="9" max="9" width="17" style="1477" customWidth="1"/>
    <col min="10" max="10" width="14.85546875" style="1477" customWidth="1"/>
    <col min="11" max="11" width="15.28515625" style="1477" customWidth="1"/>
    <col min="12" max="12" width="13.28515625" style="1477" customWidth="1"/>
    <col min="13" max="13" width="12.28515625" style="1477" customWidth="1"/>
    <col min="14" max="14" width="14.140625" style="1477" customWidth="1"/>
    <col min="15" max="15" width="13.28515625" style="1477" customWidth="1"/>
    <col min="16" max="16" width="11.140625" style="1477" customWidth="1"/>
    <col min="17" max="16384" width="9.140625" style="1477"/>
  </cols>
  <sheetData>
    <row r="1" spans="1:16" x14ac:dyDescent="0.25">
      <c r="I1" s="1478"/>
    </row>
    <row r="2" spans="1:16" ht="18.75" x14ac:dyDescent="0.3">
      <c r="A2" s="3522" t="s">
        <v>506</v>
      </c>
      <c r="B2" s="3522"/>
      <c r="C2" s="3522"/>
      <c r="D2" s="3522"/>
      <c r="E2" s="3522"/>
      <c r="F2" s="3522"/>
      <c r="G2" s="3522"/>
      <c r="H2" s="3522"/>
      <c r="I2" s="3522"/>
      <c r="J2" s="3522"/>
      <c r="K2" s="3522"/>
      <c r="L2" s="3522"/>
      <c r="M2" s="3522"/>
      <c r="N2" s="3522"/>
      <c r="O2" s="3522"/>
      <c r="P2" s="3522"/>
    </row>
    <row r="3" spans="1:16" ht="18.75" x14ac:dyDescent="0.3">
      <c r="A3" s="1640"/>
      <c r="B3" s="1640"/>
      <c r="C3" s="1640"/>
      <c r="D3" s="1640"/>
      <c r="E3" s="1640"/>
      <c r="F3" s="3522" t="s">
        <v>519</v>
      </c>
      <c r="G3" s="3522"/>
      <c r="H3" s="1640"/>
      <c r="I3" s="1640"/>
      <c r="J3" s="1640"/>
      <c r="K3" s="1640"/>
      <c r="L3" s="1640"/>
      <c r="M3" s="1640"/>
      <c r="N3" s="1640"/>
      <c r="O3" s="1640"/>
      <c r="P3" s="1640"/>
    </row>
    <row r="4" spans="1:16" ht="15.75" thickBot="1" x14ac:dyDescent="0.3">
      <c r="B4" s="1419"/>
      <c r="C4" s="1419"/>
      <c r="D4" s="1420"/>
      <c r="E4" s="1419"/>
      <c r="G4" s="1477"/>
      <c r="H4" s="1419"/>
      <c r="I4" s="1419"/>
      <c r="J4" s="1419"/>
      <c r="K4" s="1419"/>
      <c r="L4" s="1419"/>
      <c r="M4" s="1419"/>
    </row>
    <row r="5" spans="1:16" ht="15" customHeight="1" thickBot="1" x14ac:dyDescent="0.3">
      <c r="A5" s="3523" t="s">
        <v>30</v>
      </c>
      <c r="B5" s="3524"/>
      <c r="C5" s="3524"/>
      <c r="D5" s="3524"/>
      <c r="E5" s="3524"/>
      <c r="F5" s="3524"/>
      <c r="G5" s="3524"/>
      <c r="H5" s="3524"/>
      <c r="I5" s="3524"/>
      <c r="J5" s="3524"/>
      <c r="K5" s="3524"/>
      <c r="L5" s="3524"/>
      <c r="M5" s="3524"/>
      <c r="N5" s="3524"/>
      <c r="O5" s="3524"/>
      <c r="P5" s="3525"/>
    </row>
    <row r="6" spans="1:16" ht="15" customHeight="1" thickBot="1" x14ac:dyDescent="0.3">
      <c r="A6" s="3526" t="s">
        <v>0</v>
      </c>
      <c r="B6" s="3530" t="s">
        <v>459</v>
      </c>
      <c r="C6" s="3531"/>
      <c r="D6" s="3531"/>
      <c r="E6" s="3531"/>
      <c r="F6" s="3531"/>
      <c r="G6" s="3531"/>
      <c r="H6" s="3532"/>
      <c r="I6" s="1560"/>
      <c r="J6" s="3533" t="s">
        <v>458</v>
      </c>
      <c r="K6" s="3534"/>
      <c r="L6" s="3534"/>
      <c r="M6" s="3534"/>
      <c r="N6" s="3535"/>
      <c r="O6" s="3536" t="s">
        <v>3</v>
      </c>
      <c r="P6" s="3539" t="s">
        <v>495</v>
      </c>
    </row>
    <row r="7" spans="1:16" ht="15.75" customHeight="1" thickBot="1" x14ac:dyDescent="0.3">
      <c r="A7" s="3527"/>
      <c r="B7" s="3542" t="s">
        <v>8</v>
      </c>
      <c r="C7" s="3543"/>
      <c r="D7" s="3544"/>
      <c r="E7" s="3545" t="s">
        <v>9</v>
      </c>
      <c r="F7" s="3546"/>
      <c r="G7" s="3547"/>
      <c r="H7" s="3526" t="s">
        <v>32</v>
      </c>
      <c r="I7" s="3549" t="s">
        <v>10</v>
      </c>
      <c r="J7" s="3542" t="s">
        <v>11</v>
      </c>
      <c r="K7" s="3544"/>
      <c r="L7" s="3526" t="s">
        <v>12</v>
      </c>
      <c r="M7" s="3526" t="s">
        <v>33</v>
      </c>
      <c r="N7" s="3549" t="s">
        <v>13</v>
      </c>
      <c r="O7" s="3537"/>
      <c r="P7" s="3540"/>
    </row>
    <row r="8" spans="1:16" ht="15.75" customHeight="1" thickBot="1" x14ac:dyDescent="0.3">
      <c r="A8" s="3528"/>
      <c r="B8" s="3566" t="s">
        <v>483</v>
      </c>
      <c r="C8" s="3554" t="s">
        <v>15</v>
      </c>
      <c r="D8" s="3555"/>
      <c r="E8" s="3556" t="s">
        <v>16</v>
      </c>
      <c r="F8" s="3554" t="s">
        <v>34</v>
      </c>
      <c r="G8" s="3555"/>
      <c r="H8" s="3527"/>
      <c r="I8" s="3550"/>
      <c r="J8" s="3566" t="s">
        <v>483</v>
      </c>
      <c r="K8" s="3526" t="s">
        <v>15</v>
      </c>
      <c r="L8" s="3527"/>
      <c r="M8" s="3527"/>
      <c r="N8" s="3550"/>
      <c r="O8" s="3537"/>
      <c r="P8" s="3540"/>
    </row>
    <row r="9" spans="1:16" ht="43.5" thickBot="1" x14ac:dyDescent="0.3">
      <c r="A9" s="3529"/>
      <c r="B9" s="3567"/>
      <c r="C9" s="1641" t="s">
        <v>15</v>
      </c>
      <c r="D9" s="1426" t="s">
        <v>486</v>
      </c>
      <c r="E9" s="3557"/>
      <c r="F9" s="1641" t="s">
        <v>34</v>
      </c>
      <c r="G9" s="1426" t="s">
        <v>486</v>
      </c>
      <c r="H9" s="3548"/>
      <c r="I9" s="3551"/>
      <c r="J9" s="3567"/>
      <c r="K9" s="3548"/>
      <c r="L9" s="3548"/>
      <c r="M9" s="3548"/>
      <c r="N9" s="3551"/>
      <c r="O9" s="3538"/>
      <c r="P9" s="3541"/>
    </row>
    <row r="10" spans="1:16" x14ac:dyDescent="0.25">
      <c r="A10" s="1427" t="s">
        <v>17</v>
      </c>
      <c r="B10" s="1428">
        <v>5782</v>
      </c>
      <c r="C10" s="1481">
        <v>4204</v>
      </c>
      <c r="D10" s="1482">
        <v>1861</v>
      </c>
      <c r="E10" s="1481">
        <v>3109</v>
      </c>
      <c r="F10" s="1481">
        <v>695</v>
      </c>
      <c r="G10" s="1483">
        <v>62</v>
      </c>
      <c r="H10" s="1484">
        <v>3465</v>
      </c>
      <c r="I10" s="1432">
        <v>17255</v>
      </c>
      <c r="J10" s="1428">
        <v>0</v>
      </c>
      <c r="K10" s="1481">
        <v>118</v>
      </c>
      <c r="L10" s="1481">
        <v>0</v>
      </c>
      <c r="M10" s="1605">
        <v>0</v>
      </c>
      <c r="N10" s="1432">
        <v>118</v>
      </c>
      <c r="O10" s="1486">
        <v>17373</v>
      </c>
      <c r="P10" s="1434">
        <v>7839</v>
      </c>
    </row>
    <row r="11" spans="1:16" x14ac:dyDescent="0.25">
      <c r="A11" s="1437" t="s">
        <v>18</v>
      </c>
      <c r="B11" s="1438">
        <v>1670</v>
      </c>
      <c r="C11" s="1488">
        <v>1101</v>
      </c>
      <c r="D11" s="1489">
        <v>508</v>
      </c>
      <c r="E11" s="1488">
        <v>1116</v>
      </c>
      <c r="F11" s="1488">
        <v>504</v>
      </c>
      <c r="G11" s="1483">
        <v>30</v>
      </c>
      <c r="H11" s="1484">
        <v>562</v>
      </c>
      <c r="I11" s="1432">
        <v>4953</v>
      </c>
      <c r="J11" s="1438">
        <v>0</v>
      </c>
      <c r="K11" s="1488">
        <v>7</v>
      </c>
      <c r="L11" s="1488">
        <v>0</v>
      </c>
      <c r="M11" s="1605">
        <v>0</v>
      </c>
      <c r="N11" s="1432">
        <v>7</v>
      </c>
      <c r="O11" s="1486">
        <v>4960</v>
      </c>
      <c r="P11" s="1441">
        <v>2116</v>
      </c>
    </row>
    <row r="12" spans="1:16" x14ac:dyDescent="0.25">
      <c r="A12" s="1442" t="s">
        <v>19</v>
      </c>
      <c r="B12" s="1443">
        <v>678</v>
      </c>
      <c r="C12" s="1509">
        <v>171</v>
      </c>
      <c r="D12" s="1489">
        <v>124</v>
      </c>
      <c r="E12" s="1509">
        <v>511</v>
      </c>
      <c r="F12" s="1509">
        <v>329</v>
      </c>
      <c r="G12" s="1483">
        <v>0</v>
      </c>
      <c r="H12" s="1606">
        <v>173</v>
      </c>
      <c r="I12" s="1446">
        <v>1862</v>
      </c>
      <c r="J12" s="1443">
        <v>0</v>
      </c>
      <c r="K12" s="1509">
        <v>0</v>
      </c>
      <c r="L12" s="1509">
        <v>0</v>
      </c>
      <c r="M12" s="1607">
        <v>0</v>
      </c>
      <c r="N12" s="1432">
        <v>0</v>
      </c>
      <c r="O12" s="1447">
        <v>1862</v>
      </c>
      <c r="P12" s="1444">
        <v>846</v>
      </c>
    </row>
    <row r="13" spans="1:16" x14ac:dyDescent="0.25">
      <c r="A13" s="1450" t="s">
        <v>20</v>
      </c>
      <c r="B13" s="1443">
        <v>213</v>
      </c>
      <c r="C13" s="1509">
        <v>353</v>
      </c>
      <c r="D13" s="1489">
        <v>106</v>
      </c>
      <c r="E13" s="1509">
        <v>168</v>
      </c>
      <c r="F13" s="1509">
        <v>116</v>
      </c>
      <c r="G13" s="1483">
        <v>7</v>
      </c>
      <c r="H13" s="1606">
        <v>70</v>
      </c>
      <c r="I13" s="1446">
        <v>920</v>
      </c>
      <c r="J13" s="1443">
        <v>0</v>
      </c>
      <c r="K13" s="1509">
        <v>0</v>
      </c>
      <c r="L13" s="1509">
        <v>0</v>
      </c>
      <c r="M13" s="1607">
        <v>0</v>
      </c>
      <c r="N13" s="1432">
        <v>0</v>
      </c>
      <c r="O13" s="1447">
        <v>920</v>
      </c>
      <c r="P13" s="1444">
        <v>399</v>
      </c>
    </row>
    <row r="14" spans="1:16" x14ac:dyDescent="0.25">
      <c r="A14" s="1450" t="s">
        <v>21</v>
      </c>
      <c r="B14" s="1443">
        <v>506</v>
      </c>
      <c r="C14" s="1509">
        <v>312</v>
      </c>
      <c r="D14" s="1489">
        <v>189</v>
      </c>
      <c r="E14" s="1509">
        <v>247</v>
      </c>
      <c r="F14" s="1509">
        <v>47</v>
      </c>
      <c r="G14" s="1483">
        <v>23</v>
      </c>
      <c r="H14" s="1606">
        <v>210</v>
      </c>
      <c r="I14" s="1446">
        <v>1322</v>
      </c>
      <c r="J14" s="1443">
        <v>0</v>
      </c>
      <c r="K14" s="1509">
        <v>0</v>
      </c>
      <c r="L14" s="1509">
        <v>0</v>
      </c>
      <c r="M14" s="1607">
        <v>0</v>
      </c>
      <c r="N14" s="1432">
        <v>0</v>
      </c>
      <c r="O14" s="1447">
        <v>1322</v>
      </c>
      <c r="P14" s="1444">
        <v>627</v>
      </c>
    </row>
    <row r="15" spans="1:16" x14ac:dyDescent="0.25">
      <c r="A15" s="1437" t="s">
        <v>22</v>
      </c>
      <c r="B15" s="1438">
        <v>262</v>
      </c>
      <c r="C15" s="1488">
        <v>276</v>
      </c>
      <c r="D15" s="1489">
        <v>82</v>
      </c>
      <c r="E15" s="1488">
        <v>863</v>
      </c>
      <c r="F15" s="1488">
        <v>106</v>
      </c>
      <c r="G15" s="1483">
        <v>4</v>
      </c>
      <c r="H15" s="1484">
        <v>408</v>
      </c>
      <c r="I15" s="1432">
        <v>1915</v>
      </c>
      <c r="J15" s="1438">
        <v>0</v>
      </c>
      <c r="K15" s="1488">
        <v>0</v>
      </c>
      <c r="L15" s="1488">
        <v>0</v>
      </c>
      <c r="M15" s="1605">
        <v>0</v>
      </c>
      <c r="N15" s="1432">
        <v>0</v>
      </c>
      <c r="O15" s="1486">
        <v>1915</v>
      </c>
      <c r="P15" s="1441">
        <v>524</v>
      </c>
    </row>
    <row r="16" spans="1:16" ht="15.75" thickBot="1" x14ac:dyDescent="0.3">
      <c r="A16" s="1643" t="s">
        <v>23</v>
      </c>
      <c r="B16" s="1644">
        <v>942</v>
      </c>
      <c r="C16" s="1645">
        <v>698</v>
      </c>
      <c r="D16" s="1646">
        <v>316</v>
      </c>
      <c r="E16" s="1645">
        <v>575</v>
      </c>
      <c r="F16" s="1645">
        <v>127</v>
      </c>
      <c r="G16" s="1583">
        <v>0</v>
      </c>
      <c r="H16" s="1484">
        <v>532</v>
      </c>
      <c r="I16" s="1457">
        <v>2874</v>
      </c>
      <c r="J16" s="1644">
        <v>0</v>
      </c>
      <c r="K16" s="1645">
        <v>0</v>
      </c>
      <c r="L16" s="1645">
        <v>0</v>
      </c>
      <c r="M16" s="1605">
        <v>0</v>
      </c>
      <c r="N16" s="1457">
        <v>0</v>
      </c>
      <c r="O16" s="1486">
        <v>2874</v>
      </c>
      <c r="P16" s="1647">
        <v>1499</v>
      </c>
    </row>
    <row r="17" spans="1:17" ht="15.75" thickBot="1" x14ac:dyDescent="0.3">
      <c r="A17" s="1459" t="s">
        <v>24</v>
      </c>
      <c r="B17" s="1461">
        <v>8656</v>
      </c>
      <c r="C17" s="1461">
        <v>6279</v>
      </c>
      <c r="D17" s="1494">
        <v>2767</v>
      </c>
      <c r="E17" s="1461">
        <v>5663</v>
      </c>
      <c r="F17" s="1461">
        <v>1432</v>
      </c>
      <c r="G17" s="1494">
        <v>96</v>
      </c>
      <c r="H17" s="1480">
        <v>4967</v>
      </c>
      <c r="I17" s="1464">
        <v>26997</v>
      </c>
      <c r="J17" s="1461">
        <v>0</v>
      </c>
      <c r="K17" s="1461">
        <v>125</v>
      </c>
      <c r="L17" s="1461">
        <v>0</v>
      </c>
      <c r="M17" s="1461">
        <v>0</v>
      </c>
      <c r="N17" s="1464">
        <v>125</v>
      </c>
      <c r="O17" s="1495">
        <v>27122</v>
      </c>
      <c r="P17" s="1460">
        <v>11978</v>
      </c>
      <c r="Q17" s="1478"/>
    </row>
    <row r="18" spans="1:17" x14ac:dyDescent="0.25">
      <c r="A18" s="1608" t="s">
        <v>35</v>
      </c>
      <c r="B18" s="1534">
        <v>5</v>
      </c>
      <c r="C18" s="1534">
        <v>0</v>
      </c>
      <c r="D18" s="1535">
        <v>0</v>
      </c>
      <c r="E18" s="1534">
        <v>122</v>
      </c>
      <c r="F18" s="1534">
        <v>25</v>
      </c>
      <c r="G18" s="1609">
        <v>0</v>
      </c>
      <c r="H18" s="1536">
        <v>0</v>
      </c>
      <c r="I18" s="1432">
        <v>152</v>
      </c>
      <c r="J18" s="1610">
        <v>0</v>
      </c>
      <c r="K18" s="1534">
        <v>0</v>
      </c>
      <c r="L18" s="1534">
        <v>0</v>
      </c>
      <c r="M18" s="1534">
        <v>0</v>
      </c>
      <c r="N18" s="1432">
        <v>0</v>
      </c>
      <c r="O18" s="1539">
        <v>152</v>
      </c>
      <c r="P18" s="1471">
        <v>75</v>
      </c>
    </row>
    <row r="19" spans="1:17" x14ac:dyDescent="0.25">
      <c r="A19" s="1579" t="s">
        <v>36</v>
      </c>
      <c r="B19" s="1488">
        <v>0</v>
      </c>
      <c r="C19" s="1488">
        <v>0</v>
      </c>
      <c r="D19" s="1489">
        <v>0</v>
      </c>
      <c r="E19" s="1488">
        <v>0</v>
      </c>
      <c r="F19" s="1488">
        <v>0</v>
      </c>
      <c r="G19" s="1503">
        <v>0</v>
      </c>
      <c r="H19" s="1504">
        <v>0</v>
      </c>
      <c r="I19" s="1432">
        <v>0</v>
      </c>
      <c r="J19" s="1648">
        <v>0</v>
      </c>
      <c r="K19" s="1488">
        <v>0</v>
      </c>
      <c r="L19" s="1488">
        <v>0</v>
      </c>
      <c r="M19" s="1488">
        <v>0</v>
      </c>
      <c r="N19" s="1432">
        <v>0</v>
      </c>
      <c r="O19" s="1508">
        <v>0</v>
      </c>
      <c r="P19" s="1441">
        <v>0</v>
      </c>
    </row>
    <row r="20" spans="1:17" x14ac:dyDescent="0.25">
      <c r="A20" s="1579" t="s">
        <v>37</v>
      </c>
      <c r="B20" s="1488">
        <v>0</v>
      </c>
      <c r="C20" s="1488">
        <v>0</v>
      </c>
      <c r="D20" s="1489">
        <v>0</v>
      </c>
      <c r="E20" s="1488">
        <v>0</v>
      </c>
      <c r="F20" s="1488">
        <v>0</v>
      </c>
      <c r="G20" s="1503">
        <v>0</v>
      </c>
      <c r="H20" s="1504">
        <v>0</v>
      </c>
      <c r="I20" s="1432">
        <v>0</v>
      </c>
      <c r="J20" s="1648">
        <v>0</v>
      </c>
      <c r="K20" s="1488">
        <v>0</v>
      </c>
      <c r="L20" s="1488">
        <v>0</v>
      </c>
      <c r="M20" s="1488">
        <v>0</v>
      </c>
      <c r="N20" s="1432">
        <v>0</v>
      </c>
      <c r="O20" s="1508">
        <v>0</v>
      </c>
      <c r="P20" s="1441">
        <v>0</v>
      </c>
    </row>
    <row r="21" spans="1:17" s="1419" customFormat="1" x14ac:dyDescent="0.25">
      <c r="A21" s="1579" t="s">
        <v>38</v>
      </c>
      <c r="B21" s="1488">
        <v>0</v>
      </c>
      <c r="C21" s="1488">
        <v>10</v>
      </c>
      <c r="D21" s="1489">
        <v>0</v>
      </c>
      <c r="E21" s="1488">
        <v>0</v>
      </c>
      <c r="F21" s="1488">
        <v>0</v>
      </c>
      <c r="G21" s="1503">
        <v>0</v>
      </c>
      <c r="H21" s="1504">
        <v>0</v>
      </c>
      <c r="I21" s="1432">
        <v>10</v>
      </c>
      <c r="J21" s="1648">
        <v>0</v>
      </c>
      <c r="K21" s="1488">
        <v>0</v>
      </c>
      <c r="L21" s="1488">
        <v>0</v>
      </c>
      <c r="M21" s="1488">
        <v>0</v>
      </c>
      <c r="N21" s="1432">
        <v>0</v>
      </c>
      <c r="O21" s="1508">
        <v>10</v>
      </c>
      <c r="P21" s="1441">
        <v>0</v>
      </c>
    </row>
    <row r="22" spans="1:17" ht="15" customHeight="1" x14ac:dyDescent="0.25">
      <c r="A22" s="1579" t="s">
        <v>39</v>
      </c>
      <c r="B22" s="1488">
        <v>11</v>
      </c>
      <c r="C22" s="1488">
        <v>7</v>
      </c>
      <c r="D22" s="1489">
        <v>7</v>
      </c>
      <c r="E22" s="1488">
        <v>20</v>
      </c>
      <c r="F22" s="1488">
        <v>0</v>
      </c>
      <c r="G22" s="1503">
        <v>0</v>
      </c>
      <c r="H22" s="1504">
        <v>0</v>
      </c>
      <c r="I22" s="1432">
        <v>38</v>
      </c>
      <c r="J22" s="1648">
        <v>0</v>
      </c>
      <c r="K22" s="1488">
        <v>0</v>
      </c>
      <c r="L22" s="1488">
        <v>0</v>
      </c>
      <c r="M22" s="1488">
        <v>0</v>
      </c>
      <c r="N22" s="1432">
        <v>0</v>
      </c>
      <c r="O22" s="1508">
        <v>38</v>
      </c>
      <c r="P22" s="1441">
        <v>21</v>
      </c>
    </row>
    <row r="23" spans="1:17" x14ac:dyDescent="0.25">
      <c r="A23" s="1579" t="s">
        <v>40</v>
      </c>
      <c r="B23" s="1488">
        <v>0</v>
      </c>
      <c r="C23" s="1488">
        <v>0</v>
      </c>
      <c r="D23" s="1489">
        <v>0</v>
      </c>
      <c r="E23" s="1488">
        <v>0</v>
      </c>
      <c r="F23" s="1488">
        <v>0</v>
      </c>
      <c r="G23" s="1503">
        <v>0</v>
      </c>
      <c r="H23" s="1504">
        <v>0</v>
      </c>
      <c r="I23" s="1432">
        <v>0</v>
      </c>
      <c r="J23" s="1648">
        <v>0</v>
      </c>
      <c r="K23" s="1488">
        <v>0</v>
      </c>
      <c r="L23" s="1488">
        <v>0</v>
      </c>
      <c r="M23" s="1488">
        <v>0</v>
      </c>
      <c r="N23" s="1432">
        <v>0</v>
      </c>
      <c r="O23" s="1508">
        <v>0</v>
      </c>
      <c r="P23" s="1441">
        <v>0</v>
      </c>
    </row>
    <row r="24" spans="1:17" x14ac:dyDescent="0.25">
      <c r="A24" s="1579" t="s">
        <v>41</v>
      </c>
      <c r="B24" s="1488">
        <v>0</v>
      </c>
      <c r="C24" s="1488">
        <v>7</v>
      </c>
      <c r="D24" s="1489">
        <v>0</v>
      </c>
      <c r="E24" s="1488">
        <v>2</v>
      </c>
      <c r="F24" s="1488">
        <v>0</v>
      </c>
      <c r="G24" s="1503">
        <v>0</v>
      </c>
      <c r="H24" s="1504">
        <v>0</v>
      </c>
      <c r="I24" s="1432">
        <v>9</v>
      </c>
      <c r="J24" s="1648">
        <v>0</v>
      </c>
      <c r="K24" s="1488">
        <v>0</v>
      </c>
      <c r="L24" s="1488">
        <v>0</v>
      </c>
      <c r="M24" s="1488">
        <v>0</v>
      </c>
      <c r="N24" s="1432">
        <v>0</v>
      </c>
      <c r="O24" s="1508">
        <v>9</v>
      </c>
      <c r="P24" s="1441">
        <v>9</v>
      </c>
    </row>
    <row r="25" spans="1:17" x14ac:dyDescent="0.25">
      <c r="A25" s="1579" t="s">
        <v>42</v>
      </c>
      <c r="B25" s="1488">
        <v>0</v>
      </c>
      <c r="C25" s="1488">
        <v>0</v>
      </c>
      <c r="D25" s="1489">
        <v>0</v>
      </c>
      <c r="E25" s="1488">
        <v>0</v>
      </c>
      <c r="F25" s="1488">
        <v>0</v>
      </c>
      <c r="G25" s="1503">
        <v>0</v>
      </c>
      <c r="H25" s="1504">
        <v>0</v>
      </c>
      <c r="I25" s="1432">
        <v>0</v>
      </c>
      <c r="J25" s="1648">
        <v>0</v>
      </c>
      <c r="K25" s="1488">
        <v>0</v>
      </c>
      <c r="L25" s="1488">
        <v>0</v>
      </c>
      <c r="M25" s="1488">
        <v>0</v>
      </c>
      <c r="N25" s="1432">
        <v>0</v>
      </c>
      <c r="O25" s="1508">
        <v>0</v>
      </c>
      <c r="P25" s="1441">
        <v>0</v>
      </c>
    </row>
    <row r="26" spans="1:17" x14ac:dyDescent="0.25">
      <c r="A26" s="1579" t="s">
        <v>43</v>
      </c>
      <c r="B26" s="1488">
        <v>45</v>
      </c>
      <c r="C26" s="1488">
        <v>0</v>
      </c>
      <c r="D26" s="1489">
        <v>0</v>
      </c>
      <c r="E26" s="1488">
        <v>133</v>
      </c>
      <c r="F26" s="1488">
        <v>0</v>
      </c>
      <c r="G26" s="1503">
        <v>0</v>
      </c>
      <c r="H26" s="1504">
        <v>26</v>
      </c>
      <c r="I26" s="1432">
        <v>204</v>
      </c>
      <c r="J26" s="1648">
        <v>0</v>
      </c>
      <c r="K26" s="1488">
        <v>0</v>
      </c>
      <c r="L26" s="1488">
        <v>0</v>
      </c>
      <c r="M26" s="1488">
        <v>0</v>
      </c>
      <c r="N26" s="1432">
        <v>0</v>
      </c>
      <c r="O26" s="1508">
        <v>204</v>
      </c>
      <c r="P26" s="1441">
        <v>93</v>
      </c>
    </row>
    <row r="27" spans="1:17" x14ac:dyDescent="0.25">
      <c r="A27" s="1579" t="s">
        <v>44</v>
      </c>
      <c r="B27" s="1488">
        <v>0</v>
      </c>
      <c r="C27" s="1488">
        <v>0</v>
      </c>
      <c r="D27" s="1489">
        <v>0</v>
      </c>
      <c r="E27" s="1488">
        <v>54</v>
      </c>
      <c r="F27" s="1488">
        <v>0</v>
      </c>
      <c r="G27" s="1503">
        <v>0</v>
      </c>
      <c r="H27" s="1504">
        <v>0</v>
      </c>
      <c r="I27" s="1432">
        <v>54</v>
      </c>
      <c r="J27" s="1648">
        <v>0</v>
      </c>
      <c r="K27" s="1488">
        <v>0</v>
      </c>
      <c r="L27" s="1488">
        <v>0</v>
      </c>
      <c r="M27" s="1488">
        <v>0</v>
      </c>
      <c r="N27" s="1432">
        <v>0</v>
      </c>
      <c r="O27" s="1508">
        <v>54</v>
      </c>
      <c r="P27" s="1441">
        <v>0</v>
      </c>
    </row>
    <row r="28" spans="1:17" x14ac:dyDescent="0.25">
      <c r="A28" s="1579" t="s">
        <v>45</v>
      </c>
      <c r="B28" s="1488">
        <v>6</v>
      </c>
      <c r="C28" s="1488">
        <v>0</v>
      </c>
      <c r="D28" s="1489">
        <v>0</v>
      </c>
      <c r="E28" s="1488">
        <v>0</v>
      </c>
      <c r="F28" s="1488">
        <v>0</v>
      </c>
      <c r="G28" s="1503">
        <v>0</v>
      </c>
      <c r="H28" s="1504">
        <v>0</v>
      </c>
      <c r="I28" s="1432">
        <v>6</v>
      </c>
      <c r="J28" s="1648">
        <v>0</v>
      </c>
      <c r="K28" s="1488">
        <v>0</v>
      </c>
      <c r="L28" s="1488">
        <v>0</v>
      </c>
      <c r="M28" s="1488">
        <v>0</v>
      </c>
      <c r="N28" s="1432">
        <v>0</v>
      </c>
      <c r="O28" s="1508">
        <v>6</v>
      </c>
      <c r="P28" s="1441">
        <v>6</v>
      </c>
    </row>
    <row r="29" spans="1:17" x14ac:dyDescent="0.25">
      <c r="A29" s="1579" t="s">
        <v>46</v>
      </c>
      <c r="B29" s="1488">
        <v>5</v>
      </c>
      <c r="C29" s="1488">
        <v>0</v>
      </c>
      <c r="D29" s="1489">
        <v>0</v>
      </c>
      <c r="E29" s="1488">
        <v>0</v>
      </c>
      <c r="F29" s="1488">
        <v>0</v>
      </c>
      <c r="G29" s="1503">
        <v>0</v>
      </c>
      <c r="H29" s="1504">
        <v>0</v>
      </c>
      <c r="I29" s="1432">
        <v>5</v>
      </c>
      <c r="J29" s="1648">
        <v>0</v>
      </c>
      <c r="K29" s="1488">
        <v>0</v>
      </c>
      <c r="L29" s="1488">
        <v>0</v>
      </c>
      <c r="M29" s="1488">
        <v>0</v>
      </c>
      <c r="N29" s="1432">
        <v>0</v>
      </c>
      <c r="O29" s="1508">
        <v>5</v>
      </c>
      <c r="P29" s="1441">
        <v>0</v>
      </c>
    </row>
    <row r="30" spans="1:17" x14ac:dyDescent="0.25">
      <c r="A30" s="1579" t="s">
        <v>47</v>
      </c>
      <c r="B30" s="1488">
        <v>0</v>
      </c>
      <c r="C30" s="1488">
        <v>0</v>
      </c>
      <c r="D30" s="1489">
        <v>0</v>
      </c>
      <c r="E30" s="1488">
        <v>0</v>
      </c>
      <c r="F30" s="1488">
        <v>0</v>
      </c>
      <c r="G30" s="1503">
        <v>0</v>
      </c>
      <c r="H30" s="1504">
        <v>0</v>
      </c>
      <c r="I30" s="1432">
        <v>0</v>
      </c>
      <c r="J30" s="1648">
        <v>0</v>
      </c>
      <c r="K30" s="1488">
        <v>0</v>
      </c>
      <c r="L30" s="1488">
        <v>0</v>
      </c>
      <c r="M30" s="1488">
        <v>0</v>
      </c>
      <c r="N30" s="1432">
        <v>0</v>
      </c>
      <c r="O30" s="1508">
        <v>0</v>
      </c>
      <c r="P30" s="1441">
        <v>0</v>
      </c>
    </row>
    <row r="31" spans="1:17" ht="15.75" thickBot="1" x14ac:dyDescent="0.3">
      <c r="A31" s="1579" t="s">
        <v>321</v>
      </c>
      <c r="B31" s="1488">
        <v>14</v>
      </c>
      <c r="C31" s="1488">
        <v>15</v>
      </c>
      <c r="D31" s="1489">
        <v>8</v>
      </c>
      <c r="E31" s="1488">
        <v>31</v>
      </c>
      <c r="F31" s="1488">
        <v>5</v>
      </c>
      <c r="G31" s="1503">
        <v>0</v>
      </c>
      <c r="H31" s="1504">
        <v>14</v>
      </c>
      <c r="I31" s="1457">
        <v>79</v>
      </c>
      <c r="J31" s="1648">
        <v>0</v>
      </c>
      <c r="K31" s="1488">
        <v>0</v>
      </c>
      <c r="L31" s="1488">
        <v>0</v>
      </c>
      <c r="M31" s="1488">
        <v>0</v>
      </c>
      <c r="N31" s="1457">
        <v>0</v>
      </c>
      <c r="O31" s="1508">
        <v>79</v>
      </c>
      <c r="P31" s="1441">
        <v>40</v>
      </c>
    </row>
    <row r="32" spans="1:17" ht="15.75" thickBot="1" x14ac:dyDescent="0.3">
      <c r="A32" s="1473" t="s">
        <v>25</v>
      </c>
      <c r="B32" s="1475">
        <v>86</v>
      </c>
      <c r="C32" s="1475">
        <v>39</v>
      </c>
      <c r="D32" s="1528">
        <v>15</v>
      </c>
      <c r="E32" s="1475">
        <v>362</v>
      </c>
      <c r="F32" s="1475">
        <v>30</v>
      </c>
      <c r="G32" s="1528">
        <v>0</v>
      </c>
      <c r="H32" s="1475">
        <v>40</v>
      </c>
      <c r="I32" s="1464">
        <v>557</v>
      </c>
      <c r="J32" s="1475">
        <v>0</v>
      </c>
      <c r="K32" s="1475">
        <v>0</v>
      </c>
      <c r="L32" s="1475">
        <v>0</v>
      </c>
      <c r="M32" s="1475">
        <v>0</v>
      </c>
      <c r="N32" s="1464">
        <v>0</v>
      </c>
      <c r="O32" s="1549">
        <v>557</v>
      </c>
      <c r="P32" s="1474">
        <v>244</v>
      </c>
      <c r="Q32" s="1478"/>
    </row>
    <row r="33" spans="1:17" ht="15.75" thickBot="1" x14ac:dyDescent="0.3">
      <c r="A33" s="1611" t="s">
        <v>26</v>
      </c>
      <c r="B33" s="1553">
        <v>8742</v>
      </c>
      <c r="C33" s="1553">
        <v>6318</v>
      </c>
      <c r="D33" s="1565">
        <v>2782</v>
      </c>
      <c r="E33" s="1553">
        <v>6025</v>
      </c>
      <c r="F33" s="1553">
        <v>1462</v>
      </c>
      <c r="G33" s="1565">
        <v>96</v>
      </c>
      <c r="H33" s="1600">
        <v>5007</v>
      </c>
      <c r="I33" s="1464">
        <v>27554</v>
      </c>
      <c r="J33" s="1552">
        <v>0</v>
      </c>
      <c r="K33" s="1553">
        <v>125</v>
      </c>
      <c r="L33" s="1553">
        <v>0</v>
      </c>
      <c r="M33" s="1553">
        <v>0</v>
      </c>
      <c r="N33" s="1464">
        <v>125</v>
      </c>
      <c r="O33" s="1495">
        <v>27679</v>
      </c>
      <c r="P33" s="1460">
        <v>12222</v>
      </c>
      <c r="Q33" s="1478"/>
    </row>
    <row r="34" spans="1:17" ht="15.75" thickBot="1" x14ac:dyDescent="0.3">
      <c r="A34" s="1419"/>
      <c r="B34" s="1435"/>
      <c r="C34" s="1419"/>
      <c r="D34" s="1420"/>
      <c r="E34" s="1419"/>
      <c r="F34" s="1419"/>
      <c r="G34" s="1420"/>
      <c r="H34" s="1419"/>
      <c r="I34" s="1419"/>
      <c r="J34" s="1419"/>
      <c r="K34" s="1419"/>
      <c r="L34" s="1419"/>
      <c r="M34" s="1419"/>
      <c r="N34" s="1419"/>
      <c r="O34" s="1419"/>
    </row>
    <row r="35" spans="1:17" ht="15" customHeight="1" thickBot="1" x14ac:dyDescent="0.3">
      <c r="A35" s="3523" t="s">
        <v>30</v>
      </c>
      <c r="B35" s="3524"/>
      <c r="C35" s="3524"/>
      <c r="D35" s="3524"/>
      <c r="E35" s="3524"/>
      <c r="F35" s="3524"/>
      <c r="G35" s="3524"/>
      <c r="H35" s="3524"/>
      <c r="I35" s="3524"/>
      <c r="J35" s="3524"/>
      <c r="K35" s="3524"/>
      <c r="L35" s="3524"/>
      <c r="M35" s="3524"/>
      <c r="N35" s="3524"/>
      <c r="O35" s="3524"/>
      <c r="P35" s="3525"/>
    </row>
    <row r="36" spans="1:17" ht="15.75" customHeight="1" thickBot="1" x14ac:dyDescent="0.3">
      <c r="A36" s="3526" t="s">
        <v>0</v>
      </c>
      <c r="B36" s="3530" t="s">
        <v>459</v>
      </c>
      <c r="C36" s="3531"/>
      <c r="D36" s="3531"/>
      <c r="E36" s="3531"/>
      <c r="F36" s="3531"/>
      <c r="G36" s="3531"/>
      <c r="H36" s="3532"/>
      <c r="I36" s="1560"/>
      <c r="J36" s="3533" t="s">
        <v>458</v>
      </c>
      <c r="K36" s="3534"/>
      <c r="L36" s="3534"/>
      <c r="M36" s="3534"/>
      <c r="N36" s="3535"/>
      <c r="O36" s="3536" t="s">
        <v>3</v>
      </c>
      <c r="P36" s="3539" t="s">
        <v>495</v>
      </c>
    </row>
    <row r="37" spans="1:17" ht="15" customHeight="1" thickBot="1" x14ac:dyDescent="0.3">
      <c r="A37" s="3527"/>
      <c r="B37" s="3542" t="s">
        <v>8</v>
      </c>
      <c r="C37" s="3543"/>
      <c r="D37" s="3544"/>
      <c r="E37" s="3545" t="s">
        <v>9</v>
      </c>
      <c r="F37" s="3546"/>
      <c r="G37" s="3547"/>
      <c r="H37" s="3526" t="s">
        <v>32</v>
      </c>
      <c r="I37" s="3549" t="s">
        <v>10</v>
      </c>
      <c r="J37" s="3542" t="s">
        <v>11</v>
      </c>
      <c r="K37" s="3544"/>
      <c r="L37" s="3526" t="s">
        <v>12</v>
      </c>
      <c r="M37" s="3526" t="s">
        <v>33</v>
      </c>
      <c r="N37" s="3549" t="s">
        <v>13</v>
      </c>
      <c r="O37" s="3537"/>
      <c r="P37" s="3540"/>
    </row>
    <row r="38" spans="1:17" ht="15.75" customHeight="1" thickBot="1" x14ac:dyDescent="0.3">
      <c r="A38" s="3528"/>
      <c r="B38" s="3566" t="s">
        <v>483</v>
      </c>
      <c r="C38" s="3554" t="s">
        <v>15</v>
      </c>
      <c r="D38" s="3555"/>
      <c r="E38" s="3556" t="s">
        <v>16</v>
      </c>
      <c r="F38" s="3554" t="s">
        <v>34</v>
      </c>
      <c r="G38" s="3555"/>
      <c r="H38" s="3527"/>
      <c r="I38" s="3550"/>
      <c r="J38" s="3566" t="s">
        <v>483</v>
      </c>
      <c r="K38" s="3526" t="s">
        <v>15</v>
      </c>
      <c r="L38" s="3527"/>
      <c r="M38" s="3527"/>
      <c r="N38" s="3550"/>
      <c r="O38" s="3537"/>
      <c r="P38" s="3540"/>
    </row>
    <row r="39" spans="1:17" ht="43.5" thickBot="1" x14ac:dyDescent="0.3">
      <c r="A39" s="3529"/>
      <c r="B39" s="3567"/>
      <c r="C39" s="1641" t="s">
        <v>15</v>
      </c>
      <c r="D39" s="1426" t="s">
        <v>486</v>
      </c>
      <c r="E39" s="3557"/>
      <c r="F39" s="1641" t="s">
        <v>34</v>
      </c>
      <c r="G39" s="1426" t="s">
        <v>486</v>
      </c>
      <c r="H39" s="3548"/>
      <c r="I39" s="3551"/>
      <c r="J39" s="3567"/>
      <c r="K39" s="3548"/>
      <c r="L39" s="3548"/>
      <c r="M39" s="3548"/>
      <c r="N39" s="3551"/>
      <c r="O39" s="3538"/>
      <c r="P39" s="3541"/>
    </row>
    <row r="40" spans="1:17" x14ac:dyDescent="0.25">
      <c r="A40" s="1427" t="s">
        <v>27</v>
      </c>
      <c r="B40" s="1428">
        <v>2457</v>
      </c>
      <c r="C40" s="1481">
        <v>2085</v>
      </c>
      <c r="D40" s="1482">
        <v>1023</v>
      </c>
      <c r="E40" s="1481">
        <v>2962</v>
      </c>
      <c r="F40" s="1481">
        <v>154</v>
      </c>
      <c r="G40" s="1483">
        <v>15</v>
      </c>
      <c r="H40" s="1484">
        <v>2368</v>
      </c>
      <c r="I40" s="1432">
        <v>10026</v>
      </c>
      <c r="J40" s="1428">
        <v>0</v>
      </c>
      <c r="K40" s="1481">
        <v>35</v>
      </c>
      <c r="L40" s="1481">
        <v>0</v>
      </c>
      <c r="M40" s="1484">
        <v>0</v>
      </c>
      <c r="N40" s="1432">
        <v>35</v>
      </c>
      <c r="O40" s="1486">
        <v>10061</v>
      </c>
      <c r="P40" s="1471">
        <v>3090</v>
      </c>
    </row>
    <row r="41" spans="1:17" ht="15.75" thickBot="1" x14ac:dyDescent="0.3">
      <c r="A41" s="1437" t="s">
        <v>28</v>
      </c>
      <c r="B41" s="1438">
        <v>6199</v>
      </c>
      <c r="C41" s="1488">
        <v>4194</v>
      </c>
      <c r="D41" s="1489">
        <v>1742</v>
      </c>
      <c r="E41" s="1488">
        <v>2701</v>
      </c>
      <c r="F41" s="1488">
        <v>1278</v>
      </c>
      <c r="G41" s="1483">
        <v>81</v>
      </c>
      <c r="H41" s="1484">
        <v>2599</v>
      </c>
      <c r="I41" s="1457">
        <v>16971</v>
      </c>
      <c r="J41" s="1438">
        <v>0</v>
      </c>
      <c r="K41" s="1488">
        <v>90</v>
      </c>
      <c r="L41" s="1488">
        <v>0</v>
      </c>
      <c r="M41" s="1484">
        <v>0</v>
      </c>
      <c r="N41" s="1457">
        <v>90</v>
      </c>
      <c r="O41" s="1486">
        <v>17061</v>
      </c>
      <c r="P41" s="1492">
        <v>8888</v>
      </c>
    </row>
    <row r="42" spans="1:17" ht="15.75" thickBot="1" x14ac:dyDescent="0.3">
      <c r="A42" s="1459" t="s">
        <v>24</v>
      </c>
      <c r="B42" s="1461">
        <v>8656</v>
      </c>
      <c r="C42" s="1461">
        <v>6279</v>
      </c>
      <c r="D42" s="1494">
        <v>2767</v>
      </c>
      <c r="E42" s="1461">
        <v>5663</v>
      </c>
      <c r="F42" s="1461">
        <v>1432</v>
      </c>
      <c r="G42" s="1494">
        <v>96</v>
      </c>
      <c r="H42" s="1480">
        <v>4967</v>
      </c>
      <c r="I42" s="1464">
        <v>26997</v>
      </c>
      <c r="J42" s="1461">
        <v>0</v>
      </c>
      <c r="K42" s="1461">
        <v>125</v>
      </c>
      <c r="L42" s="1461">
        <v>0</v>
      </c>
      <c r="M42" s="1461">
        <v>0</v>
      </c>
      <c r="N42" s="1464">
        <v>125</v>
      </c>
      <c r="O42" s="1495">
        <v>27122</v>
      </c>
      <c r="P42" s="1460">
        <v>11978</v>
      </c>
    </row>
    <row r="43" spans="1:17" ht="15.75" thickBot="1" x14ac:dyDescent="0.3">
      <c r="A43" s="1459" t="s">
        <v>25</v>
      </c>
      <c r="B43" s="1496">
        <v>86</v>
      </c>
      <c r="C43" s="1496">
        <v>39</v>
      </c>
      <c r="D43" s="1497">
        <v>15</v>
      </c>
      <c r="E43" s="1496">
        <v>362</v>
      </c>
      <c r="F43" s="1496">
        <v>30</v>
      </c>
      <c r="G43" s="1497">
        <v>0</v>
      </c>
      <c r="H43" s="1496">
        <v>40</v>
      </c>
      <c r="I43" s="1464">
        <v>557</v>
      </c>
      <c r="J43" s="1496">
        <v>0</v>
      </c>
      <c r="K43" s="1496">
        <v>0</v>
      </c>
      <c r="L43" s="1496">
        <v>0</v>
      </c>
      <c r="M43" s="1496">
        <v>0</v>
      </c>
      <c r="N43" s="1464">
        <v>0</v>
      </c>
      <c r="O43" s="1612">
        <v>557</v>
      </c>
      <c r="P43" s="1460">
        <v>244</v>
      </c>
    </row>
    <row r="44" spans="1:17" ht="15.75" thickBot="1" x14ac:dyDescent="0.3">
      <c r="A44" s="1498" t="s">
        <v>26</v>
      </c>
      <c r="B44" s="1496">
        <v>8742</v>
      </c>
      <c r="C44" s="1496">
        <v>6318</v>
      </c>
      <c r="D44" s="1497">
        <v>2782</v>
      </c>
      <c r="E44" s="1496">
        <v>6025</v>
      </c>
      <c r="F44" s="1496">
        <v>1462</v>
      </c>
      <c r="G44" s="1497">
        <v>96</v>
      </c>
      <c r="H44" s="1499">
        <v>5007</v>
      </c>
      <c r="I44" s="1464">
        <v>27554</v>
      </c>
      <c r="J44" s="1496">
        <v>0</v>
      </c>
      <c r="K44" s="1496">
        <v>125</v>
      </c>
      <c r="L44" s="1496">
        <v>0</v>
      </c>
      <c r="M44" s="1496">
        <v>0</v>
      </c>
      <c r="N44" s="1464">
        <v>125</v>
      </c>
      <c r="O44" s="1613">
        <v>27679</v>
      </c>
      <c r="P44" s="1460">
        <v>12222</v>
      </c>
    </row>
    <row r="45" spans="1:17" x14ac:dyDescent="0.25">
      <c r="A45" s="1419"/>
      <c r="B45" s="1419"/>
      <c r="C45" s="1419"/>
      <c r="D45" s="1420"/>
      <c r="E45" s="1419"/>
      <c r="F45" s="1419"/>
      <c r="G45" s="1420"/>
      <c r="H45" s="1419"/>
      <c r="I45" s="1419"/>
      <c r="J45" s="1419"/>
      <c r="K45" s="1419"/>
      <c r="L45" s="1419"/>
      <c r="M45" s="1419"/>
      <c r="N45" s="1419"/>
      <c r="O45" s="1419"/>
    </row>
    <row r="46" spans="1:17" ht="15.75" thickBot="1" x14ac:dyDescent="0.3">
      <c r="A46" s="1419"/>
      <c r="B46" s="1419"/>
      <c r="C46" s="1419"/>
      <c r="D46" s="1420"/>
      <c r="E46" s="1419"/>
      <c r="F46" s="1419"/>
      <c r="G46" s="1420"/>
      <c r="H46" s="1419"/>
      <c r="I46" s="1419"/>
      <c r="J46" s="1419"/>
      <c r="K46" s="1419"/>
      <c r="L46" s="1419"/>
      <c r="M46" s="1419"/>
      <c r="N46" s="1419"/>
      <c r="O46" s="1419"/>
    </row>
    <row r="47" spans="1:17" ht="15.75" thickBot="1" x14ac:dyDescent="0.3">
      <c r="A47" s="3523" t="s">
        <v>48</v>
      </c>
      <c r="B47" s="3524"/>
      <c r="C47" s="3524"/>
      <c r="D47" s="3524"/>
      <c r="E47" s="3524"/>
      <c r="F47" s="3524"/>
      <c r="G47" s="3524"/>
      <c r="H47" s="3524"/>
      <c r="I47" s="3524"/>
      <c r="J47" s="3524"/>
      <c r="K47" s="3524"/>
      <c r="L47" s="3524"/>
      <c r="M47" s="3524"/>
      <c r="N47" s="3524"/>
      <c r="O47" s="3524"/>
      <c r="P47" s="3525"/>
      <c r="Q47" s="1649"/>
    </row>
    <row r="48" spans="1:17" ht="15.75" customHeight="1" thickBot="1" x14ac:dyDescent="0.3">
      <c r="A48" s="3526" t="s">
        <v>0</v>
      </c>
      <c r="B48" s="3530" t="s">
        <v>459</v>
      </c>
      <c r="C48" s="3531"/>
      <c r="D48" s="3531"/>
      <c r="E48" s="3531"/>
      <c r="F48" s="3531"/>
      <c r="G48" s="3531"/>
      <c r="H48" s="3532"/>
      <c r="I48" s="1560"/>
      <c r="J48" s="3533" t="s">
        <v>458</v>
      </c>
      <c r="K48" s="3534"/>
      <c r="L48" s="3534"/>
      <c r="M48" s="3534"/>
      <c r="N48" s="3535"/>
      <c r="O48" s="3536" t="s">
        <v>3</v>
      </c>
      <c r="P48" s="3539" t="s">
        <v>495</v>
      </c>
      <c r="Q48" s="1642"/>
    </row>
    <row r="49" spans="1:20" ht="15" customHeight="1" thickBot="1" x14ac:dyDescent="0.3">
      <c r="A49" s="3527"/>
      <c r="B49" s="3542" t="s">
        <v>8</v>
      </c>
      <c r="C49" s="3543"/>
      <c r="D49" s="3544"/>
      <c r="E49" s="3545" t="s">
        <v>9</v>
      </c>
      <c r="F49" s="3546"/>
      <c r="G49" s="3547"/>
      <c r="H49" s="3526" t="s">
        <v>32</v>
      </c>
      <c r="I49" s="3549" t="s">
        <v>10</v>
      </c>
      <c r="J49" s="3542" t="s">
        <v>11</v>
      </c>
      <c r="K49" s="3544"/>
      <c r="L49" s="3526" t="s">
        <v>12</v>
      </c>
      <c r="M49" s="3526" t="s">
        <v>33</v>
      </c>
      <c r="N49" s="3549" t="s">
        <v>13</v>
      </c>
      <c r="O49" s="3537"/>
      <c r="P49" s="3540"/>
      <c r="Q49" s="1642"/>
    </row>
    <row r="50" spans="1:20" ht="15.75" customHeight="1" thickBot="1" x14ac:dyDescent="0.3">
      <c r="A50" s="3528"/>
      <c r="B50" s="3566" t="s">
        <v>483</v>
      </c>
      <c r="C50" s="3554" t="s">
        <v>15</v>
      </c>
      <c r="D50" s="3555"/>
      <c r="E50" s="3556" t="s">
        <v>16</v>
      </c>
      <c r="F50" s="3554" t="s">
        <v>34</v>
      </c>
      <c r="G50" s="3555"/>
      <c r="H50" s="3527"/>
      <c r="I50" s="3550"/>
      <c r="J50" s="3566" t="s">
        <v>483</v>
      </c>
      <c r="K50" s="3526" t="s">
        <v>15</v>
      </c>
      <c r="L50" s="3527"/>
      <c r="M50" s="3527"/>
      <c r="N50" s="3550"/>
      <c r="O50" s="3537"/>
      <c r="P50" s="3540"/>
    </row>
    <row r="51" spans="1:20" ht="43.5" thickBot="1" x14ac:dyDescent="0.3">
      <c r="A51" s="3529"/>
      <c r="B51" s="3567"/>
      <c r="C51" s="1641" t="s">
        <v>15</v>
      </c>
      <c r="D51" s="1426" t="s">
        <v>486</v>
      </c>
      <c r="E51" s="3557"/>
      <c r="F51" s="1641" t="s">
        <v>34</v>
      </c>
      <c r="G51" s="1426" t="s">
        <v>486</v>
      </c>
      <c r="H51" s="3548"/>
      <c r="I51" s="3551"/>
      <c r="J51" s="3567"/>
      <c r="K51" s="3548"/>
      <c r="L51" s="3548"/>
      <c r="M51" s="3548"/>
      <c r="N51" s="3551"/>
      <c r="O51" s="3538"/>
      <c r="P51" s="3541"/>
      <c r="Q51" s="1649"/>
    </row>
    <row r="52" spans="1:20" x14ac:dyDescent="0.25">
      <c r="A52" s="1427" t="s">
        <v>17</v>
      </c>
      <c r="B52" s="1428">
        <v>7210</v>
      </c>
      <c r="C52" s="1481">
        <v>3690</v>
      </c>
      <c r="D52" s="1482">
        <v>648</v>
      </c>
      <c r="E52" s="1481">
        <v>2210</v>
      </c>
      <c r="F52" s="1481">
        <v>3753</v>
      </c>
      <c r="G52" s="1483">
        <v>1201</v>
      </c>
      <c r="H52" s="1484">
        <v>1514</v>
      </c>
      <c r="I52" s="1432">
        <v>18377</v>
      </c>
      <c r="J52" s="1500">
        <v>203</v>
      </c>
      <c r="K52" s="1481">
        <v>52</v>
      </c>
      <c r="L52" s="1481">
        <v>1813</v>
      </c>
      <c r="M52" s="1605">
        <v>0</v>
      </c>
      <c r="N52" s="1432">
        <v>2068</v>
      </c>
      <c r="O52" s="1486">
        <v>20445</v>
      </c>
      <c r="P52" s="1434">
        <v>11625</v>
      </c>
      <c r="R52" s="1616"/>
    </row>
    <row r="53" spans="1:20" ht="15" customHeight="1" x14ac:dyDescent="0.25">
      <c r="A53" s="1437" t="s">
        <v>18</v>
      </c>
      <c r="B53" s="1438">
        <v>3578</v>
      </c>
      <c r="C53" s="1488">
        <v>2939</v>
      </c>
      <c r="D53" s="1489">
        <v>673</v>
      </c>
      <c r="E53" s="1488">
        <v>4993</v>
      </c>
      <c r="F53" s="1488">
        <v>4554</v>
      </c>
      <c r="G53" s="1503">
        <v>1148</v>
      </c>
      <c r="H53" s="1504">
        <v>911</v>
      </c>
      <c r="I53" s="1432">
        <v>16975</v>
      </c>
      <c r="J53" s="1648">
        <v>489</v>
      </c>
      <c r="K53" s="1488">
        <v>210</v>
      </c>
      <c r="L53" s="1488">
        <v>282</v>
      </c>
      <c r="M53" s="1544">
        <v>0</v>
      </c>
      <c r="N53" s="1432">
        <v>981</v>
      </c>
      <c r="O53" s="1508">
        <v>17956</v>
      </c>
      <c r="P53" s="1441">
        <v>11437</v>
      </c>
      <c r="R53" s="1616"/>
    </row>
    <row r="54" spans="1:20" x14ac:dyDescent="0.25">
      <c r="A54" s="1442" t="s">
        <v>19</v>
      </c>
      <c r="B54" s="1443">
        <v>689</v>
      </c>
      <c r="C54" s="1509">
        <v>1169</v>
      </c>
      <c r="D54" s="1489">
        <v>222</v>
      </c>
      <c r="E54" s="1509">
        <v>1902</v>
      </c>
      <c r="F54" s="1509">
        <v>1268</v>
      </c>
      <c r="G54" s="1503">
        <v>81</v>
      </c>
      <c r="H54" s="1510">
        <v>25</v>
      </c>
      <c r="I54" s="1446">
        <v>5053</v>
      </c>
      <c r="J54" s="1650">
        <v>178</v>
      </c>
      <c r="K54" s="1509">
        <v>64</v>
      </c>
      <c r="L54" s="1509">
        <v>6</v>
      </c>
      <c r="M54" s="1617">
        <v>0</v>
      </c>
      <c r="N54" s="1432">
        <v>248</v>
      </c>
      <c r="O54" s="1514">
        <v>5301</v>
      </c>
      <c r="P54" s="1444">
        <v>3324</v>
      </c>
    </row>
    <row r="55" spans="1:20" x14ac:dyDescent="0.25">
      <c r="A55" s="1450" t="s">
        <v>20</v>
      </c>
      <c r="B55" s="1443">
        <v>1651</v>
      </c>
      <c r="C55" s="1509">
        <v>466</v>
      </c>
      <c r="D55" s="1489">
        <v>197</v>
      </c>
      <c r="E55" s="1509">
        <v>1452</v>
      </c>
      <c r="F55" s="1509">
        <v>703</v>
      </c>
      <c r="G55" s="1503">
        <v>38</v>
      </c>
      <c r="H55" s="1510">
        <v>516</v>
      </c>
      <c r="I55" s="1446">
        <v>4788</v>
      </c>
      <c r="J55" s="1650">
        <v>0</v>
      </c>
      <c r="K55" s="1509">
        <v>0</v>
      </c>
      <c r="L55" s="1509">
        <v>2</v>
      </c>
      <c r="M55" s="1617">
        <v>0</v>
      </c>
      <c r="N55" s="1432">
        <v>2</v>
      </c>
      <c r="O55" s="1514">
        <v>4790</v>
      </c>
      <c r="P55" s="1444">
        <v>2736</v>
      </c>
    </row>
    <row r="56" spans="1:20" x14ac:dyDescent="0.25">
      <c r="A56" s="1450" t="s">
        <v>21</v>
      </c>
      <c r="B56" s="1443">
        <v>1117</v>
      </c>
      <c r="C56" s="1509">
        <v>1162</v>
      </c>
      <c r="D56" s="1489">
        <v>235</v>
      </c>
      <c r="E56" s="1509">
        <v>1349</v>
      </c>
      <c r="F56" s="1509">
        <v>2258</v>
      </c>
      <c r="G56" s="1503">
        <v>1029</v>
      </c>
      <c r="H56" s="1510">
        <v>346</v>
      </c>
      <c r="I56" s="1446">
        <v>6232</v>
      </c>
      <c r="J56" s="1650">
        <v>310</v>
      </c>
      <c r="K56" s="1509">
        <v>146</v>
      </c>
      <c r="L56" s="1509">
        <v>274</v>
      </c>
      <c r="M56" s="1617">
        <v>0</v>
      </c>
      <c r="N56" s="1432">
        <v>730</v>
      </c>
      <c r="O56" s="1514">
        <v>6962</v>
      </c>
      <c r="P56" s="1444">
        <v>4952</v>
      </c>
    </row>
    <row r="57" spans="1:20" x14ac:dyDescent="0.25">
      <c r="A57" s="1437" t="s">
        <v>22</v>
      </c>
      <c r="B57" s="1438">
        <v>231</v>
      </c>
      <c r="C57" s="1488">
        <v>33</v>
      </c>
      <c r="D57" s="1489">
        <v>7</v>
      </c>
      <c r="E57" s="1488">
        <v>213</v>
      </c>
      <c r="F57" s="1488">
        <v>45</v>
      </c>
      <c r="G57" s="1503">
        <v>0</v>
      </c>
      <c r="H57" s="1504">
        <v>217</v>
      </c>
      <c r="I57" s="1432">
        <v>739</v>
      </c>
      <c r="J57" s="1648">
        <v>0</v>
      </c>
      <c r="K57" s="1488">
        <v>0</v>
      </c>
      <c r="L57" s="1488">
        <v>0</v>
      </c>
      <c r="M57" s="1544">
        <v>0</v>
      </c>
      <c r="N57" s="1432">
        <v>0</v>
      </c>
      <c r="O57" s="1508">
        <v>739</v>
      </c>
      <c r="P57" s="1441">
        <v>372</v>
      </c>
    </row>
    <row r="58" spans="1:20" ht="15.75" thickBot="1" x14ac:dyDescent="0.3">
      <c r="A58" s="1643" t="s">
        <v>23</v>
      </c>
      <c r="B58" s="1644">
        <v>2679</v>
      </c>
      <c r="C58" s="1645">
        <v>2500</v>
      </c>
      <c r="D58" s="1646">
        <v>1068</v>
      </c>
      <c r="E58" s="1645">
        <v>1404</v>
      </c>
      <c r="F58" s="1645">
        <v>1290</v>
      </c>
      <c r="G58" s="1651">
        <v>683</v>
      </c>
      <c r="H58" s="1652">
        <v>1086</v>
      </c>
      <c r="I58" s="1457">
        <v>8959</v>
      </c>
      <c r="J58" s="1653">
        <v>53</v>
      </c>
      <c r="K58" s="1645">
        <v>0</v>
      </c>
      <c r="L58" s="1645">
        <v>0</v>
      </c>
      <c r="M58" s="1654">
        <v>0</v>
      </c>
      <c r="N58" s="1457">
        <v>53</v>
      </c>
      <c r="O58" s="1655">
        <v>9012</v>
      </c>
      <c r="P58" s="1647">
        <v>5513</v>
      </c>
    </row>
    <row r="59" spans="1:20" ht="15.75" thickBot="1" x14ac:dyDescent="0.3">
      <c r="A59" s="1459" t="s">
        <v>24</v>
      </c>
      <c r="B59" s="1461">
        <v>13698</v>
      </c>
      <c r="C59" s="1461">
        <v>9162</v>
      </c>
      <c r="D59" s="1494">
        <v>2396</v>
      </c>
      <c r="E59" s="1461">
        <v>8820</v>
      </c>
      <c r="F59" s="1461">
        <v>9642</v>
      </c>
      <c r="G59" s="1494">
        <v>3032</v>
      </c>
      <c r="H59" s="1480">
        <v>3728</v>
      </c>
      <c r="I59" s="1464">
        <v>45050</v>
      </c>
      <c r="J59" s="1552">
        <v>745</v>
      </c>
      <c r="K59" s="1461">
        <v>262</v>
      </c>
      <c r="L59" s="1461">
        <v>2095</v>
      </c>
      <c r="M59" s="1461">
        <v>0</v>
      </c>
      <c r="N59" s="1464">
        <v>3102</v>
      </c>
      <c r="O59" s="1495">
        <v>48152</v>
      </c>
      <c r="P59" s="1460">
        <v>28947</v>
      </c>
      <c r="T59" s="1478"/>
    </row>
    <row r="60" spans="1:20" x14ac:dyDescent="0.25">
      <c r="A60" s="1608" t="s">
        <v>35</v>
      </c>
      <c r="B60" s="1534">
        <v>187</v>
      </c>
      <c r="C60" s="1534">
        <v>0</v>
      </c>
      <c r="D60" s="1535">
        <v>0</v>
      </c>
      <c r="E60" s="1534">
        <v>953</v>
      </c>
      <c r="F60" s="1534">
        <v>2989</v>
      </c>
      <c r="G60" s="1609">
        <v>6</v>
      </c>
      <c r="H60" s="1536">
        <v>7</v>
      </c>
      <c r="I60" s="1432">
        <v>4136</v>
      </c>
      <c r="J60" s="1610">
        <v>1644</v>
      </c>
      <c r="K60" s="1534">
        <v>0</v>
      </c>
      <c r="L60" s="1534">
        <v>1693</v>
      </c>
      <c r="M60" s="1534">
        <v>0</v>
      </c>
      <c r="N60" s="1432">
        <v>3337</v>
      </c>
      <c r="O60" s="1539">
        <v>7473</v>
      </c>
      <c r="P60" s="1471">
        <v>6784</v>
      </c>
    </row>
    <row r="61" spans="1:20" x14ac:dyDescent="0.25">
      <c r="A61" s="1579" t="s">
        <v>36</v>
      </c>
      <c r="B61" s="1488">
        <v>404</v>
      </c>
      <c r="C61" s="1488">
        <v>45</v>
      </c>
      <c r="D61" s="1489">
        <v>0</v>
      </c>
      <c r="E61" s="1488">
        <v>2023</v>
      </c>
      <c r="F61" s="1488">
        <v>1897</v>
      </c>
      <c r="G61" s="1503">
        <v>0</v>
      </c>
      <c r="H61" s="1504">
        <v>213</v>
      </c>
      <c r="I61" s="1432">
        <v>4582</v>
      </c>
      <c r="J61" s="1648">
        <v>1119</v>
      </c>
      <c r="K61" s="1488">
        <v>0</v>
      </c>
      <c r="L61" s="1488">
        <v>311</v>
      </c>
      <c r="M61" s="1488">
        <v>399</v>
      </c>
      <c r="N61" s="1432">
        <v>1829</v>
      </c>
      <c r="O61" s="1508">
        <v>6410</v>
      </c>
      <c r="P61" s="1441">
        <v>4213</v>
      </c>
    </row>
    <row r="62" spans="1:20" x14ac:dyDescent="0.25">
      <c r="A62" s="1579" t="s">
        <v>37</v>
      </c>
      <c r="B62" s="1488">
        <v>20</v>
      </c>
      <c r="C62" s="1488">
        <v>47</v>
      </c>
      <c r="D62" s="1489">
        <v>0</v>
      </c>
      <c r="E62" s="1488">
        <v>191</v>
      </c>
      <c r="F62" s="1488">
        <v>157</v>
      </c>
      <c r="G62" s="1503">
        <v>3</v>
      </c>
      <c r="H62" s="1504">
        <v>0</v>
      </c>
      <c r="I62" s="1432">
        <v>415</v>
      </c>
      <c r="J62" s="1648">
        <v>354</v>
      </c>
      <c r="K62" s="1488">
        <v>0</v>
      </c>
      <c r="L62" s="1488">
        <v>0</v>
      </c>
      <c r="M62" s="1488">
        <v>0</v>
      </c>
      <c r="N62" s="1432">
        <v>354</v>
      </c>
      <c r="O62" s="1508">
        <v>769</v>
      </c>
      <c r="P62" s="1441">
        <v>226</v>
      </c>
    </row>
    <row r="63" spans="1:20" x14ac:dyDescent="0.25">
      <c r="A63" s="1579" t="s">
        <v>38</v>
      </c>
      <c r="B63" s="1488">
        <v>31</v>
      </c>
      <c r="C63" s="1488">
        <v>0</v>
      </c>
      <c r="D63" s="1489">
        <v>0</v>
      </c>
      <c r="E63" s="1488">
        <v>5</v>
      </c>
      <c r="F63" s="1488">
        <v>68</v>
      </c>
      <c r="G63" s="1503">
        <v>0</v>
      </c>
      <c r="H63" s="1504">
        <v>0</v>
      </c>
      <c r="I63" s="1432">
        <v>104</v>
      </c>
      <c r="J63" s="1648">
        <v>0</v>
      </c>
      <c r="K63" s="1488">
        <v>0</v>
      </c>
      <c r="L63" s="1488">
        <v>0</v>
      </c>
      <c r="M63" s="1488">
        <v>0</v>
      </c>
      <c r="N63" s="1432">
        <v>0</v>
      </c>
      <c r="O63" s="1508">
        <v>104</v>
      </c>
      <c r="P63" s="1441">
        <v>97</v>
      </c>
    </row>
    <row r="64" spans="1:20" x14ac:dyDescent="0.25">
      <c r="A64" s="1579" t="s">
        <v>39</v>
      </c>
      <c r="B64" s="1488">
        <v>109</v>
      </c>
      <c r="C64" s="1488">
        <v>986</v>
      </c>
      <c r="D64" s="1489">
        <v>0</v>
      </c>
      <c r="E64" s="1488">
        <v>395</v>
      </c>
      <c r="F64" s="1488">
        <v>155</v>
      </c>
      <c r="G64" s="1503">
        <v>0</v>
      </c>
      <c r="H64" s="1504">
        <v>20</v>
      </c>
      <c r="I64" s="1432">
        <v>1665</v>
      </c>
      <c r="J64" s="1648">
        <v>0</v>
      </c>
      <c r="K64" s="1488">
        <v>198</v>
      </c>
      <c r="L64" s="1488">
        <v>3843</v>
      </c>
      <c r="M64" s="1488">
        <v>0</v>
      </c>
      <c r="N64" s="1432">
        <v>4041</v>
      </c>
      <c r="O64" s="1508">
        <v>5706</v>
      </c>
      <c r="P64" s="1441">
        <v>5256</v>
      </c>
    </row>
    <row r="65" spans="1:16" x14ac:dyDescent="0.25">
      <c r="A65" s="1579" t="s">
        <v>40</v>
      </c>
      <c r="B65" s="1488">
        <v>5</v>
      </c>
      <c r="C65" s="1488">
        <v>10</v>
      </c>
      <c r="D65" s="1489">
        <v>0</v>
      </c>
      <c r="E65" s="1488">
        <v>2127</v>
      </c>
      <c r="F65" s="1488">
        <v>264</v>
      </c>
      <c r="G65" s="1503">
        <v>0</v>
      </c>
      <c r="H65" s="1504">
        <v>2</v>
      </c>
      <c r="I65" s="1432">
        <v>2408</v>
      </c>
      <c r="J65" s="1648">
        <v>8735</v>
      </c>
      <c r="K65" s="1488">
        <v>0</v>
      </c>
      <c r="L65" s="1488">
        <v>809</v>
      </c>
      <c r="M65" s="1488">
        <v>0</v>
      </c>
      <c r="N65" s="1432">
        <v>9544</v>
      </c>
      <c r="O65" s="1508">
        <v>11952</v>
      </c>
      <c r="P65" s="1441">
        <v>11813</v>
      </c>
    </row>
    <row r="66" spans="1:16" ht="15" customHeight="1" x14ac:dyDescent="0.25">
      <c r="A66" s="1579" t="s">
        <v>41</v>
      </c>
      <c r="B66" s="1488">
        <v>85</v>
      </c>
      <c r="C66" s="1488">
        <v>4</v>
      </c>
      <c r="D66" s="1489">
        <v>0</v>
      </c>
      <c r="E66" s="1488">
        <v>629</v>
      </c>
      <c r="F66" s="1488">
        <v>716</v>
      </c>
      <c r="G66" s="1503">
        <v>0</v>
      </c>
      <c r="H66" s="1504">
        <v>0</v>
      </c>
      <c r="I66" s="1432">
        <v>1434</v>
      </c>
      <c r="J66" s="1648">
        <v>0</v>
      </c>
      <c r="K66" s="1488">
        <v>0</v>
      </c>
      <c r="L66" s="1488">
        <v>21</v>
      </c>
      <c r="M66" s="1488">
        <v>0</v>
      </c>
      <c r="N66" s="1432">
        <v>21</v>
      </c>
      <c r="O66" s="1508">
        <v>1455</v>
      </c>
      <c r="P66" s="1441">
        <v>758</v>
      </c>
    </row>
    <row r="67" spans="1:16" x14ac:dyDescent="0.25">
      <c r="A67" s="1579" t="s">
        <v>42</v>
      </c>
      <c r="B67" s="1488">
        <v>375</v>
      </c>
      <c r="C67" s="1488">
        <v>70</v>
      </c>
      <c r="D67" s="1489">
        <v>0</v>
      </c>
      <c r="E67" s="1488">
        <v>792</v>
      </c>
      <c r="F67" s="1488">
        <v>461</v>
      </c>
      <c r="G67" s="1503">
        <v>0</v>
      </c>
      <c r="H67" s="1504">
        <v>78</v>
      </c>
      <c r="I67" s="1432">
        <v>1776</v>
      </c>
      <c r="J67" s="1648">
        <v>0</v>
      </c>
      <c r="K67" s="1488">
        <v>0</v>
      </c>
      <c r="L67" s="1488">
        <v>0</v>
      </c>
      <c r="M67" s="1488">
        <v>0</v>
      </c>
      <c r="N67" s="1432">
        <v>0</v>
      </c>
      <c r="O67" s="1508">
        <v>1776</v>
      </c>
      <c r="P67" s="1441">
        <v>1729</v>
      </c>
    </row>
    <row r="68" spans="1:16" x14ac:dyDescent="0.25">
      <c r="A68" s="1579" t="s">
        <v>43</v>
      </c>
      <c r="B68" s="1488">
        <v>175</v>
      </c>
      <c r="C68" s="1488">
        <v>83</v>
      </c>
      <c r="D68" s="1489">
        <v>0</v>
      </c>
      <c r="E68" s="1488">
        <v>534</v>
      </c>
      <c r="F68" s="1488">
        <v>25</v>
      </c>
      <c r="G68" s="1503">
        <v>0</v>
      </c>
      <c r="H68" s="1504">
        <v>46</v>
      </c>
      <c r="I68" s="1432">
        <v>863</v>
      </c>
      <c r="J68" s="1648">
        <v>0</v>
      </c>
      <c r="K68" s="1488">
        <v>0</v>
      </c>
      <c r="L68" s="1488">
        <v>0</v>
      </c>
      <c r="M68" s="1488">
        <v>0</v>
      </c>
      <c r="N68" s="1432">
        <v>0</v>
      </c>
      <c r="O68" s="1508">
        <v>863</v>
      </c>
      <c r="P68" s="1441">
        <v>357</v>
      </c>
    </row>
    <row r="69" spans="1:16" x14ac:dyDescent="0.25">
      <c r="A69" s="1579" t="s">
        <v>44</v>
      </c>
      <c r="B69" s="1488">
        <v>24</v>
      </c>
      <c r="C69" s="1488">
        <v>45</v>
      </c>
      <c r="D69" s="1489">
        <v>0</v>
      </c>
      <c r="E69" s="1488">
        <v>25</v>
      </c>
      <c r="F69" s="1488">
        <v>0</v>
      </c>
      <c r="G69" s="1503">
        <v>0</v>
      </c>
      <c r="H69" s="1504">
        <v>0</v>
      </c>
      <c r="I69" s="1432">
        <v>94</v>
      </c>
      <c r="J69" s="1648">
        <v>0</v>
      </c>
      <c r="K69" s="1488">
        <v>0</v>
      </c>
      <c r="L69" s="1488">
        <v>0</v>
      </c>
      <c r="M69" s="1488">
        <v>0</v>
      </c>
      <c r="N69" s="1432">
        <v>0</v>
      </c>
      <c r="O69" s="1508">
        <v>94</v>
      </c>
      <c r="P69" s="1441">
        <v>79</v>
      </c>
    </row>
    <row r="70" spans="1:16" x14ac:dyDescent="0.25">
      <c r="A70" s="1579" t="s">
        <v>45</v>
      </c>
      <c r="B70" s="1488">
        <v>54</v>
      </c>
      <c r="C70" s="1488">
        <v>6</v>
      </c>
      <c r="D70" s="1489">
        <v>0</v>
      </c>
      <c r="E70" s="1488">
        <v>280</v>
      </c>
      <c r="F70" s="1488">
        <v>24</v>
      </c>
      <c r="G70" s="1503">
        <v>20</v>
      </c>
      <c r="H70" s="1504">
        <v>2</v>
      </c>
      <c r="I70" s="1432">
        <v>366</v>
      </c>
      <c r="J70" s="1648">
        <v>0</v>
      </c>
      <c r="K70" s="1488">
        <v>0</v>
      </c>
      <c r="L70" s="1488">
        <v>0</v>
      </c>
      <c r="M70" s="1488">
        <v>0</v>
      </c>
      <c r="N70" s="1432">
        <v>0</v>
      </c>
      <c r="O70" s="1508">
        <v>366</v>
      </c>
      <c r="P70" s="1441">
        <v>79</v>
      </c>
    </row>
    <row r="71" spans="1:16" x14ac:dyDescent="0.25">
      <c r="A71" s="1579" t="s">
        <v>46</v>
      </c>
      <c r="B71" s="1488">
        <v>30</v>
      </c>
      <c r="C71" s="1488">
        <v>0</v>
      </c>
      <c r="D71" s="1489">
        <v>0</v>
      </c>
      <c r="E71" s="1488">
        <v>93</v>
      </c>
      <c r="F71" s="1488">
        <v>481</v>
      </c>
      <c r="G71" s="1503">
        <v>0</v>
      </c>
      <c r="H71" s="1504">
        <v>0</v>
      </c>
      <c r="I71" s="1432">
        <v>604</v>
      </c>
      <c r="J71" s="1648">
        <v>0</v>
      </c>
      <c r="K71" s="1488">
        <v>0</v>
      </c>
      <c r="L71" s="1488">
        <v>0</v>
      </c>
      <c r="M71" s="1488">
        <v>0</v>
      </c>
      <c r="N71" s="1432">
        <v>0</v>
      </c>
      <c r="O71" s="1508">
        <v>604</v>
      </c>
      <c r="P71" s="1441">
        <v>547</v>
      </c>
    </row>
    <row r="72" spans="1:16" x14ac:dyDescent="0.25">
      <c r="A72" s="1656" t="s">
        <v>47</v>
      </c>
      <c r="B72" s="1645">
        <v>74</v>
      </c>
      <c r="C72" s="1645">
        <v>0</v>
      </c>
      <c r="D72" s="1646">
        <v>0</v>
      </c>
      <c r="E72" s="1645">
        <v>2</v>
      </c>
      <c r="F72" s="1645">
        <v>173</v>
      </c>
      <c r="G72" s="1651">
        <v>0</v>
      </c>
      <c r="H72" s="1652">
        <v>0</v>
      </c>
      <c r="I72" s="1432">
        <v>249</v>
      </c>
      <c r="J72" s="1653">
        <v>0</v>
      </c>
      <c r="K72" s="1645">
        <v>0</v>
      </c>
      <c r="L72" s="1645">
        <v>50</v>
      </c>
      <c r="M72" s="1645">
        <v>0</v>
      </c>
      <c r="N72" s="1432">
        <v>50</v>
      </c>
      <c r="O72" s="1655">
        <v>299</v>
      </c>
      <c r="P72" s="1441">
        <v>237</v>
      </c>
    </row>
    <row r="73" spans="1:16" ht="15.75" thickBot="1" x14ac:dyDescent="0.3">
      <c r="A73" s="1579" t="s">
        <v>321</v>
      </c>
      <c r="B73" s="1488">
        <v>1543</v>
      </c>
      <c r="C73" s="1488">
        <v>1335</v>
      </c>
      <c r="D73" s="1489">
        <v>593</v>
      </c>
      <c r="E73" s="1488">
        <v>1439</v>
      </c>
      <c r="F73" s="1488">
        <v>2035</v>
      </c>
      <c r="G73" s="1503">
        <v>34</v>
      </c>
      <c r="H73" s="1504">
        <v>1144</v>
      </c>
      <c r="I73" s="1457">
        <v>7496</v>
      </c>
      <c r="J73" s="1648">
        <v>3877</v>
      </c>
      <c r="K73" s="1488">
        <v>0</v>
      </c>
      <c r="L73" s="1488">
        <v>2890</v>
      </c>
      <c r="M73" s="1488">
        <v>0</v>
      </c>
      <c r="N73" s="1457">
        <v>6767</v>
      </c>
      <c r="O73" s="1508">
        <v>14263</v>
      </c>
      <c r="P73" s="1441">
        <v>6539</v>
      </c>
    </row>
    <row r="74" spans="1:16" ht="15.75" thickBot="1" x14ac:dyDescent="0.3">
      <c r="A74" s="1473" t="s">
        <v>25</v>
      </c>
      <c r="B74" s="1475">
        <v>3115</v>
      </c>
      <c r="C74" s="1475">
        <v>2631</v>
      </c>
      <c r="D74" s="1528">
        <v>593</v>
      </c>
      <c r="E74" s="1475">
        <v>9488</v>
      </c>
      <c r="F74" s="1475">
        <v>9445</v>
      </c>
      <c r="G74" s="1528">
        <v>63</v>
      </c>
      <c r="H74" s="1475">
        <v>1512</v>
      </c>
      <c r="I74" s="1464">
        <v>26191</v>
      </c>
      <c r="J74" s="1475">
        <v>15729</v>
      </c>
      <c r="K74" s="1475">
        <v>198</v>
      </c>
      <c r="L74" s="1475">
        <v>9617</v>
      </c>
      <c r="M74" s="1475">
        <v>399</v>
      </c>
      <c r="N74" s="1464">
        <v>25943</v>
      </c>
      <c r="O74" s="1549">
        <v>52135</v>
      </c>
      <c r="P74" s="1474">
        <v>38714</v>
      </c>
    </row>
    <row r="75" spans="1:16" ht="15.75" thickBot="1" x14ac:dyDescent="0.3">
      <c r="A75" s="1611" t="s">
        <v>26</v>
      </c>
      <c r="B75" s="1553">
        <v>16814</v>
      </c>
      <c r="C75" s="1553">
        <v>11793</v>
      </c>
      <c r="D75" s="1565">
        <v>2989</v>
      </c>
      <c r="E75" s="1553">
        <v>18308</v>
      </c>
      <c r="F75" s="1553">
        <v>19087</v>
      </c>
      <c r="G75" s="1565">
        <v>3095</v>
      </c>
      <c r="H75" s="1600">
        <v>5240</v>
      </c>
      <c r="I75" s="1464">
        <v>71242</v>
      </c>
      <c r="J75" s="1552">
        <v>16474</v>
      </c>
      <c r="K75" s="1553">
        <v>460</v>
      </c>
      <c r="L75" s="1553">
        <v>11712</v>
      </c>
      <c r="M75" s="1553">
        <v>399</v>
      </c>
      <c r="N75" s="1464">
        <v>29045</v>
      </c>
      <c r="O75" s="1495">
        <v>100287</v>
      </c>
      <c r="P75" s="1460">
        <v>67661</v>
      </c>
    </row>
    <row r="76" spans="1:16" x14ac:dyDescent="0.25">
      <c r="A76" s="1419"/>
      <c r="B76" s="1419"/>
      <c r="C76" s="1419"/>
      <c r="D76" s="1420"/>
      <c r="E76" s="1419"/>
      <c r="F76" s="1419"/>
      <c r="G76" s="1420"/>
      <c r="H76" s="1419"/>
      <c r="I76" s="1419"/>
      <c r="J76" s="1419"/>
      <c r="K76" s="1419"/>
      <c r="L76" s="1419"/>
      <c r="M76" s="1419"/>
      <c r="N76" s="1419"/>
      <c r="O76" s="1419"/>
    </row>
    <row r="77" spans="1:16" ht="15.75" thickBot="1" x14ac:dyDescent="0.3">
      <c r="A77" s="1419"/>
      <c r="B77" s="1419"/>
      <c r="C77" s="1419"/>
      <c r="D77" s="1420"/>
      <c r="E77" s="1419"/>
      <c r="F77" s="1419"/>
      <c r="G77" s="1420"/>
      <c r="H77" s="1419"/>
      <c r="I77" s="1419"/>
      <c r="J77" s="1419"/>
      <c r="K77" s="1419"/>
      <c r="L77" s="1419"/>
      <c r="M77" s="1419"/>
      <c r="N77" s="1419"/>
      <c r="O77" s="1419"/>
    </row>
    <row r="78" spans="1:16" ht="15.75" thickBot="1" x14ac:dyDescent="0.3">
      <c r="A78" s="3523" t="s">
        <v>48</v>
      </c>
      <c r="B78" s="3524"/>
      <c r="C78" s="3524"/>
      <c r="D78" s="3524"/>
      <c r="E78" s="3524"/>
      <c r="F78" s="3524"/>
      <c r="G78" s="3524"/>
      <c r="H78" s="3524"/>
      <c r="I78" s="3524"/>
      <c r="J78" s="3524"/>
      <c r="K78" s="3524"/>
      <c r="L78" s="3524"/>
      <c r="M78" s="3524"/>
      <c r="N78" s="3524"/>
      <c r="O78" s="3524"/>
      <c r="P78" s="3525"/>
    </row>
    <row r="79" spans="1:16" ht="15.75" thickBot="1" x14ac:dyDescent="0.3">
      <c r="A79" s="3526" t="s">
        <v>0</v>
      </c>
      <c r="B79" s="3530" t="s">
        <v>459</v>
      </c>
      <c r="C79" s="3531"/>
      <c r="D79" s="3531"/>
      <c r="E79" s="3531"/>
      <c r="F79" s="3531"/>
      <c r="G79" s="3531"/>
      <c r="H79" s="3532"/>
      <c r="I79" s="1560"/>
      <c r="J79" s="3569" t="s">
        <v>458</v>
      </c>
      <c r="K79" s="3569"/>
      <c r="L79" s="3569"/>
      <c r="M79" s="3569"/>
      <c r="N79" s="3570"/>
      <c r="O79" s="3536" t="s">
        <v>3</v>
      </c>
      <c r="P79" s="3539" t="s">
        <v>495</v>
      </c>
    </row>
    <row r="80" spans="1:16" ht="15" customHeight="1" thickBot="1" x14ac:dyDescent="0.3">
      <c r="A80" s="3527"/>
      <c r="B80" s="3542" t="s">
        <v>8</v>
      </c>
      <c r="C80" s="3543"/>
      <c r="D80" s="3544"/>
      <c r="E80" s="3545" t="s">
        <v>9</v>
      </c>
      <c r="F80" s="3546"/>
      <c r="G80" s="3547"/>
      <c r="H80" s="3526" t="s">
        <v>32</v>
      </c>
      <c r="I80" s="3549" t="s">
        <v>10</v>
      </c>
      <c r="J80" s="3542" t="s">
        <v>11</v>
      </c>
      <c r="K80" s="3544"/>
      <c r="L80" s="3526" t="s">
        <v>12</v>
      </c>
      <c r="M80" s="3526" t="s">
        <v>33</v>
      </c>
      <c r="N80" s="3549" t="s">
        <v>13</v>
      </c>
      <c r="O80" s="3537"/>
      <c r="P80" s="3540"/>
    </row>
    <row r="81" spans="1:16" ht="15.75" customHeight="1" thickBot="1" x14ac:dyDescent="0.3">
      <c r="A81" s="3528"/>
      <c r="B81" s="3566" t="s">
        <v>483</v>
      </c>
      <c r="C81" s="3554" t="s">
        <v>15</v>
      </c>
      <c r="D81" s="3555"/>
      <c r="E81" s="3556" t="s">
        <v>16</v>
      </c>
      <c r="F81" s="3554" t="s">
        <v>34</v>
      </c>
      <c r="G81" s="3555"/>
      <c r="H81" s="3527"/>
      <c r="I81" s="3550"/>
      <c r="J81" s="3552" t="s">
        <v>483</v>
      </c>
      <c r="K81" s="3526" t="s">
        <v>15</v>
      </c>
      <c r="L81" s="3527"/>
      <c r="M81" s="3527"/>
      <c r="N81" s="3550"/>
      <c r="O81" s="3537"/>
      <c r="P81" s="3540"/>
    </row>
    <row r="82" spans="1:16" ht="43.5" thickBot="1" x14ac:dyDescent="0.3">
      <c r="A82" s="3529"/>
      <c r="B82" s="3567"/>
      <c r="C82" s="1641" t="s">
        <v>15</v>
      </c>
      <c r="D82" s="1426" t="s">
        <v>486</v>
      </c>
      <c r="E82" s="3557"/>
      <c r="F82" s="1641" t="s">
        <v>34</v>
      </c>
      <c r="G82" s="1426" t="s">
        <v>486</v>
      </c>
      <c r="H82" s="3548"/>
      <c r="I82" s="3551"/>
      <c r="J82" s="3553"/>
      <c r="K82" s="3548"/>
      <c r="L82" s="3548"/>
      <c r="M82" s="3548"/>
      <c r="N82" s="3551"/>
      <c r="O82" s="3538"/>
      <c r="P82" s="3541"/>
    </row>
    <row r="83" spans="1:16" ht="15.75" thickBot="1" x14ac:dyDescent="0.3">
      <c r="A83" s="1563" t="s">
        <v>491</v>
      </c>
      <c r="B83" s="1564">
        <v>13698</v>
      </c>
      <c r="C83" s="1564">
        <v>9162</v>
      </c>
      <c r="D83" s="1565">
        <v>2396</v>
      </c>
      <c r="E83" s="1564">
        <v>8820</v>
      </c>
      <c r="F83" s="1564">
        <v>9642</v>
      </c>
      <c r="G83" s="1565">
        <v>3032</v>
      </c>
      <c r="H83" s="1564">
        <v>3728</v>
      </c>
      <c r="I83" s="1566">
        <v>45050</v>
      </c>
      <c r="J83" s="1564">
        <v>745</v>
      </c>
      <c r="K83" s="1564">
        <v>262</v>
      </c>
      <c r="L83" s="1564">
        <v>2095</v>
      </c>
      <c r="M83" s="1564">
        <v>0</v>
      </c>
      <c r="N83" s="1463">
        <v>3102</v>
      </c>
      <c r="O83" s="1465">
        <v>48152</v>
      </c>
      <c r="P83" s="1567">
        <v>28947</v>
      </c>
    </row>
    <row r="84" spans="1:16" x14ac:dyDescent="0.25">
      <c r="A84" s="1568" t="s">
        <v>49</v>
      </c>
      <c r="B84" s="1569">
        <v>8572</v>
      </c>
      <c r="C84" s="1481">
        <v>6187</v>
      </c>
      <c r="D84" s="1482">
        <v>1293</v>
      </c>
      <c r="E84" s="1481">
        <v>6624</v>
      </c>
      <c r="F84" s="1481">
        <v>5531</v>
      </c>
      <c r="G84" s="1483">
        <v>1855</v>
      </c>
      <c r="H84" s="1570">
        <v>2774</v>
      </c>
      <c r="I84" s="1537">
        <v>29688</v>
      </c>
      <c r="J84" s="1571">
        <v>692</v>
      </c>
      <c r="K84" s="1481">
        <v>262</v>
      </c>
      <c r="L84" s="1569">
        <v>2061</v>
      </c>
      <c r="M84" s="1569">
        <v>0</v>
      </c>
      <c r="N84" s="1537">
        <v>3015</v>
      </c>
      <c r="O84" s="1620">
        <v>32703</v>
      </c>
      <c r="P84" s="1434">
        <v>18886</v>
      </c>
    </row>
    <row r="85" spans="1:16" x14ac:dyDescent="0.25">
      <c r="A85" s="1573" t="s">
        <v>50</v>
      </c>
      <c r="B85" s="1574">
        <v>0</v>
      </c>
      <c r="C85" s="1488">
        <v>0</v>
      </c>
      <c r="D85" s="1489">
        <v>0</v>
      </c>
      <c r="E85" s="1488">
        <v>0</v>
      </c>
      <c r="F85" s="1488">
        <v>0</v>
      </c>
      <c r="G85" s="1503">
        <v>0</v>
      </c>
      <c r="H85" s="1575">
        <v>0</v>
      </c>
      <c r="I85" s="1543">
        <v>0</v>
      </c>
      <c r="J85" s="1658">
        <v>0</v>
      </c>
      <c r="K85" s="1488">
        <v>0</v>
      </c>
      <c r="L85" s="1574">
        <v>0</v>
      </c>
      <c r="M85" s="1574">
        <v>0</v>
      </c>
      <c r="N85" s="1543">
        <v>0</v>
      </c>
      <c r="O85" s="1620">
        <v>0</v>
      </c>
      <c r="P85" s="1441">
        <v>0</v>
      </c>
    </row>
    <row r="86" spans="1:16" x14ac:dyDescent="0.25">
      <c r="A86" s="1573" t="s">
        <v>51</v>
      </c>
      <c r="B86" s="1574">
        <v>4285</v>
      </c>
      <c r="C86" s="1488">
        <v>2869</v>
      </c>
      <c r="D86" s="1489">
        <v>1060</v>
      </c>
      <c r="E86" s="1488">
        <v>1741</v>
      </c>
      <c r="F86" s="1488">
        <v>2999</v>
      </c>
      <c r="G86" s="1503">
        <v>681</v>
      </c>
      <c r="H86" s="1575">
        <v>636</v>
      </c>
      <c r="I86" s="1543">
        <v>12530</v>
      </c>
      <c r="J86" s="1658">
        <v>53</v>
      </c>
      <c r="K86" s="1488">
        <v>0</v>
      </c>
      <c r="L86" s="1574">
        <v>34</v>
      </c>
      <c r="M86" s="1574">
        <v>0</v>
      </c>
      <c r="N86" s="1543">
        <v>87</v>
      </c>
      <c r="O86" s="1620">
        <v>12617</v>
      </c>
      <c r="P86" s="1441">
        <v>8211</v>
      </c>
    </row>
    <row r="87" spans="1:16" x14ac:dyDescent="0.25">
      <c r="A87" s="1578" t="s">
        <v>52</v>
      </c>
      <c r="B87" s="1488">
        <v>422</v>
      </c>
      <c r="C87" s="1488">
        <v>58</v>
      </c>
      <c r="D87" s="1489">
        <v>23</v>
      </c>
      <c r="E87" s="1488">
        <v>189</v>
      </c>
      <c r="F87" s="1488">
        <v>261</v>
      </c>
      <c r="G87" s="1503">
        <v>0</v>
      </c>
      <c r="H87" s="1504">
        <v>78</v>
      </c>
      <c r="I87" s="1543">
        <v>1008</v>
      </c>
      <c r="J87" s="1648">
        <v>0</v>
      </c>
      <c r="K87" s="1488">
        <v>0</v>
      </c>
      <c r="L87" s="1488">
        <v>0</v>
      </c>
      <c r="M87" s="1488">
        <v>0</v>
      </c>
      <c r="N87" s="1543">
        <v>0</v>
      </c>
      <c r="O87" s="1620">
        <v>1008</v>
      </c>
      <c r="P87" s="1441">
        <v>596</v>
      </c>
    </row>
    <row r="88" spans="1:16" x14ac:dyDescent="0.25">
      <c r="A88" s="1579" t="s">
        <v>53</v>
      </c>
      <c r="B88" s="1488">
        <v>416</v>
      </c>
      <c r="C88" s="1488">
        <v>48</v>
      </c>
      <c r="D88" s="1489">
        <v>20</v>
      </c>
      <c r="E88" s="1488">
        <v>265</v>
      </c>
      <c r="F88" s="1488">
        <v>748</v>
      </c>
      <c r="G88" s="1503">
        <v>496</v>
      </c>
      <c r="H88" s="1504">
        <v>155</v>
      </c>
      <c r="I88" s="1543">
        <v>1632</v>
      </c>
      <c r="J88" s="1648">
        <v>0</v>
      </c>
      <c r="K88" s="1488">
        <v>0</v>
      </c>
      <c r="L88" s="1488">
        <v>0</v>
      </c>
      <c r="M88" s="1488">
        <v>0</v>
      </c>
      <c r="N88" s="1543">
        <v>0</v>
      </c>
      <c r="O88" s="1620">
        <v>1632</v>
      </c>
      <c r="P88" s="1441">
        <v>1065</v>
      </c>
    </row>
    <row r="89" spans="1:16" ht="15.75" thickBot="1" x14ac:dyDescent="0.3">
      <c r="A89" s="1580" t="s">
        <v>23</v>
      </c>
      <c r="B89" s="1581">
        <v>3</v>
      </c>
      <c r="C89" s="1581">
        <v>0</v>
      </c>
      <c r="D89" s="1582">
        <v>0</v>
      </c>
      <c r="E89" s="1581">
        <v>1</v>
      </c>
      <c r="F89" s="1581">
        <v>103</v>
      </c>
      <c r="G89" s="1583">
        <v>0</v>
      </c>
      <c r="H89" s="1584">
        <v>85</v>
      </c>
      <c r="I89" s="1585">
        <v>192</v>
      </c>
      <c r="J89" s="1586">
        <v>0</v>
      </c>
      <c r="K89" s="1581">
        <v>0</v>
      </c>
      <c r="L89" s="1581">
        <v>0</v>
      </c>
      <c r="M89" s="1581">
        <v>0</v>
      </c>
      <c r="N89" s="1585">
        <v>0</v>
      </c>
      <c r="O89" s="1620">
        <v>192</v>
      </c>
      <c r="P89" s="1588">
        <v>189</v>
      </c>
    </row>
    <row r="90" spans="1:16" ht="15.75" thickBot="1" x14ac:dyDescent="0.3">
      <c r="A90" s="1563" t="s">
        <v>492</v>
      </c>
      <c r="B90" s="1564">
        <v>3115</v>
      </c>
      <c r="C90" s="1564">
        <v>2631</v>
      </c>
      <c r="D90" s="1565">
        <v>593</v>
      </c>
      <c r="E90" s="1564">
        <v>9488</v>
      </c>
      <c r="F90" s="1564">
        <v>9445</v>
      </c>
      <c r="G90" s="1565">
        <v>63</v>
      </c>
      <c r="H90" s="1589">
        <v>1512</v>
      </c>
      <c r="I90" s="1566">
        <v>26191</v>
      </c>
      <c r="J90" s="1590">
        <v>15729</v>
      </c>
      <c r="K90" s="1564">
        <v>198</v>
      </c>
      <c r="L90" s="1564">
        <v>9617</v>
      </c>
      <c r="M90" s="1564">
        <v>399</v>
      </c>
      <c r="N90" s="1463">
        <v>25943</v>
      </c>
      <c r="O90" s="1465">
        <v>52135</v>
      </c>
      <c r="P90" s="1567">
        <v>38714</v>
      </c>
    </row>
    <row r="91" spans="1:16" x14ac:dyDescent="0.25">
      <c r="A91" s="1573" t="s">
        <v>49</v>
      </c>
      <c r="B91" s="1488">
        <v>2565</v>
      </c>
      <c r="C91" s="1488">
        <v>2570</v>
      </c>
      <c r="D91" s="1489">
        <v>584</v>
      </c>
      <c r="E91" s="1488">
        <v>6937</v>
      </c>
      <c r="F91" s="1488">
        <v>3854</v>
      </c>
      <c r="G91" s="1503">
        <v>29</v>
      </c>
      <c r="H91" s="1504">
        <v>1511</v>
      </c>
      <c r="I91" s="1537">
        <v>17437</v>
      </c>
      <c r="J91" s="1648">
        <v>6994</v>
      </c>
      <c r="K91" s="1488">
        <v>36</v>
      </c>
      <c r="L91" s="1488">
        <v>7317</v>
      </c>
      <c r="M91" s="1488">
        <v>399</v>
      </c>
      <c r="N91" s="1537">
        <v>14746</v>
      </c>
      <c r="O91" s="1620">
        <v>32184</v>
      </c>
      <c r="P91" s="1441">
        <v>21616</v>
      </c>
    </row>
    <row r="92" spans="1:16" x14ac:dyDescent="0.25">
      <c r="A92" s="1573" t="s">
        <v>50</v>
      </c>
      <c r="B92" s="1488">
        <v>148</v>
      </c>
      <c r="C92" s="1488">
        <v>0</v>
      </c>
      <c r="D92" s="1489">
        <v>0</v>
      </c>
      <c r="E92" s="1488">
        <v>0</v>
      </c>
      <c r="F92" s="1488">
        <v>0</v>
      </c>
      <c r="G92" s="1503">
        <v>0</v>
      </c>
      <c r="H92" s="1504">
        <v>0</v>
      </c>
      <c r="I92" s="1543">
        <v>148</v>
      </c>
      <c r="J92" s="1648">
        <v>0</v>
      </c>
      <c r="K92" s="1488">
        <v>0</v>
      </c>
      <c r="L92" s="1488">
        <v>0</v>
      </c>
      <c r="M92" s="1488">
        <v>0</v>
      </c>
      <c r="N92" s="1543">
        <v>0</v>
      </c>
      <c r="O92" s="1620">
        <v>148</v>
      </c>
      <c r="P92" s="1441">
        <v>0</v>
      </c>
    </row>
    <row r="93" spans="1:16" x14ac:dyDescent="0.25">
      <c r="A93" s="1573" t="s">
        <v>51</v>
      </c>
      <c r="B93" s="1574">
        <v>375</v>
      </c>
      <c r="C93" s="1574">
        <v>51</v>
      </c>
      <c r="D93" s="1489">
        <v>9</v>
      </c>
      <c r="E93" s="1574">
        <v>2365</v>
      </c>
      <c r="F93" s="1574">
        <v>5570</v>
      </c>
      <c r="G93" s="1503">
        <v>34</v>
      </c>
      <c r="H93" s="1575">
        <v>0</v>
      </c>
      <c r="I93" s="1543">
        <v>8361</v>
      </c>
      <c r="J93" s="1658">
        <v>8735</v>
      </c>
      <c r="K93" s="1574">
        <v>162</v>
      </c>
      <c r="L93" s="1574">
        <v>2299</v>
      </c>
      <c r="M93" s="1574">
        <v>0</v>
      </c>
      <c r="N93" s="1543">
        <v>11196</v>
      </c>
      <c r="O93" s="1620">
        <v>19557</v>
      </c>
      <c r="P93" s="1441">
        <v>16950</v>
      </c>
    </row>
    <row r="94" spans="1:16" x14ac:dyDescent="0.25">
      <c r="A94" s="1578" t="s">
        <v>52</v>
      </c>
      <c r="B94" s="1574">
        <v>7</v>
      </c>
      <c r="C94" s="1574">
        <v>0</v>
      </c>
      <c r="D94" s="1489">
        <v>0</v>
      </c>
      <c r="E94" s="1574">
        <v>181</v>
      </c>
      <c r="F94" s="1574">
        <v>13</v>
      </c>
      <c r="G94" s="1503">
        <v>0</v>
      </c>
      <c r="H94" s="1575">
        <v>1</v>
      </c>
      <c r="I94" s="1543">
        <v>202</v>
      </c>
      <c r="J94" s="1658">
        <v>0</v>
      </c>
      <c r="K94" s="1574">
        <v>0</v>
      </c>
      <c r="L94" s="1574">
        <v>0</v>
      </c>
      <c r="M94" s="1574">
        <v>0</v>
      </c>
      <c r="N94" s="1543">
        <v>0</v>
      </c>
      <c r="O94" s="1620">
        <v>202</v>
      </c>
      <c r="P94" s="1441">
        <v>114</v>
      </c>
    </row>
    <row r="95" spans="1:16" x14ac:dyDescent="0.25">
      <c r="A95" s="1659" t="s">
        <v>53</v>
      </c>
      <c r="B95" s="1660">
        <v>20</v>
      </c>
      <c r="C95" s="1660">
        <v>10</v>
      </c>
      <c r="D95" s="1646">
        <v>0</v>
      </c>
      <c r="E95" s="1660">
        <v>5</v>
      </c>
      <c r="F95" s="1660">
        <v>8</v>
      </c>
      <c r="G95" s="1651">
        <v>0</v>
      </c>
      <c r="H95" s="1661">
        <v>0</v>
      </c>
      <c r="I95" s="1543">
        <v>43</v>
      </c>
      <c r="J95" s="1662">
        <v>0</v>
      </c>
      <c r="K95" s="1660">
        <v>0</v>
      </c>
      <c r="L95" s="1660">
        <v>0</v>
      </c>
      <c r="M95" s="1660">
        <v>0</v>
      </c>
      <c r="N95" s="1543">
        <v>0</v>
      </c>
      <c r="O95" s="1620">
        <v>43</v>
      </c>
      <c r="P95" s="1441">
        <v>33</v>
      </c>
    </row>
    <row r="96" spans="1:16" ht="15.75" thickBot="1" x14ac:dyDescent="0.3">
      <c r="A96" s="1580" t="s">
        <v>23</v>
      </c>
      <c r="B96" s="1581">
        <v>0</v>
      </c>
      <c r="C96" s="1581">
        <v>0</v>
      </c>
      <c r="D96" s="1582">
        <v>0</v>
      </c>
      <c r="E96" s="1581">
        <v>0</v>
      </c>
      <c r="F96" s="1581">
        <v>0</v>
      </c>
      <c r="G96" s="1583">
        <v>0</v>
      </c>
      <c r="H96" s="1584">
        <v>0</v>
      </c>
      <c r="I96" s="1585">
        <v>0</v>
      </c>
      <c r="J96" s="1586">
        <v>0</v>
      </c>
      <c r="K96" s="1581">
        <v>0</v>
      </c>
      <c r="L96" s="1581">
        <v>1</v>
      </c>
      <c r="M96" s="1581">
        <v>0</v>
      </c>
      <c r="N96" s="1585">
        <v>1</v>
      </c>
      <c r="O96" s="1620">
        <v>1</v>
      </c>
      <c r="P96" s="1588">
        <v>1</v>
      </c>
    </row>
    <row r="97" spans="1:16" ht="15.75" customHeight="1" thickBot="1" x14ac:dyDescent="0.3">
      <c r="A97" s="1563" t="s">
        <v>493</v>
      </c>
      <c r="B97" s="1564">
        <v>16814</v>
      </c>
      <c r="C97" s="1553">
        <v>11793</v>
      </c>
      <c r="D97" s="1565">
        <v>2989</v>
      </c>
      <c r="E97" s="1553">
        <v>18308</v>
      </c>
      <c r="F97" s="1553">
        <v>19087</v>
      </c>
      <c r="G97" s="1565">
        <v>3095</v>
      </c>
      <c r="H97" s="1600">
        <v>5240</v>
      </c>
      <c r="I97" s="1463">
        <v>71242</v>
      </c>
      <c r="J97" s="1590">
        <v>16474</v>
      </c>
      <c r="K97" s="1553">
        <v>460</v>
      </c>
      <c r="L97" s="1564">
        <v>11712</v>
      </c>
      <c r="M97" s="1564">
        <v>399</v>
      </c>
      <c r="N97" s="1463">
        <v>29045</v>
      </c>
      <c r="O97" s="1465">
        <v>100287</v>
      </c>
      <c r="P97" s="1567">
        <v>67661</v>
      </c>
    </row>
    <row r="100" spans="1:16" x14ac:dyDescent="0.25">
      <c r="A100" s="1601"/>
      <c r="B100" s="1556"/>
    </row>
    <row r="101" spans="1:16" x14ac:dyDescent="0.25">
      <c r="A101" s="1556"/>
      <c r="B101" s="1556"/>
    </row>
    <row r="102" spans="1:16" x14ac:dyDescent="0.25">
      <c r="A102" s="1556"/>
      <c r="B102" s="1556"/>
    </row>
    <row r="103" spans="1:16" x14ac:dyDescent="0.25">
      <c r="A103" s="1556"/>
      <c r="B103" s="1556"/>
    </row>
    <row r="104" spans="1:16" x14ac:dyDescent="0.25">
      <c r="A104" s="1556"/>
      <c r="B104" s="1556"/>
    </row>
  </sheetData>
  <mergeCells count="82">
    <mergeCell ref="M7:M9"/>
    <mergeCell ref="N7:N9"/>
    <mergeCell ref="A2:P2"/>
    <mergeCell ref="F3:G3"/>
    <mergeCell ref="A5:P5"/>
    <mergeCell ref="A6:A9"/>
    <mergeCell ref="B6:H6"/>
    <mergeCell ref="J6:N6"/>
    <mergeCell ref="O6:O9"/>
    <mergeCell ref="P6:P9"/>
    <mergeCell ref="B7:D7"/>
    <mergeCell ref="E7:G7"/>
    <mergeCell ref="K8:K9"/>
    <mergeCell ref="H7:H9"/>
    <mergeCell ref="I7:I9"/>
    <mergeCell ref="J7:K7"/>
    <mergeCell ref="L7:L9"/>
    <mergeCell ref="B8:B9"/>
    <mergeCell ref="C8:D8"/>
    <mergeCell ref="E8:E9"/>
    <mergeCell ref="F8:G8"/>
    <mergeCell ref="J8:J9"/>
    <mergeCell ref="A35:P35"/>
    <mergeCell ref="A36:A39"/>
    <mergeCell ref="B36:H36"/>
    <mergeCell ref="J36:N36"/>
    <mergeCell ref="O36:O39"/>
    <mergeCell ref="P36:P39"/>
    <mergeCell ref="B37:D37"/>
    <mergeCell ref="E37:G37"/>
    <mergeCell ref="H37:H39"/>
    <mergeCell ref="I37:I39"/>
    <mergeCell ref="J37:K37"/>
    <mergeCell ref="L37:L39"/>
    <mergeCell ref="M37:M39"/>
    <mergeCell ref="N37:N39"/>
    <mergeCell ref="B38:B39"/>
    <mergeCell ref="C38:D38"/>
    <mergeCell ref="E38:E39"/>
    <mergeCell ref="F38:G38"/>
    <mergeCell ref="J38:J39"/>
    <mergeCell ref="K38:K39"/>
    <mergeCell ref="A47:P47"/>
    <mergeCell ref="A48:A51"/>
    <mergeCell ref="B48:H48"/>
    <mergeCell ref="J48:N48"/>
    <mergeCell ref="O48:O51"/>
    <mergeCell ref="P48:P51"/>
    <mergeCell ref="B49:D49"/>
    <mergeCell ref="E49:G49"/>
    <mergeCell ref="H49:H51"/>
    <mergeCell ref="I49:I51"/>
    <mergeCell ref="J49:K49"/>
    <mergeCell ref="L49:L51"/>
    <mergeCell ref="M49:M51"/>
    <mergeCell ref="N49:N51"/>
    <mergeCell ref="B50:B51"/>
    <mergeCell ref="C50:D50"/>
    <mergeCell ref="E50:E51"/>
    <mergeCell ref="F50:G50"/>
    <mergeCell ref="J50:J51"/>
    <mergeCell ref="K50:K51"/>
    <mergeCell ref="A78:P78"/>
    <mergeCell ref="A79:A82"/>
    <mergeCell ref="B79:H79"/>
    <mergeCell ref="J79:N79"/>
    <mergeCell ref="O79:O82"/>
    <mergeCell ref="P79:P82"/>
    <mergeCell ref="B80:D80"/>
    <mergeCell ref="E80:G80"/>
    <mergeCell ref="H80:H82"/>
    <mergeCell ref="I80:I82"/>
    <mergeCell ref="J80:K80"/>
    <mergeCell ref="L80:L82"/>
    <mergeCell ref="M80:M82"/>
    <mergeCell ref="N80:N82"/>
    <mergeCell ref="B81:B82"/>
    <mergeCell ref="C81:D81"/>
    <mergeCell ref="E81:E82"/>
    <mergeCell ref="F81:G81"/>
    <mergeCell ref="J81:J82"/>
    <mergeCell ref="K81:K82"/>
  </mergeCells>
  <pageMargins left="0.7" right="0.7" top="0.75" bottom="0.75" header="0.3" footer="0.3"/>
  <pageSetup paperSize="9" scale="38" orientation="landscape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29"/>
  <sheetViews>
    <sheetView zoomScale="85" zoomScaleNormal="85" workbookViewId="0">
      <selection activeCell="A6" sqref="A6:P33"/>
    </sheetView>
  </sheetViews>
  <sheetFormatPr defaultColWidth="9.140625" defaultRowHeight="15" x14ac:dyDescent="0.25"/>
  <cols>
    <col min="1" max="1" width="49.7109375" style="336" customWidth="1"/>
    <col min="2" max="2" width="11.28515625" style="336" bestFit="1" customWidth="1"/>
    <col min="3" max="3" width="16.7109375" style="336" customWidth="1"/>
    <col min="4" max="4" width="17.42578125" style="1148" customWidth="1"/>
    <col min="5" max="5" width="18.85546875" style="336" customWidth="1"/>
    <col min="6" max="6" width="19" style="336" customWidth="1"/>
    <col min="7" max="7" width="19" style="1148" customWidth="1"/>
    <col min="8" max="14" width="19" style="336" customWidth="1"/>
    <col min="15" max="15" width="16" style="336" customWidth="1"/>
    <col min="16" max="16" width="14" style="336" customWidth="1"/>
    <col min="17" max="16384" width="9.140625" style="336"/>
  </cols>
  <sheetData>
    <row r="1" spans="1:20" x14ac:dyDescent="0.25">
      <c r="A1" s="1149"/>
    </row>
    <row r="2" spans="1:20" ht="18.75" x14ac:dyDescent="0.3">
      <c r="A2" s="3572" t="s">
        <v>507</v>
      </c>
      <c r="B2" s="3572"/>
      <c r="C2" s="3572"/>
      <c r="D2" s="3572"/>
      <c r="E2" s="3572"/>
      <c r="F2" s="3572"/>
      <c r="G2" s="3572"/>
      <c r="H2" s="3572"/>
      <c r="I2" s="3572"/>
      <c r="J2" s="3572"/>
      <c r="K2" s="3572"/>
      <c r="L2" s="3572"/>
      <c r="M2" s="3572"/>
      <c r="N2" s="3572"/>
      <c r="O2" s="3572"/>
      <c r="P2" s="3572"/>
    </row>
    <row r="3" spans="1:20" ht="18.75" x14ac:dyDescent="0.3">
      <c r="A3" s="1412"/>
      <c r="B3" s="1410"/>
      <c r="C3" s="1410"/>
      <c r="D3" s="1412"/>
      <c r="E3" s="1410"/>
      <c r="F3" s="1410"/>
      <c r="G3" s="1410"/>
      <c r="H3" s="1412"/>
      <c r="I3" s="1412"/>
      <c r="J3" s="1410"/>
      <c r="K3" s="1412"/>
      <c r="L3" s="1412"/>
      <c r="M3" s="1412"/>
      <c r="N3" s="1412"/>
      <c r="O3" s="1412"/>
      <c r="P3" s="1412"/>
    </row>
    <row r="4" spans="1:20" ht="15.75" thickBot="1" x14ac:dyDescent="0.3">
      <c r="A4" s="1394"/>
      <c r="B4" s="1394"/>
      <c r="C4" s="1394"/>
      <c r="D4" s="1394"/>
      <c r="E4" s="1394"/>
      <c r="F4" s="1394"/>
      <c r="G4" s="1394"/>
      <c r="H4" s="1394"/>
      <c r="I4" s="1395"/>
      <c r="J4" s="1394"/>
      <c r="K4" s="1394"/>
      <c r="L4" s="1394"/>
      <c r="M4" s="1394"/>
      <c r="N4" s="1394"/>
      <c r="O4" s="1394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3"/>
    </row>
    <row r="6" spans="1:20" ht="16.5" customHeight="1" thickBot="1" x14ac:dyDescent="0.3">
      <c r="A6" s="2755" t="s">
        <v>0</v>
      </c>
      <c r="B6" s="3573" t="s">
        <v>459</v>
      </c>
      <c r="C6" s="3574"/>
      <c r="D6" s="3574"/>
      <c r="E6" s="3574"/>
      <c r="F6" s="3574"/>
      <c r="G6" s="3574"/>
      <c r="H6" s="3574"/>
      <c r="I6" s="3575"/>
      <c r="J6" s="3576" t="s">
        <v>458</v>
      </c>
      <c r="K6" s="3577"/>
      <c r="L6" s="3577"/>
      <c r="M6" s="3577"/>
      <c r="N6" s="3578"/>
      <c r="O6" s="3515" t="s">
        <v>3</v>
      </c>
      <c r="P6" s="3476" t="s">
        <v>495</v>
      </c>
    </row>
    <row r="7" spans="1:20" ht="15.75" thickBot="1" x14ac:dyDescent="0.3">
      <c r="A7" s="2756"/>
      <c r="B7" s="3487" t="s">
        <v>8</v>
      </c>
      <c r="C7" s="3514"/>
      <c r="D7" s="3488"/>
      <c r="E7" s="3511" t="s">
        <v>9</v>
      </c>
      <c r="F7" s="3512"/>
      <c r="G7" s="3513"/>
      <c r="H7" s="2755" t="s">
        <v>32</v>
      </c>
      <c r="I7" s="3484" t="s">
        <v>10</v>
      </c>
      <c r="J7" s="3487" t="s">
        <v>11</v>
      </c>
      <c r="K7" s="3488"/>
      <c r="L7" s="2755" t="s">
        <v>12</v>
      </c>
      <c r="M7" s="2755" t="s">
        <v>33</v>
      </c>
      <c r="N7" s="3484" t="s">
        <v>13</v>
      </c>
      <c r="O7" s="3490"/>
      <c r="P7" s="3477"/>
    </row>
    <row r="8" spans="1:20" ht="15.75" thickBot="1" x14ac:dyDescent="0.3">
      <c r="A8" s="3501"/>
      <c r="B8" s="3579" t="s">
        <v>483</v>
      </c>
      <c r="C8" s="3508" t="s">
        <v>15</v>
      </c>
      <c r="D8" s="3510"/>
      <c r="E8" s="2881" t="s">
        <v>16</v>
      </c>
      <c r="F8" s="3508" t="s">
        <v>34</v>
      </c>
      <c r="G8" s="3510"/>
      <c r="H8" s="2756"/>
      <c r="I8" s="3485"/>
      <c r="J8" s="3579" t="s">
        <v>483</v>
      </c>
      <c r="K8" s="2755" t="s">
        <v>15</v>
      </c>
      <c r="L8" s="2756"/>
      <c r="M8" s="2756"/>
      <c r="N8" s="3485"/>
      <c r="O8" s="3490"/>
      <c r="P8" s="3477"/>
    </row>
    <row r="9" spans="1:20" ht="81.75" customHeight="1" thickBot="1" x14ac:dyDescent="0.3">
      <c r="A9" s="3502"/>
      <c r="B9" s="3580"/>
      <c r="C9" s="1411" t="s">
        <v>485</v>
      </c>
      <c r="D9" s="1153" t="s">
        <v>486</v>
      </c>
      <c r="E9" s="3489"/>
      <c r="F9" s="1411" t="s">
        <v>487</v>
      </c>
      <c r="G9" s="1153" t="s">
        <v>486</v>
      </c>
      <c r="H9" s="2757"/>
      <c r="I9" s="3486"/>
      <c r="J9" s="3580"/>
      <c r="K9" s="2757"/>
      <c r="L9" s="2757"/>
      <c r="M9" s="2757"/>
      <c r="N9" s="3486"/>
      <c r="O9" s="3491"/>
      <c r="P9" s="3478"/>
    </row>
    <row r="10" spans="1:20" ht="17.25" customHeight="1" x14ac:dyDescent="0.25">
      <c r="A10" s="1154" t="s">
        <v>17</v>
      </c>
      <c r="B10" s="1155">
        <v>175679</v>
      </c>
      <c r="C10" s="1155">
        <v>24990</v>
      </c>
      <c r="D10" s="1157">
        <v>4701</v>
      </c>
      <c r="E10" s="1158">
        <v>18241</v>
      </c>
      <c r="F10" s="1155">
        <v>5515</v>
      </c>
      <c r="G10" s="1157">
        <v>1188</v>
      </c>
      <c r="H10" s="1158">
        <v>18485</v>
      </c>
      <c r="I10" s="1396">
        <v>242910</v>
      </c>
      <c r="J10" s="1158">
        <v>1806</v>
      </c>
      <c r="K10" s="1158">
        <v>456</v>
      </c>
      <c r="L10" s="1158">
        <v>32</v>
      </c>
      <c r="M10" s="1158">
        <v>0</v>
      </c>
      <c r="N10" s="1159">
        <v>2294</v>
      </c>
      <c r="O10" s="1397">
        <v>245204</v>
      </c>
      <c r="P10" s="1344">
        <v>85630</v>
      </c>
      <c r="Q10" s="337"/>
      <c r="R10" s="1161"/>
      <c r="S10" s="337">
        <f>O10+O52</f>
        <v>412735</v>
      </c>
      <c r="T10" s="337"/>
    </row>
    <row r="11" spans="1:20" x14ac:dyDescent="0.25">
      <c r="A11" s="381" t="s">
        <v>488</v>
      </c>
      <c r="B11" s="1162">
        <v>31207</v>
      </c>
      <c r="C11" s="1162">
        <v>7293</v>
      </c>
      <c r="D11" s="1164">
        <v>1633</v>
      </c>
      <c r="E11" s="1165">
        <v>6733</v>
      </c>
      <c r="F11" s="1162">
        <v>3046</v>
      </c>
      <c r="G11" s="1157">
        <v>990</v>
      </c>
      <c r="H11" s="1158">
        <v>5109</v>
      </c>
      <c r="I11" s="1396">
        <v>53388</v>
      </c>
      <c r="J11" s="1165">
        <v>408</v>
      </c>
      <c r="K11" s="1165">
        <v>47</v>
      </c>
      <c r="L11" s="1165">
        <v>3</v>
      </c>
      <c r="M11" s="1158">
        <v>0</v>
      </c>
      <c r="N11" s="1159">
        <v>458</v>
      </c>
      <c r="O11" s="1397">
        <v>53846</v>
      </c>
      <c r="P11" s="1345">
        <v>22322</v>
      </c>
      <c r="Q11" s="337"/>
      <c r="R11" s="1161"/>
      <c r="S11" s="337">
        <f t="shared" ref="S11:S16" si="0">O11+O53</f>
        <v>203103</v>
      </c>
      <c r="T11" s="337"/>
    </row>
    <row r="12" spans="1:20" s="1171" customFormat="1" x14ac:dyDescent="0.25">
      <c r="A12" s="1166" t="s">
        <v>411</v>
      </c>
      <c r="B12" s="1167">
        <v>6336</v>
      </c>
      <c r="C12" s="1167">
        <v>1763</v>
      </c>
      <c r="D12" s="1164">
        <v>752</v>
      </c>
      <c r="E12" s="1168">
        <v>2367</v>
      </c>
      <c r="F12" s="1167">
        <v>1279</v>
      </c>
      <c r="G12" s="1157">
        <v>149</v>
      </c>
      <c r="H12" s="1169">
        <v>1240</v>
      </c>
      <c r="I12" s="1398">
        <v>12985</v>
      </c>
      <c r="J12" s="1168">
        <v>5</v>
      </c>
      <c r="K12" s="1168">
        <v>0</v>
      </c>
      <c r="L12" s="1168">
        <v>0</v>
      </c>
      <c r="M12" s="1169">
        <v>0</v>
      </c>
      <c r="N12" s="1398">
        <v>5</v>
      </c>
      <c r="O12" s="1170">
        <v>12990</v>
      </c>
      <c r="P12" s="1168">
        <v>6748</v>
      </c>
      <c r="Q12" s="337"/>
      <c r="R12" s="1172"/>
      <c r="S12" s="337">
        <f t="shared" si="0"/>
        <v>58585</v>
      </c>
      <c r="T12" s="337"/>
    </row>
    <row r="13" spans="1:20" s="1171" customFormat="1" x14ac:dyDescent="0.25">
      <c r="A13" s="1173" t="s">
        <v>489</v>
      </c>
      <c r="B13" s="1167">
        <v>6794</v>
      </c>
      <c r="C13" s="1167">
        <v>997</v>
      </c>
      <c r="D13" s="1164">
        <v>162</v>
      </c>
      <c r="E13" s="1168">
        <v>1020</v>
      </c>
      <c r="F13" s="1167">
        <v>360</v>
      </c>
      <c r="G13" s="1157">
        <v>70</v>
      </c>
      <c r="H13" s="1169">
        <v>803</v>
      </c>
      <c r="I13" s="1398">
        <v>9974</v>
      </c>
      <c r="J13" s="1168">
        <v>291</v>
      </c>
      <c r="K13" s="1168">
        <v>0</v>
      </c>
      <c r="L13" s="1168">
        <v>0</v>
      </c>
      <c r="M13" s="1169">
        <v>0</v>
      </c>
      <c r="N13" s="1398">
        <v>291</v>
      </c>
      <c r="O13" s="1170">
        <v>10265</v>
      </c>
      <c r="P13" s="1168">
        <v>4474</v>
      </c>
      <c r="Q13" s="337"/>
      <c r="R13" s="1172"/>
      <c r="S13" s="337">
        <f t="shared" si="0"/>
        <v>54011</v>
      </c>
      <c r="T13" s="337"/>
    </row>
    <row r="14" spans="1:20" s="1171" customFormat="1" x14ac:dyDescent="0.25">
      <c r="A14" s="1173" t="s">
        <v>490</v>
      </c>
      <c r="B14" s="1167">
        <v>10400</v>
      </c>
      <c r="C14" s="1167">
        <v>3460</v>
      </c>
      <c r="D14" s="1164">
        <v>394</v>
      </c>
      <c r="E14" s="1168">
        <v>2196</v>
      </c>
      <c r="F14" s="1167">
        <v>994</v>
      </c>
      <c r="G14" s="1157">
        <v>559</v>
      </c>
      <c r="H14" s="1169">
        <v>1596</v>
      </c>
      <c r="I14" s="1398">
        <v>18646</v>
      </c>
      <c r="J14" s="1168">
        <v>111</v>
      </c>
      <c r="K14" s="1168">
        <v>0</v>
      </c>
      <c r="L14" s="1168">
        <v>0</v>
      </c>
      <c r="M14" s="1169">
        <v>0</v>
      </c>
      <c r="N14" s="1398">
        <v>111</v>
      </c>
      <c r="O14" s="1170">
        <v>18757</v>
      </c>
      <c r="P14" s="1168">
        <v>6442</v>
      </c>
      <c r="Q14" s="337"/>
      <c r="R14" s="1172"/>
      <c r="S14" s="337">
        <f t="shared" si="0"/>
        <v>72190</v>
      </c>
      <c r="T14" s="337"/>
    </row>
    <row r="15" spans="1:20" x14ac:dyDescent="0.25">
      <c r="A15" s="381" t="s">
        <v>22</v>
      </c>
      <c r="B15" s="1162">
        <v>15845</v>
      </c>
      <c r="C15" s="1162">
        <v>2686</v>
      </c>
      <c r="D15" s="1164">
        <v>468</v>
      </c>
      <c r="E15" s="1165">
        <v>3473</v>
      </c>
      <c r="F15" s="1162">
        <v>955</v>
      </c>
      <c r="G15" s="1157">
        <v>105</v>
      </c>
      <c r="H15" s="1158">
        <v>2782</v>
      </c>
      <c r="I15" s="1396">
        <v>25741</v>
      </c>
      <c r="J15" s="1165">
        <v>8</v>
      </c>
      <c r="K15" s="1165">
        <v>0</v>
      </c>
      <c r="L15" s="1165">
        <v>0</v>
      </c>
      <c r="M15" s="1158">
        <v>0</v>
      </c>
      <c r="N15" s="1159">
        <v>8</v>
      </c>
      <c r="O15" s="1397">
        <v>25749</v>
      </c>
      <c r="P15" s="1345">
        <v>10187</v>
      </c>
      <c r="Q15" s="337"/>
      <c r="R15" s="1161"/>
      <c r="S15" s="337">
        <f t="shared" si="0"/>
        <v>36600</v>
      </c>
      <c r="T15" s="337"/>
    </row>
    <row r="16" spans="1:20" ht="15.75" thickBot="1" x14ac:dyDescent="0.3">
      <c r="A16" s="448" t="s">
        <v>23</v>
      </c>
      <c r="B16" s="1174">
        <v>18456</v>
      </c>
      <c r="C16" s="1174">
        <v>3101</v>
      </c>
      <c r="D16" s="1176">
        <v>663</v>
      </c>
      <c r="E16" s="1177">
        <v>3787</v>
      </c>
      <c r="F16" s="1174">
        <v>799</v>
      </c>
      <c r="G16" s="1178">
        <v>129</v>
      </c>
      <c r="H16" s="1158">
        <v>3133</v>
      </c>
      <c r="I16" s="1399">
        <v>29276</v>
      </c>
      <c r="J16" s="1177">
        <v>1191</v>
      </c>
      <c r="K16" s="1177">
        <v>43</v>
      </c>
      <c r="L16" s="1177">
        <v>2243</v>
      </c>
      <c r="M16" s="1158">
        <v>26</v>
      </c>
      <c r="N16" s="1179">
        <v>3503</v>
      </c>
      <c r="O16" s="1397">
        <v>32779</v>
      </c>
      <c r="P16" s="1346">
        <v>16818</v>
      </c>
      <c r="Q16" s="337"/>
      <c r="R16" s="1161"/>
      <c r="S16" s="337">
        <f t="shared" si="0"/>
        <v>94079</v>
      </c>
      <c r="T16" s="337"/>
    </row>
    <row r="17" spans="1:20" ht="15.75" thickBot="1" x14ac:dyDescent="0.3">
      <c r="A17" s="1180" t="s">
        <v>24</v>
      </c>
      <c r="B17" s="1181">
        <v>241187</v>
      </c>
      <c r="C17" s="1183">
        <v>38070</v>
      </c>
      <c r="D17" s="1182">
        <v>7465</v>
      </c>
      <c r="E17" s="1181">
        <v>32234</v>
      </c>
      <c r="F17" s="1183">
        <v>10315</v>
      </c>
      <c r="G17" s="1182">
        <v>2412</v>
      </c>
      <c r="H17" s="1181">
        <v>29509</v>
      </c>
      <c r="I17" s="1379">
        <v>351315</v>
      </c>
      <c r="J17" s="1181">
        <v>3413</v>
      </c>
      <c r="K17" s="1181">
        <v>546</v>
      </c>
      <c r="L17" s="1181">
        <v>2278</v>
      </c>
      <c r="M17" s="1181">
        <v>26</v>
      </c>
      <c r="N17" s="1184">
        <v>6263</v>
      </c>
      <c r="O17" s="1380">
        <v>357578</v>
      </c>
      <c r="P17" s="1181">
        <v>134957</v>
      </c>
      <c r="Q17" s="337"/>
      <c r="S17" s="337">
        <f>O17+O59</f>
        <v>746517</v>
      </c>
      <c r="T17" s="337"/>
    </row>
    <row r="18" spans="1:20" x14ac:dyDescent="0.25">
      <c r="A18" s="329" t="s">
        <v>35</v>
      </c>
      <c r="B18" s="1186">
        <v>97</v>
      </c>
      <c r="C18" s="1186">
        <v>101</v>
      </c>
      <c r="D18" s="1188">
        <v>0</v>
      </c>
      <c r="E18" s="1189">
        <v>178</v>
      </c>
      <c r="F18" s="1186">
        <v>95</v>
      </c>
      <c r="G18" s="1188">
        <v>0</v>
      </c>
      <c r="H18" s="1189">
        <v>83</v>
      </c>
      <c r="I18" s="1396">
        <v>554</v>
      </c>
      <c r="J18" s="1189">
        <v>0</v>
      </c>
      <c r="K18" s="1189">
        <v>0</v>
      </c>
      <c r="L18" s="1189">
        <v>0</v>
      </c>
      <c r="M18" s="1189">
        <v>0</v>
      </c>
      <c r="N18" s="1159">
        <v>0</v>
      </c>
      <c r="O18" s="1400">
        <v>554</v>
      </c>
      <c r="P18" s="1347">
        <v>324</v>
      </c>
      <c r="R18" s="1161">
        <f>O18+O60</f>
        <v>64870</v>
      </c>
      <c r="S18" s="337"/>
      <c r="T18" s="337"/>
    </row>
    <row r="19" spans="1:20" x14ac:dyDescent="0.25">
      <c r="A19" s="381" t="s">
        <v>36</v>
      </c>
      <c r="B19" s="1162">
        <v>44</v>
      </c>
      <c r="C19" s="1162">
        <v>2</v>
      </c>
      <c r="D19" s="1164">
        <v>0</v>
      </c>
      <c r="E19" s="1165">
        <v>7</v>
      </c>
      <c r="F19" s="1162">
        <v>0</v>
      </c>
      <c r="G19" s="1164">
        <v>0</v>
      </c>
      <c r="H19" s="1165">
        <v>0</v>
      </c>
      <c r="I19" s="1396">
        <v>53</v>
      </c>
      <c r="J19" s="1165">
        <v>0</v>
      </c>
      <c r="K19" s="1165">
        <v>0</v>
      </c>
      <c r="L19" s="1165">
        <v>0</v>
      </c>
      <c r="M19" s="1165">
        <v>0</v>
      </c>
      <c r="N19" s="1159">
        <v>0</v>
      </c>
      <c r="O19" s="1401">
        <v>53</v>
      </c>
      <c r="P19" s="1345">
        <v>9</v>
      </c>
      <c r="R19" s="1161">
        <f t="shared" ref="R19:R32" si="1">O19+O61</f>
        <v>52110</v>
      </c>
      <c r="T19" s="337"/>
    </row>
    <row r="20" spans="1:20" x14ac:dyDescent="0.25">
      <c r="A20" s="381" t="s">
        <v>37</v>
      </c>
      <c r="B20" s="1162">
        <v>2</v>
      </c>
      <c r="C20" s="1162">
        <v>0</v>
      </c>
      <c r="D20" s="1164">
        <v>0</v>
      </c>
      <c r="E20" s="1165">
        <v>6</v>
      </c>
      <c r="F20" s="1162">
        <v>6</v>
      </c>
      <c r="G20" s="1164">
        <v>0</v>
      </c>
      <c r="H20" s="1165">
        <v>14</v>
      </c>
      <c r="I20" s="1396">
        <v>28</v>
      </c>
      <c r="J20" s="1165">
        <v>0</v>
      </c>
      <c r="K20" s="1165">
        <v>0</v>
      </c>
      <c r="L20" s="1165">
        <v>0</v>
      </c>
      <c r="M20" s="1165">
        <v>0</v>
      </c>
      <c r="N20" s="1159">
        <v>0</v>
      </c>
      <c r="O20" s="1401">
        <v>28</v>
      </c>
      <c r="P20" s="1345">
        <v>22</v>
      </c>
      <c r="R20" s="1161">
        <f t="shared" si="1"/>
        <v>7705</v>
      </c>
      <c r="T20" s="337"/>
    </row>
    <row r="21" spans="1:20" x14ac:dyDescent="0.25">
      <c r="A21" s="381" t="s">
        <v>38</v>
      </c>
      <c r="B21" s="1162">
        <v>64</v>
      </c>
      <c r="C21" s="1162">
        <v>13</v>
      </c>
      <c r="D21" s="1164">
        <v>0</v>
      </c>
      <c r="E21" s="1165">
        <v>14</v>
      </c>
      <c r="F21" s="1162">
        <v>0</v>
      </c>
      <c r="G21" s="1164">
        <v>0</v>
      </c>
      <c r="H21" s="1165">
        <v>0</v>
      </c>
      <c r="I21" s="1396">
        <v>91</v>
      </c>
      <c r="J21" s="1165">
        <v>0</v>
      </c>
      <c r="K21" s="1165">
        <v>0</v>
      </c>
      <c r="L21" s="1165">
        <v>0</v>
      </c>
      <c r="M21" s="1165">
        <v>0</v>
      </c>
      <c r="N21" s="1159">
        <v>0</v>
      </c>
      <c r="O21" s="1401">
        <v>91</v>
      </c>
      <c r="P21" s="1345">
        <v>68</v>
      </c>
      <c r="R21" s="1161">
        <f t="shared" si="1"/>
        <v>1564</v>
      </c>
      <c r="T21" s="337"/>
    </row>
    <row r="22" spans="1:20" x14ac:dyDescent="0.25">
      <c r="A22" s="381" t="s">
        <v>39</v>
      </c>
      <c r="B22" s="1162">
        <v>54</v>
      </c>
      <c r="C22" s="1162">
        <v>35</v>
      </c>
      <c r="D22" s="1164">
        <v>0</v>
      </c>
      <c r="E22" s="1165">
        <v>66</v>
      </c>
      <c r="F22" s="1162">
        <v>10</v>
      </c>
      <c r="G22" s="1164">
        <v>0</v>
      </c>
      <c r="H22" s="1165">
        <v>16</v>
      </c>
      <c r="I22" s="1396">
        <v>181</v>
      </c>
      <c r="J22" s="1165">
        <v>0</v>
      </c>
      <c r="K22" s="1165">
        <v>0</v>
      </c>
      <c r="L22" s="1165">
        <v>0</v>
      </c>
      <c r="M22" s="1165">
        <v>0</v>
      </c>
      <c r="N22" s="1159">
        <v>0</v>
      </c>
      <c r="O22" s="1401">
        <v>181</v>
      </c>
      <c r="P22" s="1345">
        <v>94</v>
      </c>
      <c r="R22" s="1161">
        <f t="shared" si="1"/>
        <v>68545</v>
      </c>
      <c r="T22" s="337"/>
    </row>
    <row r="23" spans="1:20" ht="15" customHeight="1" x14ac:dyDescent="0.25">
      <c r="A23" s="381" t="s">
        <v>40</v>
      </c>
      <c r="B23" s="1162">
        <v>4</v>
      </c>
      <c r="C23" s="1162">
        <v>11</v>
      </c>
      <c r="D23" s="1164">
        <v>0</v>
      </c>
      <c r="E23" s="1165">
        <v>2</v>
      </c>
      <c r="F23" s="1162">
        <v>0</v>
      </c>
      <c r="G23" s="1164">
        <v>0</v>
      </c>
      <c r="H23" s="1165">
        <v>0</v>
      </c>
      <c r="I23" s="1396">
        <v>17</v>
      </c>
      <c r="J23" s="1165">
        <v>0</v>
      </c>
      <c r="K23" s="1165">
        <v>0</v>
      </c>
      <c r="L23" s="1165">
        <v>0</v>
      </c>
      <c r="M23" s="1165">
        <v>0</v>
      </c>
      <c r="N23" s="1159">
        <v>0</v>
      </c>
      <c r="O23" s="1401">
        <v>17</v>
      </c>
      <c r="P23" s="1345">
        <v>14</v>
      </c>
      <c r="R23" s="1161">
        <f t="shared" si="1"/>
        <v>22377</v>
      </c>
      <c r="T23" s="337"/>
    </row>
    <row r="24" spans="1:20" x14ac:dyDescent="0.25">
      <c r="A24" s="381" t="s">
        <v>41</v>
      </c>
      <c r="B24" s="1162">
        <v>131</v>
      </c>
      <c r="C24" s="1162">
        <v>12</v>
      </c>
      <c r="D24" s="1164">
        <v>2</v>
      </c>
      <c r="E24" s="1165">
        <v>5</v>
      </c>
      <c r="F24" s="1162">
        <v>8</v>
      </c>
      <c r="G24" s="1164">
        <v>0</v>
      </c>
      <c r="H24" s="1165">
        <v>0</v>
      </c>
      <c r="I24" s="1396">
        <v>156</v>
      </c>
      <c r="J24" s="1165">
        <v>0</v>
      </c>
      <c r="K24" s="1165">
        <v>0</v>
      </c>
      <c r="L24" s="1165">
        <v>0</v>
      </c>
      <c r="M24" s="1165">
        <v>0</v>
      </c>
      <c r="N24" s="1159">
        <v>0</v>
      </c>
      <c r="O24" s="1401">
        <v>156</v>
      </c>
      <c r="P24" s="1345">
        <v>25</v>
      </c>
      <c r="R24" s="1161">
        <f t="shared" si="1"/>
        <v>20529</v>
      </c>
      <c r="T24" s="337"/>
    </row>
    <row r="25" spans="1:20" x14ac:dyDescent="0.25">
      <c r="A25" s="381" t="s">
        <v>42</v>
      </c>
      <c r="B25" s="1162">
        <v>2</v>
      </c>
      <c r="C25" s="1162">
        <v>0</v>
      </c>
      <c r="D25" s="1164">
        <v>0</v>
      </c>
      <c r="E25" s="1165">
        <v>0</v>
      </c>
      <c r="F25" s="1162">
        <v>0</v>
      </c>
      <c r="G25" s="1164">
        <v>0</v>
      </c>
      <c r="H25" s="1165">
        <v>0</v>
      </c>
      <c r="I25" s="1396">
        <v>2</v>
      </c>
      <c r="J25" s="1165">
        <v>0</v>
      </c>
      <c r="K25" s="1165">
        <v>0</v>
      </c>
      <c r="L25" s="1165">
        <v>0</v>
      </c>
      <c r="M25" s="1165">
        <v>0</v>
      </c>
      <c r="N25" s="1159">
        <v>0</v>
      </c>
      <c r="O25" s="1401">
        <v>2</v>
      </c>
      <c r="P25" s="1345">
        <v>1</v>
      </c>
      <c r="R25" s="1161">
        <f t="shared" si="1"/>
        <v>39662</v>
      </c>
      <c r="T25" s="337"/>
    </row>
    <row r="26" spans="1:20" x14ac:dyDescent="0.25">
      <c r="A26" s="381" t="s">
        <v>43</v>
      </c>
      <c r="B26" s="1162">
        <v>415</v>
      </c>
      <c r="C26" s="1162">
        <v>35</v>
      </c>
      <c r="D26" s="1164">
        <v>0</v>
      </c>
      <c r="E26" s="1165">
        <v>293</v>
      </c>
      <c r="F26" s="1162">
        <v>37</v>
      </c>
      <c r="G26" s="1164">
        <v>0</v>
      </c>
      <c r="H26" s="1165">
        <v>99</v>
      </c>
      <c r="I26" s="1396">
        <v>879</v>
      </c>
      <c r="J26" s="1165">
        <v>0</v>
      </c>
      <c r="K26" s="1165">
        <v>0</v>
      </c>
      <c r="L26" s="1165">
        <v>0</v>
      </c>
      <c r="M26" s="1165">
        <v>3</v>
      </c>
      <c r="N26" s="1159">
        <v>3</v>
      </c>
      <c r="O26" s="1401">
        <v>882</v>
      </c>
      <c r="P26" s="1345">
        <v>581</v>
      </c>
      <c r="R26" s="1161">
        <f t="shared" si="1"/>
        <v>14411</v>
      </c>
      <c r="T26" s="337"/>
    </row>
    <row r="27" spans="1:20" x14ac:dyDescent="0.25">
      <c r="A27" s="381" t="s">
        <v>44</v>
      </c>
      <c r="B27" s="1162">
        <v>105</v>
      </c>
      <c r="C27" s="1162">
        <v>0</v>
      </c>
      <c r="D27" s="1164">
        <v>0</v>
      </c>
      <c r="E27" s="1165">
        <v>68</v>
      </c>
      <c r="F27" s="1162">
        <v>0</v>
      </c>
      <c r="G27" s="1164">
        <v>0</v>
      </c>
      <c r="H27" s="1165">
        <v>25</v>
      </c>
      <c r="I27" s="1396">
        <v>198</v>
      </c>
      <c r="J27" s="1165">
        <v>0</v>
      </c>
      <c r="K27" s="1165">
        <v>0</v>
      </c>
      <c r="L27" s="1165">
        <v>0</v>
      </c>
      <c r="M27" s="1165">
        <v>0</v>
      </c>
      <c r="N27" s="1159">
        <v>0</v>
      </c>
      <c r="O27" s="1401">
        <v>198</v>
      </c>
      <c r="P27" s="1345">
        <v>126</v>
      </c>
      <c r="R27" s="1161">
        <f t="shared" si="1"/>
        <v>14794</v>
      </c>
      <c r="T27" s="337"/>
    </row>
    <row r="28" spans="1:20" x14ac:dyDescent="0.25">
      <c r="A28" s="381" t="s">
        <v>45</v>
      </c>
      <c r="B28" s="1162">
        <v>42</v>
      </c>
      <c r="C28" s="1162">
        <v>0</v>
      </c>
      <c r="D28" s="1164">
        <v>0</v>
      </c>
      <c r="E28" s="1165">
        <v>24</v>
      </c>
      <c r="F28" s="1162">
        <v>0</v>
      </c>
      <c r="G28" s="1164">
        <v>0</v>
      </c>
      <c r="H28" s="1165">
        <v>1</v>
      </c>
      <c r="I28" s="1396">
        <v>67</v>
      </c>
      <c r="J28" s="1165">
        <v>0</v>
      </c>
      <c r="K28" s="1165">
        <v>0</v>
      </c>
      <c r="L28" s="1165">
        <v>0</v>
      </c>
      <c r="M28" s="1165">
        <v>0</v>
      </c>
      <c r="N28" s="1159">
        <v>0</v>
      </c>
      <c r="O28" s="1401">
        <v>67</v>
      </c>
      <c r="P28" s="1345">
        <v>60</v>
      </c>
      <c r="R28" s="1161">
        <f t="shared" si="1"/>
        <v>2716</v>
      </c>
      <c r="T28" s="337"/>
    </row>
    <row r="29" spans="1:20" x14ac:dyDescent="0.25">
      <c r="A29" s="381" t="s">
        <v>46</v>
      </c>
      <c r="B29" s="1162">
        <v>335</v>
      </c>
      <c r="C29" s="1162">
        <v>52</v>
      </c>
      <c r="D29" s="1164">
        <v>0</v>
      </c>
      <c r="E29" s="1165">
        <v>46</v>
      </c>
      <c r="F29" s="1162">
        <v>100</v>
      </c>
      <c r="G29" s="1164">
        <v>0</v>
      </c>
      <c r="H29" s="1165">
        <v>0</v>
      </c>
      <c r="I29" s="1396">
        <v>533</v>
      </c>
      <c r="J29" s="1165">
        <v>0</v>
      </c>
      <c r="K29" s="1165">
        <v>0</v>
      </c>
      <c r="L29" s="1165">
        <v>0</v>
      </c>
      <c r="M29" s="1165">
        <v>0</v>
      </c>
      <c r="N29" s="1159">
        <v>0</v>
      </c>
      <c r="O29" s="1401">
        <v>533</v>
      </c>
      <c r="P29" s="1345">
        <v>293</v>
      </c>
      <c r="R29" s="1161">
        <f t="shared" si="1"/>
        <v>24787</v>
      </c>
      <c r="T29" s="337"/>
    </row>
    <row r="30" spans="1:20" x14ac:dyDescent="0.25">
      <c r="A30" s="381" t="s">
        <v>47</v>
      </c>
      <c r="B30" s="1162">
        <v>2</v>
      </c>
      <c r="C30" s="1162">
        <v>10</v>
      </c>
      <c r="D30" s="1164">
        <v>0</v>
      </c>
      <c r="E30" s="1165">
        <v>23</v>
      </c>
      <c r="F30" s="1162">
        <v>0</v>
      </c>
      <c r="G30" s="1164">
        <v>0</v>
      </c>
      <c r="H30" s="1165">
        <v>0</v>
      </c>
      <c r="I30" s="1396">
        <v>35</v>
      </c>
      <c r="J30" s="1165">
        <v>0</v>
      </c>
      <c r="K30" s="1165">
        <v>0</v>
      </c>
      <c r="L30" s="1165">
        <v>0</v>
      </c>
      <c r="M30" s="1165">
        <v>0</v>
      </c>
      <c r="N30" s="1159">
        <v>0</v>
      </c>
      <c r="O30" s="1401">
        <v>35</v>
      </c>
      <c r="P30" s="1345">
        <v>2</v>
      </c>
      <c r="R30" s="1161">
        <f t="shared" si="1"/>
        <v>2918</v>
      </c>
      <c r="T30" s="337"/>
    </row>
    <row r="31" spans="1:20" ht="15.75" thickBot="1" x14ac:dyDescent="0.3">
      <c r="A31" s="381" t="s">
        <v>321</v>
      </c>
      <c r="B31" s="1162">
        <v>1233</v>
      </c>
      <c r="C31" s="1162">
        <v>294</v>
      </c>
      <c r="D31" s="1164">
        <v>129</v>
      </c>
      <c r="E31" s="1165">
        <v>278</v>
      </c>
      <c r="F31" s="1162">
        <v>128</v>
      </c>
      <c r="G31" s="1164">
        <v>47</v>
      </c>
      <c r="H31" s="1165">
        <v>307</v>
      </c>
      <c r="I31" s="1399">
        <v>2240</v>
      </c>
      <c r="J31" s="1165">
        <v>0</v>
      </c>
      <c r="K31" s="1165">
        <v>0</v>
      </c>
      <c r="L31" s="1165">
        <v>0</v>
      </c>
      <c r="M31" s="1165">
        <v>0</v>
      </c>
      <c r="N31" s="1179">
        <v>0</v>
      </c>
      <c r="O31" s="1401">
        <v>2240</v>
      </c>
      <c r="P31" s="1345">
        <v>1321</v>
      </c>
      <c r="R31" s="1161">
        <f t="shared" si="1"/>
        <v>209477</v>
      </c>
      <c r="T31" s="337"/>
    </row>
    <row r="32" spans="1:20" s="77" customFormat="1" ht="15.75" thickBot="1" x14ac:dyDescent="0.3">
      <c r="A32" s="1192" t="s">
        <v>25</v>
      </c>
      <c r="B32" s="1193">
        <v>2529</v>
      </c>
      <c r="C32" s="1195">
        <v>565</v>
      </c>
      <c r="D32" s="1194">
        <v>131</v>
      </c>
      <c r="E32" s="1193">
        <v>1010</v>
      </c>
      <c r="F32" s="1195">
        <v>384</v>
      </c>
      <c r="G32" s="1194">
        <v>47</v>
      </c>
      <c r="H32" s="1193">
        <v>545</v>
      </c>
      <c r="I32" s="1379">
        <v>5033</v>
      </c>
      <c r="J32" s="1193">
        <v>0</v>
      </c>
      <c r="K32" s="1193">
        <v>0</v>
      </c>
      <c r="L32" s="1193">
        <v>0</v>
      </c>
      <c r="M32" s="1193">
        <v>3</v>
      </c>
      <c r="N32" s="1184">
        <v>3</v>
      </c>
      <c r="O32" s="1380">
        <v>5036</v>
      </c>
      <c r="P32" s="1193">
        <v>2940</v>
      </c>
      <c r="R32" s="1161">
        <f t="shared" si="1"/>
        <v>546466</v>
      </c>
      <c r="S32" s="1144"/>
      <c r="T32" s="337"/>
    </row>
    <row r="33" spans="1:20" s="77" customFormat="1" ht="15.75" thickBot="1" x14ac:dyDescent="0.3">
      <c r="A33" s="1180" t="s">
        <v>26</v>
      </c>
      <c r="B33" s="1181">
        <v>243716</v>
      </c>
      <c r="C33" s="1183">
        <v>38635</v>
      </c>
      <c r="D33" s="1197">
        <v>7596</v>
      </c>
      <c r="E33" s="1181">
        <v>33244</v>
      </c>
      <c r="F33" s="1198">
        <v>10699</v>
      </c>
      <c r="G33" s="1182">
        <v>2459</v>
      </c>
      <c r="H33" s="1181">
        <v>30054</v>
      </c>
      <c r="I33" s="1379">
        <v>356348</v>
      </c>
      <c r="J33" s="1181">
        <v>3413</v>
      </c>
      <c r="K33" s="1181">
        <v>546</v>
      </c>
      <c r="L33" s="1181">
        <v>2278</v>
      </c>
      <c r="M33" s="1181">
        <v>29</v>
      </c>
      <c r="N33" s="1184">
        <v>6266</v>
      </c>
      <c r="O33" s="1380">
        <v>362614</v>
      </c>
      <c r="P33" s="1181">
        <v>137897</v>
      </c>
      <c r="Q33" s="1144"/>
      <c r="R33" s="1144"/>
      <c r="T33" s="337"/>
    </row>
    <row r="34" spans="1:20" s="77" customFormat="1" ht="14.25" customHeight="1" thickBot="1" x14ac:dyDescent="0.3">
      <c r="A34" s="336"/>
      <c r="B34" s="337"/>
      <c r="C34" s="336"/>
      <c r="D34" s="1148"/>
      <c r="E34" s="336"/>
      <c r="F34" s="336"/>
      <c r="G34" s="1148"/>
      <c r="H34" s="336"/>
      <c r="I34" s="337"/>
      <c r="J34" s="336"/>
      <c r="K34" s="336"/>
      <c r="L34" s="336"/>
      <c r="M34" s="337"/>
      <c r="N34" s="336"/>
      <c r="O34" s="337"/>
      <c r="P34" s="1144"/>
      <c r="T34" s="337"/>
    </row>
    <row r="35" spans="1:20" s="77" customFormat="1" ht="15" customHeight="1" thickBot="1" x14ac:dyDescent="0.3">
      <c r="A35" s="3481" t="s">
        <v>30</v>
      </c>
      <c r="B35" s="3482"/>
      <c r="C35" s="3482"/>
      <c r="D35" s="3482"/>
      <c r="E35" s="3482"/>
      <c r="F35" s="3482"/>
      <c r="G35" s="3482"/>
      <c r="H35" s="3482"/>
      <c r="I35" s="3482"/>
      <c r="J35" s="3482"/>
      <c r="K35" s="3482"/>
      <c r="L35" s="3482"/>
      <c r="M35" s="3482"/>
      <c r="N35" s="3482"/>
      <c r="O35" s="3482"/>
      <c r="P35" s="3483"/>
      <c r="T35" s="337"/>
    </row>
    <row r="36" spans="1:20" s="77" customFormat="1" ht="15.75" customHeight="1" thickBot="1" x14ac:dyDescent="0.3">
      <c r="A36" s="2755" t="s">
        <v>0</v>
      </c>
      <c r="B36" s="3573" t="s">
        <v>459</v>
      </c>
      <c r="C36" s="3574"/>
      <c r="D36" s="3574"/>
      <c r="E36" s="3574"/>
      <c r="F36" s="3574"/>
      <c r="G36" s="3574"/>
      <c r="H36" s="3574"/>
      <c r="I36" s="3575"/>
      <c r="J36" s="3576" t="s">
        <v>458</v>
      </c>
      <c r="K36" s="3577"/>
      <c r="L36" s="3577"/>
      <c r="M36" s="3577"/>
      <c r="N36" s="3578"/>
      <c r="O36" s="3515" t="s">
        <v>3</v>
      </c>
      <c r="P36" s="3476" t="s">
        <v>495</v>
      </c>
      <c r="T36" s="337"/>
    </row>
    <row r="37" spans="1:20" s="77" customFormat="1" ht="15" customHeight="1" thickBot="1" x14ac:dyDescent="0.3">
      <c r="A37" s="2756"/>
      <c r="B37" s="3487" t="s">
        <v>8</v>
      </c>
      <c r="C37" s="3514"/>
      <c r="D37" s="3488"/>
      <c r="E37" s="3511" t="s">
        <v>9</v>
      </c>
      <c r="F37" s="3512"/>
      <c r="G37" s="3513"/>
      <c r="H37" s="2755" t="s">
        <v>32</v>
      </c>
      <c r="I37" s="3484" t="s">
        <v>10</v>
      </c>
      <c r="J37" s="3487" t="s">
        <v>11</v>
      </c>
      <c r="K37" s="3488"/>
      <c r="L37" s="2755" t="s">
        <v>12</v>
      </c>
      <c r="M37" s="2755" t="s">
        <v>33</v>
      </c>
      <c r="N37" s="3484" t="s">
        <v>13</v>
      </c>
      <c r="O37" s="3490"/>
      <c r="P37" s="3477"/>
      <c r="T37" s="337"/>
    </row>
    <row r="38" spans="1:20" s="77" customFormat="1" ht="15.75" customHeight="1" thickBot="1" x14ac:dyDescent="0.3">
      <c r="A38" s="3501"/>
      <c r="B38" s="3579" t="s">
        <v>483</v>
      </c>
      <c r="C38" s="3508" t="s">
        <v>15</v>
      </c>
      <c r="D38" s="3510"/>
      <c r="E38" s="2881" t="s">
        <v>16</v>
      </c>
      <c r="F38" s="3508" t="s">
        <v>34</v>
      </c>
      <c r="G38" s="3510"/>
      <c r="H38" s="2756"/>
      <c r="I38" s="3485"/>
      <c r="J38" s="3579" t="s">
        <v>483</v>
      </c>
      <c r="K38" s="2755" t="s">
        <v>15</v>
      </c>
      <c r="L38" s="2756"/>
      <c r="M38" s="2756"/>
      <c r="N38" s="3485"/>
      <c r="O38" s="3490"/>
      <c r="P38" s="3477"/>
      <c r="T38" s="337"/>
    </row>
    <row r="39" spans="1:20" s="77" customFormat="1" ht="57.75" thickBot="1" x14ac:dyDescent="0.3">
      <c r="A39" s="3502"/>
      <c r="B39" s="3580"/>
      <c r="C39" s="1411" t="s">
        <v>485</v>
      </c>
      <c r="D39" s="1153" t="s">
        <v>486</v>
      </c>
      <c r="E39" s="3489"/>
      <c r="F39" s="1411" t="s">
        <v>487</v>
      </c>
      <c r="G39" s="1153" t="s">
        <v>486</v>
      </c>
      <c r="H39" s="2757"/>
      <c r="I39" s="3486"/>
      <c r="J39" s="3580"/>
      <c r="K39" s="2757"/>
      <c r="L39" s="2757"/>
      <c r="M39" s="2757"/>
      <c r="N39" s="3486"/>
      <c r="O39" s="3491"/>
      <c r="P39" s="3478"/>
    </row>
    <row r="40" spans="1:20" s="77" customFormat="1" x14ac:dyDescent="0.25">
      <c r="A40" s="1154" t="s">
        <v>27</v>
      </c>
      <c r="B40" s="1203">
        <v>99474</v>
      </c>
      <c r="C40" s="1203">
        <v>15224</v>
      </c>
      <c r="D40" s="1264">
        <v>2423</v>
      </c>
      <c r="E40" s="1203">
        <v>13088</v>
      </c>
      <c r="F40" s="1203">
        <v>3390</v>
      </c>
      <c r="G40" s="1204">
        <v>902</v>
      </c>
      <c r="H40" s="1205">
        <v>14379</v>
      </c>
      <c r="I40" s="1206">
        <v>145555</v>
      </c>
      <c r="J40" s="1155">
        <v>1359</v>
      </c>
      <c r="K40" s="1203">
        <v>197</v>
      </c>
      <c r="L40" s="1203">
        <v>20</v>
      </c>
      <c r="M40" s="1205">
        <v>0</v>
      </c>
      <c r="N40" s="1206">
        <v>1576</v>
      </c>
      <c r="O40" s="1160">
        <v>147131</v>
      </c>
      <c r="P40" s="1347">
        <v>42372</v>
      </c>
      <c r="Q40" s="1208"/>
    </row>
    <row r="41" spans="1:20" s="77" customFormat="1" ht="15.75" thickBot="1" x14ac:dyDescent="0.3">
      <c r="A41" s="381" t="s">
        <v>28</v>
      </c>
      <c r="B41" s="1209">
        <v>141712</v>
      </c>
      <c r="C41" s="1209">
        <v>22846</v>
      </c>
      <c r="D41" s="1211">
        <v>5042</v>
      </c>
      <c r="E41" s="1209">
        <v>19146</v>
      </c>
      <c r="F41" s="1209">
        <v>6925</v>
      </c>
      <c r="G41" s="1204">
        <v>1510</v>
      </c>
      <c r="H41" s="1205">
        <v>15130</v>
      </c>
      <c r="I41" s="1212">
        <v>205760</v>
      </c>
      <c r="J41" s="1162">
        <v>2054</v>
      </c>
      <c r="K41" s="1209">
        <v>349</v>
      </c>
      <c r="L41" s="1209">
        <v>2258</v>
      </c>
      <c r="M41" s="1205">
        <v>26</v>
      </c>
      <c r="N41" s="1212">
        <v>4687</v>
      </c>
      <c r="O41" s="1213">
        <v>210447</v>
      </c>
      <c r="P41" s="1348">
        <v>92585</v>
      </c>
      <c r="Q41" s="1214"/>
    </row>
    <row r="42" spans="1:20" s="77" customFormat="1" ht="15.75" thickBot="1" x14ac:dyDescent="0.3">
      <c r="A42" s="1180" t="s">
        <v>24</v>
      </c>
      <c r="B42" s="1183">
        <v>241187</v>
      </c>
      <c r="C42" s="1183">
        <v>38070</v>
      </c>
      <c r="D42" s="1215">
        <v>7465</v>
      </c>
      <c r="E42" s="1183">
        <v>32234</v>
      </c>
      <c r="F42" s="1183">
        <v>10315</v>
      </c>
      <c r="G42" s="1215">
        <v>2412</v>
      </c>
      <c r="H42" s="1198">
        <v>29509</v>
      </c>
      <c r="I42" s="1206">
        <v>351315</v>
      </c>
      <c r="J42" s="1183">
        <v>3413</v>
      </c>
      <c r="K42" s="1183">
        <v>546</v>
      </c>
      <c r="L42" s="1183">
        <v>2278</v>
      </c>
      <c r="M42" s="1183">
        <v>26</v>
      </c>
      <c r="N42" s="1206">
        <v>6263</v>
      </c>
      <c r="O42" s="1185">
        <v>357578</v>
      </c>
      <c r="P42" s="1181">
        <v>134957</v>
      </c>
    </row>
    <row r="43" spans="1:20" s="77" customFormat="1" ht="15.75" thickBot="1" x14ac:dyDescent="0.3">
      <c r="A43" s="1180" t="s">
        <v>25</v>
      </c>
      <c r="B43" s="1216">
        <v>2529</v>
      </c>
      <c r="C43" s="1216">
        <v>565</v>
      </c>
      <c r="D43" s="1217">
        <v>131</v>
      </c>
      <c r="E43" s="1216">
        <v>1010</v>
      </c>
      <c r="F43" s="1216">
        <v>384</v>
      </c>
      <c r="G43" s="1217">
        <v>47</v>
      </c>
      <c r="H43" s="1216">
        <v>545</v>
      </c>
      <c r="I43" s="1206">
        <v>5033</v>
      </c>
      <c r="J43" s="1216">
        <v>0</v>
      </c>
      <c r="K43" s="1216">
        <v>0</v>
      </c>
      <c r="L43" s="1216">
        <v>0</v>
      </c>
      <c r="M43" s="1216">
        <v>3</v>
      </c>
      <c r="N43" s="1206">
        <v>3</v>
      </c>
      <c r="O43" s="1185">
        <v>5036</v>
      </c>
      <c r="P43" s="1181">
        <v>2940</v>
      </c>
    </row>
    <row r="44" spans="1:20" s="77" customFormat="1" ht="15.75" thickBot="1" x14ac:dyDescent="0.3">
      <c r="A44" s="1218" t="s">
        <v>26</v>
      </c>
      <c r="B44" s="1216">
        <v>243716</v>
      </c>
      <c r="C44" s="1216">
        <v>38635</v>
      </c>
      <c r="D44" s="1217">
        <v>7596</v>
      </c>
      <c r="E44" s="1216">
        <v>33244</v>
      </c>
      <c r="F44" s="1216">
        <v>10699</v>
      </c>
      <c r="G44" s="1217">
        <v>2459</v>
      </c>
      <c r="H44" s="1219">
        <v>30054</v>
      </c>
      <c r="I44" s="1184">
        <v>356348</v>
      </c>
      <c r="J44" s="1216">
        <v>3413</v>
      </c>
      <c r="K44" s="1216">
        <v>546</v>
      </c>
      <c r="L44" s="1216">
        <v>2278</v>
      </c>
      <c r="M44" s="1216">
        <v>29</v>
      </c>
      <c r="N44" s="1184">
        <v>6266</v>
      </c>
      <c r="O44" s="1185">
        <v>362614</v>
      </c>
      <c r="P44" s="1181">
        <v>137897</v>
      </c>
      <c r="R44" s="1144">
        <f>O44+O75</f>
        <v>1292983</v>
      </c>
    </row>
    <row r="45" spans="1:20" s="77" customFormat="1" x14ac:dyDescent="0.25">
      <c r="A45" s="336"/>
      <c r="B45" s="337"/>
      <c r="C45" s="336"/>
      <c r="D45" s="1148"/>
      <c r="E45" s="336"/>
      <c r="F45" s="336"/>
      <c r="G45" s="1148"/>
      <c r="H45" s="336"/>
      <c r="I45" s="337"/>
      <c r="J45" s="336"/>
      <c r="K45" s="336"/>
      <c r="L45" s="336"/>
      <c r="M45" s="336"/>
      <c r="N45" s="336"/>
      <c r="O45" s="336"/>
    </row>
    <row r="46" spans="1:20" s="77" customFormat="1" ht="15.75" thickBot="1" x14ac:dyDescent="0.3">
      <c r="A46" s="336"/>
      <c r="B46" s="337">
        <f>B59+J59</f>
        <v>170555</v>
      </c>
      <c r="C46" s="336"/>
      <c r="D46" s="1148"/>
      <c r="E46" s="336"/>
      <c r="F46" s="336"/>
      <c r="G46" s="1148"/>
      <c r="H46" s="336"/>
      <c r="I46" s="337"/>
      <c r="J46" s="336"/>
      <c r="K46" s="336"/>
      <c r="L46" s="336"/>
      <c r="M46" s="336"/>
      <c r="N46" s="336"/>
      <c r="O46" s="336"/>
    </row>
    <row r="47" spans="1:20" s="77" customFormat="1" ht="15.75" thickBot="1" x14ac:dyDescent="0.3">
      <c r="A47" s="3481" t="s">
        <v>48</v>
      </c>
      <c r="B47" s="3482"/>
      <c r="C47" s="3482"/>
      <c r="D47" s="3482"/>
      <c r="E47" s="3482"/>
      <c r="F47" s="3482"/>
      <c r="G47" s="3482"/>
      <c r="H47" s="3482"/>
      <c r="I47" s="3482"/>
      <c r="J47" s="3482"/>
      <c r="K47" s="3482"/>
      <c r="L47" s="3482"/>
      <c r="M47" s="3482"/>
      <c r="N47" s="3482"/>
      <c r="O47" s="3482"/>
      <c r="P47" s="3483"/>
    </row>
    <row r="48" spans="1:20" s="77" customFormat="1" ht="15.75" customHeight="1" thickBot="1" x14ac:dyDescent="0.3">
      <c r="A48" s="2755" t="s">
        <v>0</v>
      </c>
      <c r="B48" s="3573" t="s">
        <v>459</v>
      </c>
      <c r="C48" s="3574"/>
      <c r="D48" s="3574"/>
      <c r="E48" s="3574"/>
      <c r="F48" s="3574"/>
      <c r="G48" s="3574"/>
      <c r="H48" s="3574"/>
      <c r="I48" s="3575"/>
      <c r="J48" s="3576" t="s">
        <v>458</v>
      </c>
      <c r="K48" s="3577"/>
      <c r="L48" s="3577"/>
      <c r="M48" s="3577"/>
      <c r="N48" s="3578"/>
      <c r="O48" s="3515" t="s">
        <v>3</v>
      </c>
      <c r="P48" s="3476" t="s">
        <v>495</v>
      </c>
    </row>
    <row r="49" spans="1:25" s="77" customFormat="1" ht="15" customHeight="1" thickBot="1" x14ac:dyDescent="0.3">
      <c r="A49" s="2756"/>
      <c r="B49" s="3487" t="s">
        <v>8</v>
      </c>
      <c r="C49" s="3514"/>
      <c r="D49" s="3488"/>
      <c r="E49" s="3511" t="s">
        <v>9</v>
      </c>
      <c r="F49" s="3512"/>
      <c r="G49" s="3513"/>
      <c r="H49" s="2755" t="s">
        <v>32</v>
      </c>
      <c r="I49" s="3484" t="s">
        <v>10</v>
      </c>
      <c r="J49" s="3487" t="s">
        <v>11</v>
      </c>
      <c r="K49" s="3488"/>
      <c r="L49" s="2755" t="s">
        <v>12</v>
      </c>
      <c r="M49" s="2755" t="s">
        <v>33</v>
      </c>
      <c r="N49" s="3484" t="s">
        <v>13</v>
      </c>
      <c r="O49" s="3490"/>
      <c r="P49" s="3477"/>
    </row>
    <row r="50" spans="1:25" s="77" customFormat="1" ht="15.75" customHeight="1" thickBot="1" x14ac:dyDescent="0.3">
      <c r="A50" s="3501"/>
      <c r="B50" s="3579" t="s">
        <v>483</v>
      </c>
      <c r="C50" s="3508" t="s">
        <v>15</v>
      </c>
      <c r="D50" s="3510"/>
      <c r="E50" s="2881" t="s">
        <v>16</v>
      </c>
      <c r="F50" s="3508" t="s">
        <v>34</v>
      </c>
      <c r="G50" s="3510"/>
      <c r="H50" s="2756"/>
      <c r="I50" s="3485"/>
      <c r="J50" s="3579" t="s">
        <v>483</v>
      </c>
      <c r="K50" s="2755" t="s">
        <v>15</v>
      </c>
      <c r="L50" s="2756"/>
      <c r="M50" s="2756"/>
      <c r="N50" s="3485"/>
      <c r="O50" s="3490"/>
      <c r="P50" s="3477"/>
    </row>
    <row r="51" spans="1:25" s="77" customFormat="1" ht="57.75" thickBot="1" x14ac:dyDescent="0.3">
      <c r="A51" s="3502"/>
      <c r="B51" s="3580"/>
      <c r="C51" s="1411" t="s">
        <v>485</v>
      </c>
      <c r="D51" s="1153" t="s">
        <v>486</v>
      </c>
      <c r="E51" s="3489"/>
      <c r="F51" s="1411" t="s">
        <v>487</v>
      </c>
      <c r="G51" s="1153" t="s">
        <v>486</v>
      </c>
      <c r="H51" s="2757"/>
      <c r="I51" s="3486"/>
      <c r="J51" s="3580"/>
      <c r="K51" s="2757"/>
      <c r="L51" s="2757"/>
      <c r="M51" s="2757"/>
      <c r="N51" s="3486"/>
      <c r="O51" s="3491"/>
      <c r="P51" s="3478"/>
    </row>
    <row r="52" spans="1:25" s="77" customFormat="1" x14ac:dyDescent="0.25">
      <c r="A52" s="1154" t="s">
        <v>17</v>
      </c>
      <c r="B52" s="1203">
        <v>71888</v>
      </c>
      <c r="C52" s="1203">
        <v>31693</v>
      </c>
      <c r="D52" s="1264">
        <v>1286</v>
      </c>
      <c r="E52" s="1203">
        <v>21349</v>
      </c>
      <c r="F52" s="1203">
        <v>18077</v>
      </c>
      <c r="G52" s="1204">
        <v>2728</v>
      </c>
      <c r="H52" s="1205">
        <v>7978</v>
      </c>
      <c r="I52" s="1396">
        <v>150985</v>
      </c>
      <c r="J52" s="1220">
        <v>8687</v>
      </c>
      <c r="K52" s="1222">
        <v>2050</v>
      </c>
      <c r="L52" s="1222">
        <v>4811</v>
      </c>
      <c r="M52" s="1223">
        <v>998</v>
      </c>
      <c r="N52" s="1159">
        <v>16546</v>
      </c>
      <c r="O52" s="1160">
        <v>167531</v>
      </c>
      <c r="P52" s="1347">
        <v>101421</v>
      </c>
      <c r="R52" s="1208"/>
      <c r="T52" s="1144"/>
    </row>
    <row r="53" spans="1:25" s="77" customFormat="1" x14ac:dyDescent="0.25">
      <c r="A53" s="381" t="s">
        <v>488</v>
      </c>
      <c r="B53" s="1209">
        <v>48483</v>
      </c>
      <c r="C53" s="1209">
        <v>34844</v>
      </c>
      <c r="D53" s="1211">
        <v>2257</v>
      </c>
      <c r="E53" s="1209">
        <v>12984</v>
      </c>
      <c r="F53" s="1209">
        <v>15826</v>
      </c>
      <c r="G53" s="1224">
        <v>3524</v>
      </c>
      <c r="H53" s="1225">
        <v>9297</v>
      </c>
      <c r="I53" s="1396">
        <v>121434</v>
      </c>
      <c r="J53" s="1226">
        <v>11812</v>
      </c>
      <c r="K53" s="1228">
        <v>8611</v>
      </c>
      <c r="L53" s="1228">
        <v>4489</v>
      </c>
      <c r="M53" s="1229">
        <v>2912</v>
      </c>
      <c r="N53" s="1159">
        <v>27823</v>
      </c>
      <c r="O53" s="1191">
        <v>149257</v>
      </c>
      <c r="P53" s="1345">
        <v>105857</v>
      </c>
      <c r="R53" s="1214"/>
      <c r="S53" s="77" t="s">
        <v>518</v>
      </c>
      <c r="W53" s="77" t="s">
        <v>518</v>
      </c>
    </row>
    <row r="54" spans="1:25" s="1236" customFormat="1" x14ac:dyDescent="0.25">
      <c r="A54" s="1166" t="s">
        <v>411</v>
      </c>
      <c r="B54" s="1230">
        <v>13286</v>
      </c>
      <c r="C54" s="1230">
        <v>9638</v>
      </c>
      <c r="D54" s="1211">
        <v>1041</v>
      </c>
      <c r="E54" s="1230">
        <v>2782</v>
      </c>
      <c r="F54" s="1230">
        <v>4612</v>
      </c>
      <c r="G54" s="1224">
        <v>807</v>
      </c>
      <c r="H54" s="1231">
        <v>1491</v>
      </c>
      <c r="I54" s="1398">
        <v>31809</v>
      </c>
      <c r="J54" s="1232">
        <v>7562</v>
      </c>
      <c r="K54" s="1233">
        <v>3884</v>
      </c>
      <c r="L54" s="1233">
        <v>1414</v>
      </c>
      <c r="M54" s="1234">
        <v>926</v>
      </c>
      <c r="N54" s="1159">
        <v>13786</v>
      </c>
      <c r="O54" s="1235">
        <v>45595</v>
      </c>
      <c r="P54" s="1168">
        <v>37152</v>
      </c>
      <c r="R54" s="1237"/>
      <c r="S54" s="1236" t="s">
        <v>509</v>
      </c>
      <c r="T54" s="1236" t="s">
        <v>502</v>
      </c>
      <c r="U54" s="1637">
        <f>E17+F17+L17</f>
        <v>44827</v>
      </c>
      <c r="W54" s="1236" t="s">
        <v>509</v>
      </c>
      <c r="X54" s="1236" t="s">
        <v>502</v>
      </c>
      <c r="Y54" s="1637">
        <f>H17+M17</f>
        <v>29535</v>
      </c>
    </row>
    <row r="55" spans="1:25" s="1236" customFormat="1" x14ac:dyDescent="0.25">
      <c r="A55" s="1173" t="s">
        <v>489</v>
      </c>
      <c r="B55" s="1230">
        <v>17873</v>
      </c>
      <c r="C55" s="1230">
        <v>9796</v>
      </c>
      <c r="D55" s="1211">
        <v>253</v>
      </c>
      <c r="E55" s="1230">
        <v>4077</v>
      </c>
      <c r="F55" s="1230">
        <v>2980</v>
      </c>
      <c r="G55" s="1224">
        <v>180</v>
      </c>
      <c r="H55" s="1231">
        <v>4903</v>
      </c>
      <c r="I55" s="1398">
        <v>39629</v>
      </c>
      <c r="J55" s="1232">
        <v>1894</v>
      </c>
      <c r="K55" s="1233">
        <v>90</v>
      </c>
      <c r="L55" s="1233">
        <v>218</v>
      </c>
      <c r="M55" s="1234">
        <v>1915</v>
      </c>
      <c r="N55" s="1159">
        <v>4117</v>
      </c>
      <c r="O55" s="1235">
        <v>43746</v>
      </c>
      <c r="P55" s="1168">
        <v>26480</v>
      </c>
      <c r="R55" s="1237"/>
      <c r="T55" s="1236" t="s">
        <v>510</v>
      </c>
      <c r="U55" s="1637">
        <f>E32+F32+L32</f>
        <v>1394</v>
      </c>
      <c r="X55" s="1236" t="s">
        <v>510</v>
      </c>
      <c r="Y55" s="1637">
        <f>H32+M32</f>
        <v>548</v>
      </c>
    </row>
    <row r="56" spans="1:25" s="1236" customFormat="1" x14ac:dyDescent="0.25">
      <c r="A56" s="1173" t="s">
        <v>490</v>
      </c>
      <c r="B56" s="1230">
        <v>14546</v>
      </c>
      <c r="C56" s="1230">
        <v>13835</v>
      </c>
      <c r="D56" s="1211">
        <v>834</v>
      </c>
      <c r="E56" s="1230">
        <v>5582</v>
      </c>
      <c r="F56" s="1230">
        <v>7460</v>
      </c>
      <c r="G56" s="1224">
        <v>2388</v>
      </c>
      <c r="H56" s="1231">
        <v>2401</v>
      </c>
      <c r="I56" s="1398">
        <v>43824</v>
      </c>
      <c r="J56" s="1232">
        <v>2356</v>
      </c>
      <c r="K56" s="1233">
        <v>4456</v>
      </c>
      <c r="L56" s="1233">
        <v>2798</v>
      </c>
      <c r="M56" s="1234">
        <v>0</v>
      </c>
      <c r="N56" s="1159">
        <v>9609</v>
      </c>
      <c r="O56" s="1235">
        <v>53433</v>
      </c>
      <c r="P56" s="1168">
        <v>38381</v>
      </c>
      <c r="R56" s="1237"/>
      <c r="T56" s="1236" t="s">
        <v>475</v>
      </c>
      <c r="U56" s="1637">
        <f>E33+F33+L33</f>
        <v>46221</v>
      </c>
      <c r="X56" s="1236" t="s">
        <v>475</v>
      </c>
      <c r="Y56" s="1637">
        <f>H33+M33</f>
        <v>30083</v>
      </c>
    </row>
    <row r="57" spans="1:25" s="77" customFormat="1" x14ac:dyDescent="0.25">
      <c r="A57" s="381" t="s">
        <v>22</v>
      </c>
      <c r="B57" s="1209">
        <v>4609</v>
      </c>
      <c r="C57" s="1209">
        <v>2527</v>
      </c>
      <c r="D57" s="1211">
        <v>213</v>
      </c>
      <c r="E57" s="1209">
        <v>1255</v>
      </c>
      <c r="F57" s="1209">
        <v>446</v>
      </c>
      <c r="G57" s="1224">
        <v>10</v>
      </c>
      <c r="H57" s="1225">
        <v>1283</v>
      </c>
      <c r="I57" s="1396">
        <v>10121</v>
      </c>
      <c r="J57" s="1226">
        <v>522</v>
      </c>
      <c r="K57" s="1228">
        <v>42</v>
      </c>
      <c r="L57" s="1228">
        <v>166</v>
      </c>
      <c r="M57" s="1229">
        <v>0</v>
      </c>
      <c r="N57" s="1159">
        <v>730</v>
      </c>
      <c r="O57" s="1191">
        <v>10851</v>
      </c>
      <c r="P57" s="1345">
        <v>6415</v>
      </c>
      <c r="R57" s="1214"/>
    </row>
    <row r="58" spans="1:25" s="77" customFormat="1" ht="15.75" thickBot="1" x14ac:dyDescent="0.3">
      <c r="A58" s="448" t="s">
        <v>23</v>
      </c>
      <c r="B58" s="1238">
        <v>23265</v>
      </c>
      <c r="C58" s="1238">
        <v>15363</v>
      </c>
      <c r="D58" s="1240">
        <v>2127</v>
      </c>
      <c r="E58" s="1238">
        <v>8187</v>
      </c>
      <c r="F58" s="1238">
        <v>6340</v>
      </c>
      <c r="G58" s="1241">
        <v>979</v>
      </c>
      <c r="H58" s="1242">
        <v>5476</v>
      </c>
      <c r="I58" s="1396">
        <v>58631</v>
      </c>
      <c r="J58" s="1243">
        <v>1289</v>
      </c>
      <c r="K58" s="1245">
        <v>407</v>
      </c>
      <c r="L58" s="1245">
        <v>818</v>
      </c>
      <c r="M58" s="1246">
        <v>155</v>
      </c>
      <c r="N58" s="1179">
        <v>2669</v>
      </c>
      <c r="O58" s="1247">
        <v>61300</v>
      </c>
      <c r="P58" s="1346">
        <v>43304</v>
      </c>
      <c r="R58" s="1214"/>
    </row>
    <row r="59" spans="1:25" s="77" customFormat="1" ht="15.75" thickBot="1" x14ac:dyDescent="0.3">
      <c r="A59" s="1248" t="s">
        <v>24</v>
      </c>
      <c r="B59" s="1249">
        <v>148246</v>
      </c>
      <c r="C59" s="1251">
        <v>84427</v>
      </c>
      <c r="D59" s="1250">
        <v>5883</v>
      </c>
      <c r="E59" s="1251">
        <v>43775</v>
      </c>
      <c r="F59" s="1251">
        <v>40689</v>
      </c>
      <c r="G59" s="1250">
        <v>7241</v>
      </c>
      <c r="H59" s="1252">
        <v>24034</v>
      </c>
      <c r="I59" s="1402">
        <v>341171</v>
      </c>
      <c r="J59" s="1249">
        <v>22309</v>
      </c>
      <c r="K59" s="1251">
        <v>11110</v>
      </c>
      <c r="L59" s="1251">
        <v>10284</v>
      </c>
      <c r="M59" s="1251">
        <v>4065</v>
      </c>
      <c r="N59" s="1254">
        <v>47768</v>
      </c>
      <c r="O59" s="1255">
        <v>388939</v>
      </c>
      <c r="P59" s="1181">
        <v>256997</v>
      </c>
      <c r="S59" s="77" t="s">
        <v>511</v>
      </c>
      <c r="T59" s="77" t="s">
        <v>502</v>
      </c>
      <c r="U59" s="1144">
        <f>E59+F59+L59</f>
        <v>94748</v>
      </c>
      <c r="W59" s="77" t="s">
        <v>511</v>
      </c>
      <c r="X59" s="77" t="s">
        <v>502</v>
      </c>
      <c r="Y59" s="1144">
        <f>H59+M59</f>
        <v>28099</v>
      </c>
    </row>
    <row r="60" spans="1:25" s="87" customFormat="1" x14ac:dyDescent="0.25">
      <c r="A60" s="1256" t="s">
        <v>35</v>
      </c>
      <c r="B60" s="1186">
        <v>12523</v>
      </c>
      <c r="C60" s="1364">
        <v>5277</v>
      </c>
      <c r="D60" s="1365">
        <v>0</v>
      </c>
      <c r="E60" s="1364">
        <v>7158</v>
      </c>
      <c r="F60" s="1364">
        <v>5818</v>
      </c>
      <c r="G60" s="1365">
        <v>81</v>
      </c>
      <c r="H60" s="1367">
        <v>3182</v>
      </c>
      <c r="I60" s="1381">
        <v>33958</v>
      </c>
      <c r="J60" s="1186">
        <v>23680</v>
      </c>
      <c r="K60" s="1364">
        <v>1978</v>
      </c>
      <c r="L60" s="1364">
        <v>4567</v>
      </c>
      <c r="M60" s="1260">
        <v>133</v>
      </c>
      <c r="N60" s="1206">
        <v>30358</v>
      </c>
      <c r="O60" s="1190">
        <v>64316</v>
      </c>
      <c r="P60" s="1344">
        <v>44095</v>
      </c>
      <c r="R60" s="1146"/>
      <c r="T60" s="87" t="s">
        <v>510</v>
      </c>
      <c r="U60" s="1146">
        <f>E74+F74+L74</f>
        <v>164711</v>
      </c>
      <c r="X60" s="87" t="s">
        <v>510</v>
      </c>
      <c r="Y60" s="1146">
        <f>H74+M74</f>
        <v>67680</v>
      </c>
    </row>
    <row r="61" spans="1:25" s="87" customFormat="1" x14ac:dyDescent="0.25">
      <c r="A61" s="1261" t="s">
        <v>36</v>
      </c>
      <c r="B61" s="1162">
        <v>6024</v>
      </c>
      <c r="C61" s="1209">
        <v>3533</v>
      </c>
      <c r="D61" s="1211">
        <v>0</v>
      </c>
      <c r="E61" s="1209">
        <v>3147</v>
      </c>
      <c r="F61" s="1209">
        <v>3761</v>
      </c>
      <c r="G61" s="1211">
        <v>191</v>
      </c>
      <c r="H61" s="1225">
        <v>5077</v>
      </c>
      <c r="I61" s="1384">
        <v>21542</v>
      </c>
      <c r="J61" s="1162">
        <v>16474</v>
      </c>
      <c r="K61" s="1209">
        <v>9587</v>
      </c>
      <c r="L61" s="1209">
        <v>2574</v>
      </c>
      <c r="M61" s="1263">
        <v>1881</v>
      </c>
      <c r="N61" s="1262">
        <v>30516</v>
      </c>
      <c r="O61" s="1191">
        <v>52057</v>
      </c>
      <c r="P61" s="1345">
        <v>37632</v>
      </c>
      <c r="R61" s="1146"/>
      <c r="T61" s="87" t="s">
        <v>475</v>
      </c>
      <c r="U61" s="1146">
        <f>E75+F75+L75</f>
        <v>259459</v>
      </c>
      <c r="X61" s="87" t="s">
        <v>475</v>
      </c>
      <c r="Y61" s="1146">
        <f>H75+M75</f>
        <v>95779</v>
      </c>
    </row>
    <row r="62" spans="1:25" s="87" customFormat="1" x14ac:dyDescent="0.25">
      <c r="A62" s="1261" t="s">
        <v>37</v>
      </c>
      <c r="B62" s="1162">
        <v>731</v>
      </c>
      <c r="C62" s="1209">
        <v>164</v>
      </c>
      <c r="D62" s="1211">
        <v>0</v>
      </c>
      <c r="E62" s="1209">
        <v>779</v>
      </c>
      <c r="F62" s="1209">
        <v>482</v>
      </c>
      <c r="G62" s="1211">
        <v>204</v>
      </c>
      <c r="H62" s="1225">
        <v>286</v>
      </c>
      <c r="I62" s="1384">
        <v>2442</v>
      </c>
      <c r="J62" s="1162">
        <v>5213</v>
      </c>
      <c r="K62" s="1209">
        <v>0</v>
      </c>
      <c r="L62" s="1209">
        <v>22</v>
      </c>
      <c r="M62" s="1263">
        <v>0</v>
      </c>
      <c r="N62" s="1262">
        <v>5235</v>
      </c>
      <c r="O62" s="1191">
        <v>7677</v>
      </c>
      <c r="P62" s="1345">
        <v>2003</v>
      </c>
      <c r="R62" s="1146"/>
    </row>
    <row r="63" spans="1:25" s="87" customFormat="1" x14ac:dyDescent="0.25">
      <c r="A63" s="1261" t="s">
        <v>38</v>
      </c>
      <c r="B63" s="1162">
        <v>301</v>
      </c>
      <c r="C63" s="1209">
        <v>57</v>
      </c>
      <c r="D63" s="1211">
        <v>0</v>
      </c>
      <c r="E63" s="1209">
        <v>349</v>
      </c>
      <c r="F63" s="1209">
        <v>642</v>
      </c>
      <c r="G63" s="1211">
        <v>11</v>
      </c>
      <c r="H63" s="1225">
        <v>46</v>
      </c>
      <c r="I63" s="1384">
        <v>1395</v>
      </c>
      <c r="J63" s="1162">
        <v>0</v>
      </c>
      <c r="K63" s="1209">
        <v>78</v>
      </c>
      <c r="L63" s="1209">
        <v>0</v>
      </c>
      <c r="M63" s="1263">
        <v>0</v>
      </c>
      <c r="N63" s="1262">
        <v>78</v>
      </c>
      <c r="O63" s="1191">
        <v>1473</v>
      </c>
      <c r="P63" s="1345">
        <v>886</v>
      </c>
      <c r="R63" s="1146"/>
    </row>
    <row r="64" spans="1:25" s="87" customFormat="1" x14ac:dyDescent="0.25">
      <c r="A64" s="1261" t="s">
        <v>39</v>
      </c>
      <c r="B64" s="1162">
        <v>5846</v>
      </c>
      <c r="C64" s="1209">
        <v>6648</v>
      </c>
      <c r="D64" s="1211">
        <v>0</v>
      </c>
      <c r="E64" s="1209">
        <v>2268</v>
      </c>
      <c r="F64" s="1209">
        <v>5406</v>
      </c>
      <c r="G64" s="1211">
        <v>103</v>
      </c>
      <c r="H64" s="1225">
        <v>1895</v>
      </c>
      <c r="I64" s="1384">
        <v>22063</v>
      </c>
      <c r="J64" s="1162">
        <v>6191</v>
      </c>
      <c r="K64" s="1209">
        <v>5695</v>
      </c>
      <c r="L64" s="1209">
        <v>20962</v>
      </c>
      <c r="M64" s="1263">
        <v>13452</v>
      </c>
      <c r="N64" s="1262">
        <v>46301</v>
      </c>
      <c r="O64" s="1191">
        <v>68364</v>
      </c>
      <c r="P64" s="1345">
        <v>47176</v>
      </c>
      <c r="R64" s="1146"/>
      <c r="S64" s="87" t="s">
        <v>512</v>
      </c>
      <c r="T64" s="87" t="s">
        <v>502</v>
      </c>
      <c r="U64" s="1146">
        <f>U54+U59</f>
        <v>139575</v>
      </c>
      <c r="W64" s="87" t="s">
        <v>512</v>
      </c>
      <c r="X64" s="87" t="s">
        <v>502</v>
      </c>
      <c r="Y64" s="1146">
        <f>Y54+Y59</f>
        <v>57634</v>
      </c>
    </row>
    <row r="65" spans="1:25" s="87" customFormat="1" x14ac:dyDescent="0.25">
      <c r="A65" s="1261" t="s">
        <v>40</v>
      </c>
      <c r="B65" s="1162">
        <v>520</v>
      </c>
      <c r="C65" s="1209">
        <v>806</v>
      </c>
      <c r="D65" s="1211">
        <v>15</v>
      </c>
      <c r="E65" s="1209">
        <v>9189</v>
      </c>
      <c r="F65" s="1209">
        <v>440</v>
      </c>
      <c r="G65" s="1211">
        <v>0</v>
      </c>
      <c r="H65" s="1225">
        <v>37</v>
      </c>
      <c r="I65" s="1384">
        <v>10992</v>
      </c>
      <c r="J65" s="1162">
        <v>8734</v>
      </c>
      <c r="K65" s="1209">
        <v>0</v>
      </c>
      <c r="L65" s="1209">
        <v>2130</v>
      </c>
      <c r="M65" s="1263">
        <v>504</v>
      </c>
      <c r="N65" s="1262">
        <v>11368</v>
      </c>
      <c r="O65" s="1191">
        <v>22360</v>
      </c>
      <c r="P65" s="1345">
        <v>20819</v>
      </c>
      <c r="R65" s="1146"/>
      <c r="T65" s="87" t="s">
        <v>510</v>
      </c>
      <c r="U65" s="1146">
        <f>U55+U60</f>
        <v>166105</v>
      </c>
      <c r="X65" s="87" t="s">
        <v>510</v>
      </c>
      <c r="Y65" s="1146">
        <f>Y55+Y60</f>
        <v>68228</v>
      </c>
    </row>
    <row r="66" spans="1:25" s="87" customFormat="1" ht="15" customHeight="1" x14ac:dyDescent="0.25">
      <c r="A66" s="1261" t="s">
        <v>41</v>
      </c>
      <c r="B66" s="1162">
        <v>6090</v>
      </c>
      <c r="C66" s="1209">
        <v>2028</v>
      </c>
      <c r="D66" s="1211">
        <v>178</v>
      </c>
      <c r="E66" s="1209">
        <v>6929</v>
      </c>
      <c r="F66" s="1209">
        <v>1406</v>
      </c>
      <c r="G66" s="1211">
        <v>0</v>
      </c>
      <c r="H66" s="1225">
        <v>291</v>
      </c>
      <c r="I66" s="1384">
        <v>16744</v>
      </c>
      <c r="J66" s="1162">
        <v>1682</v>
      </c>
      <c r="K66" s="1209">
        <v>264</v>
      </c>
      <c r="L66" s="1209">
        <v>1683</v>
      </c>
      <c r="M66" s="1263">
        <v>0</v>
      </c>
      <c r="N66" s="1262">
        <v>3629</v>
      </c>
      <c r="O66" s="1191">
        <v>20373</v>
      </c>
      <c r="P66" s="1345">
        <v>15798</v>
      </c>
      <c r="R66" s="1146"/>
      <c r="T66" s="87" t="s">
        <v>475</v>
      </c>
      <c r="U66" s="1146">
        <f>U56+U61</f>
        <v>305680</v>
      </c>
      <c r="X66" s="87" t="s">
        <v>475</v>
      </c>
      <c r="Y66" s="1146">
        <f>Y56+Y61</f>
        <v>125862</v>
      </c>
    </row>
    <row r="67" spans="1:25" s="87" customFormat="1" x14ac:dyDescent="0.25">
      <c r="A67" s="1261" t="s">
        <v>42</v>
      </c>
      <c r="B67" s="1162">
        <v>3989</v>
      </c>
      <c r="C67" s="1209">
        <v>5407</v>
      </c>
      <c r="D67" s="1211">
        <v>0</v>
      </c>
      <c r="E67" s="1209">
        <v>11482</v>
      </c>
      <c r="F67" s="1209">
        <v>15042</v>
      </c>
      <c r="G67" s="1211">
        <v>0</v>
      </c>
      <c r="H67" s="1225">
        <v>3190</v>
      </c>
      <c r="I67" s="1384">
        <v>39109</v>
      </c>
      <c r="J67" s="1162">
        <v>65</v>
      </c>
      <c r="K67" s="1209">
        <v>65</v>
      </c>
      <c r="L67" s="1209">
        <v>344</v>
      </c>
      <c r="M67" s="1263">
        <v>77</v>
      </c>
      <c r="N67" s="1262">
        <v>551</v>
      </c>
      <c r="O67" s="1191">
        <v>39660</v>
      </c>
      <c r="P67" s="1345">
        <v>31401</v>
      </c>
      <c r="R67" s="1146"/>
      <c r="T67" s="1144"/>
      <c r="U67" s="77"/>
    </row>
    <row r="68" spans="1:25" s="87" customFormat="1" x14ac:dyDescent="0.25">
      <c r="A68" s="1261" t="s">
        <v>43</v>
      </c>
      <c r="B68" s="1162">
        <v>6119</v>
      </c>
      <c r="C68" s="1209">
        <v>2098</v>
      </c>
      <c r="D68" s="1211">
        <v>0</v>
      </c>
      <c r="E68" s="1209">
        <v>3032</v>
      </c>
      <c r="F68" s="1209">
        <v>603</v>
      </c>
      <c r="G68" s="1211">
        <v>150</v>
      </c>
      <c r="H68" s="1225">
        <v>1504</v>
      </c>
      <c r="I68" s="1384">
        <v>13356</v>
      </c>
      <c r="J68" s="1162">
        <v>153</v>
      </c>
      <c r="K68" s="1209">
        <v>13</v>
      </c>
      <c r="L68" s="1209">
        <v>0</v>
      </c>
      <c r="M68" s="1263">
        <v>7</v>
      </c>
      <c r="N68" s="1262">
        <v>173</v>
      </c>
      <c r="O68" s="1191">
        <v>13529</v>
      </c>
      <c r="P68" s="1345">
        <v>6248</v>
      </c>
      <c r="R68" s="1146"/>
      <c r="T68" s="1144"/>
      <c r="U68" s="77"/>
    </row>
    <row r="69" spans="1:25" s="77" customFormat="1" x14ac:dyDescent="0.25">
      <c r="A69" s="1261" t="s">
        <v>44</v>
      </c>
      <c r="B69" s="1220">
        <v>2089</v>
      </c>
      <c r="C69" s="1203">
        <v>2793</v>
      </c>
      <c r="D69" s="1264">
        <v>0</v>
      </c>
      <c r="E69" s="1203">
        <v>2276</v>
      </c>
      <c r="F69" s="1203">
        <v>763</v>
      </c>
      <c r="G69" s="1204">
        <v>0</v>
      </c>
      <c r="H69" s="1205">
        <v>3480</v>
      </c>
      <c r="I69" s="1403">
        <v>11401</v>
      </c>
      <c r="J69" s="1220">
        <v>1783</v>
      </c>
      <c r="K69" s="1203">
        <v>512</v>
      </c>
      <c r="L69" s="1203">
        <v>0</v>
      </c>
      <c r="M69" s="1203">
        <v>900</v>
      </c>
      <c r="N69" s="1159">
        <v>3195</v>
      </c>
      <c r="O69" s="1160">
        <v>14596</v>
      </c>
      <c r="P69" s="1345">
        <v>12474</v>
      </c>
      <c r="R69" s="1146"/>
      <c r="T69" s="1144"/>
    </row>
    <row r="70" spans="1:25" s="77" customFormat="1" x14ac:dyDescent="0.25">
      <c r="A70" s="1261" t="s">
        <v>45</v>
      </c>
      <c r="B70" s="1226">
        <v>1033</v>
      </c>
      <c r="C70" s="1209">
        <v>662</v>
      </c>
      <c r="D70" s="1211">
        <v>0</v>
      </c>
      <c r="E70" s="1209">
        <v>210</v>
      </c>
      <c r="F70" s="1209">
        <v>133</v>
      </c>
      <c r="G70" s="1224">
        <v>28</v>
      </c>
      <c r="H70" s="1225">
        <v>539</v>
      </c>
      <c r="I70" s="1403">
        <v>2577</v>
      </c>
      <c r="J70" s="1226">
        <v>72</v>
      </c>
      <c r="K70" s="1209">
        <v>0</v>
      </c>
      <c r="L70" s="1209">
        <v>0</v>
      </c>
      <c r="M70" s="1209">
        <v>0</v>
      </c>
      <c r="N70" s="1159">
        <v>72</v>
      </c>
      <c r="O70" s="1191">
        <v>2649</v>
      </c>
      <c r="P70" s="1345">
        <v>1716</v>
      </c>
      <c r="R70" s="1146"/>
      <c r="T70" s="1144"/>
      <c r="U70" s="1144"/>
    </row>
    <row r="71" spans="1:25" s="77" customFormat="1" x14ac:dyDescent="0.25">
      <c r="A71" s="1261" t="s">
        <v>46</v>
      </c>
      <c r="B71" s="1226">
        <v>1311</v>
      </c>
      <c r="C71" s="1209">
        <v>5157</v>
      </c>
      <c r="D71" s="1211">
        <v>207</v>
      </c>
      <c r="E71" s="1209">
        <v>1788</v>
      </c>
      <c r="F71" s="1209">
        <v>4525</v>
      </c>
      <c r="G71" s="1224">
        <v>0</v>
      </c>
      <c r="H71" s="1225">
        <v>4009</v>
      </c>
      <c r="I71" s="1403">
        <v>16790</v>
      </c>
      <c r="J71" s="1226">
        <v>552</v>
      </c>
      <c r="K71" s="1209">
        <v>266</v>
      </c>
      <c r="L71" s="1209">
        <v>2942</v>
      </c>
      <c r="M71" s="1209">
        <v>3704</v>
      </c>
      <c r="N71" s="1159">
        <v>7464</v>
      </c>
      <c r="O71" s="1191">
        <v>24254</v>
      </c>
      <c r="P71" s="1345">
        <v>21019</v>
      </c>
      <c r="R71" s="1146"/>
      <c r="T71" s="1144"/>
      <c r="U71" s="1144"/>
    </row>
    <row r="72" spans="1:25" s="77" customFormat="1" x14ac:dyDescent="0.25">
      <c r="A72" s="1265" t="s">
        <v>47</v>
      </c>
      <c r="B72" s="1243">
        <v>369</v>
      </c>
      <c r="C72" s="1238">
        <v>0</v>
      </c>
      <c r="D72" s="1240">
        <v>0</v>
      </c>
      <c r="E72" s="1238">
        <v>81</v>
      </c>
      <c r="F72" s="1238">
        <v>265</v>
      </c>
      <c r="G72" s="1241">
        <v>0</v>
      </c>
      <c r="H72" s="1242">
        <v>21</v>
      </c>
      <c r="I72" s="1403">
        <v>736</v>
      </c>
      <c r="J72" s="1243">
        <v>1047</v>
      </c>
      <c r="K72" s="1238">
        <v>1071</v>
      </c>
      <c r="L72" s="1238">
        <v>29</v>
      </c>
      <c r="M72" s="1238">
        <v>0</v>
      </c>
      <c r="N72" s="1159">
        <v>2147</v>
      </c>
      <c r="O72" s="1247">
        <v>2883</v>
      </c>
      <c r="P72" s="1345">
        <v>1504</v>
      </c>
      <c r="R72" s="1146"/>
      <c r="T72" s="1144"/>
      <c r="U72" s="1144"/>
    </row>
    <row r="73" spans="1:25" ht="15.75" thickBot="1" x14ac:dyDescent="0.3">
      <c r="A73" s="418" t="s">
        <v>321</v>
      </c>
      <c r="B73" s="1226">
        <v>28417</v>
      </c>
      <c r="C73" s="1209">
        <v>32175</v>
      </c>
      <c r="D73" s="1211">
        <v>259</v>
      </c>
      <c r="E73" s="1209">
        <v>21522</v>
      </c>
      <c r="F73" s="1209">
        <v>5990</v>
      </c>
      <c r="G73" s="1224">
        <v>10</v>
      </c>
      <c r="H73" s="1225">
        <v>10627</v>
      </c>
      <c r="I73" s="1402">
        <v>98731</v>
      </c>
      <c r="J73" s="1226">
        <v>67881</v>
      </c>
      <c r="K73" s="1209">
        <v>13816</v>
      </c>
      <c r="L73" s="1209">
        <v>13971</v>
      </c>
      <c r="M73" s="1209">
        <v>12838</v>
      </c>
      <c r="N73" s="1179">
        <v>108506</v>
      </c>
      <c r="O73" s="1191">
        <v>207237</v>
      </c>
      <c r="P73" s="1346">
        <v>100046</v>
      </c>
      <c r="R73" s="1146"/>
      <c r="T73" s="1144"/>
      <c r="U73" s="77"/>
    </row>
    <row r="74" spans="1:25" s="77" customFormat="1" ht="15.75" thickBot="1" x14ac:dyDescent="0.3">
      <c r="A74" s="1192" t="s">
        <v>25</v>
      </c>
      <c r="B74" s="1195">
        <v>75361</v>
      </c>
      <c r="C74" s="1195">
        <v>66805</v>
      </c>
      <c r="D74" s="1250">
        <v>659</v>
      </c>
      <c r="E74" s="1195">
        <v>70210</v>
      </c>
      <c r="F74" s="1195">
        <v>45276</v>
      </c>
      <c r="G74" s="1250">
        <v>778</v>
      </c>
      <c r="H74" s="1195">
        <v>34184</v>
      </c>
      <c r="I74" s="1379">
        <v>291837</v>
      </c>
      <c r="J74" s="1195">
        <v>133527</v>
      </c>
      <c r="K74" s="1195">
        <v>33344</v>
      </c>
      <c r="L74" s="1195">
        <v>49225</v>
      </c>
      <c r="M74" s="1195">
        <v>33496</v>
      </c>
      <c r="N74" s="1206">
        <v>249593</v>
      </c>
      <c r="O74" s="1196">
        <v>541430</v>
      </c>
      <c r="P74" s="1349">
        <v>342816</v>
      </c>
      <c r="R74" s="1144"/>
      <c r="T74" s="1144"/>
    </row>
    <row r="75" spans="1:25" s="77" customFormat="1" ht="15.75" thickBot="1" x14ac:dyDescent="0.3">
      <c r="A75" s="1180" t="s">
        <v>26</v>
      </c>
      <c r="B75" s="1181">
        <v>223607</v>
      </c>
      <c r="C75" s="1181">
        <v>151233</v>
      </c>
      <c r="D75" s="1182">
        <v>6542</v>
      </c>
      <c r="E75" s="1181">
        <v>113985</v>
      </c>
      <c r="F75" s="1181">
        <v>85965</v>
      </c>
      <c r="G75" s="1182">
        <v>8019</v>
      </c>
      <c r="H75" s="1266">
        <v>58218</v>
      </c>
      <c r="I75" s="1379">
        <v>633008</v>
      </c>
      <c r="J75" s="1267">
        <v>155836</v>
      </c>
      <c r="K75" s="1269">
        <v>44454</v>
      </c>
      <c r="L75" s="1269">
        <v>59509</v>
      </c>
      <c r="M75" s="1269">
        <v>37561</v>
      </c>
      <c r="N75" s="1270">
        <v>297361</v>
      </c>
      <c r="O75" s="1185">
        <v>930369</v>
      </c>
      <c r="P75" s="1350">
        <v>599813</v>
      </c>
      <c r="T75" s="1144"/>
      <c r="U75" s="1144"/>
    </row>
    <row r="76" spans="1:25" x14ac:dyDescent="0.25">
      <c r="B76" s="337"/>
      <c r="H76" s="337"/>
      <c r="I76" s="337"/>
      <c r="J76" s="337"/>
      <c r="N76" s="337"/>
      <c r="O76" s="337"/>
      <c r="P76" s="1416"/>
      <c r="T76" s="1144"/>
      <c r="U76" s="337"/>
    </row>
    <row r="77" spans="1:25" ht="15.75" thickBot="1" x14ac:dyDescent="0.3">
      <c r="P77" s="76"/>
      <c r="T77" s="1144"/>
      <c r="U77" s="337"/>
    </row>
    <row r="78" spans="1:25" ht="15.75" thickBot="1" x14ac:dyDescent="0.3">
      <c r="A78" s="3481" t="s">
        <v>48</v>
      </c>
      <c r="B78" s="3482"/>
      <c r="C78" s="3482"/>
      <c r="D78" s="3482"/>
      <c r="E78" s="3482"/>
      <c r="F78" s="3482"/>
      <c r="G78" s="3482"/>
      <c r="H78" s="3482"/>
      <c r="I78" s="3482"/>
      <c r="J78" s="3482"/>
      <c r="K78" s="3482"/>
      <c r="L78" s="3482"/>
      <c r="M78" s="3482"/>
      <c r="N78" s="3482"/>
      <c r="O78" s="3482"/>
      <c r="P78" s="3483"/>
      <c r="T78" s="1144"/>
    </row>
    <row r="79" spans="1:25" ht="15.75" customHeight="1" thickBot="1" x14ac:dyDescent="0.3">
      <c r="A79" s="2755" t="s">
        <v>0</v>
      </c>
      <c r="B79" s="3573" t="s">
        <v>459</v>
      </c>
      <c r="C79" s="3574"/>
      <c r="D79" s="3574"/>
      <c r="E79" s="3574"/>
      <c r="F79" s="3574"/>
      <c r="G79" s="3574"/>
      <c r="H79" s="3574"/>
      <c r="I79" s="1404"/>
      <c r="J79" s="3576" t="s">
        <v>458</v>
      </c>
      <c r="K79" s="3577"/>
      <c r="L79" s="3577"/>
      <c r="M79" s="3577"/>
      <c r="N79" s="3578"/>
      <c r="O79" s="3515" t="s">
        <v>3</v>
      </c>
      <c r="P79" s="3476" t="s">
        <v>495</v>
      </c>
      <c r="T79" s="1144"/>
    </row>
    <row r="80" spans="1:25" ht="15.75" customHeight="1" thickBot="1" x14ac:dyDescent="0.3">
      <c r="A80" s="2756"/>
      <c r="B80" s="3487" t="s">
        <v>8</v>
      </c>
      <c r="C80" s="3514"/>
      <c r="D80" s="3488"/>
      <c r="E80" s="3495" t="s">
        <v>9</v>
      </c>
      <c r="F80" s="3496"/>
      <c r="G80" s="3497"/>
      <c r="H80" s="2755" t="s">
        <v>32</v>
      </c>
      <c r="I80" s="3484" t="s">
        <v>10</v>
      </c>
      <c r="J80" s="3487" t="s">
        <v>11</v>
      </c>
      <c r="K80" s="3488"/>
      <c r="L80" s="2755" t="s">
        <v>12</v>
      </c>
      <c r="M80" s="2755" t="s">
        <v>33</v>
      </c>
      <c r="N80" s="3484" t="s">
        <v>13</v>
      </c>
      <c r="O80" s="3490"/>
      <c r="P80" s="3477"/>
      <c r="T80" s="1144"/>
      <c r="U80" s="337"/>
    </row>
    <row r="81" spans="1:21" s="87" customFormat="1" ht="15.75" customHeight="1" thickBot="1" x14ac:dyDescent="0.3">
      <c r="A81" s="3501"/>
      <c r="B81" s="3579" t="s">
        <v>483</v>
      </c>
      <c r="C81" s="3487" t="s">
        <v>15</v>
      </c>
      <c r="D81" s="3488"/>
      <c r="E81" s="2881" t="s">
        <v>16</v>
      </c>
      <c r="F81" s="3487" t="s">
        <v>34</v>
      </c>
      <c r="G81" s="3488"/>
      <c r="H81" s="2756"/>
      <c r="I81" s="3485"/>
      <c r="J81" s="3579" t="s">
        <v>483</v>
      </c>
      <c r="K81" s="2755" t="s">
        <v>15</v>
      </c>
      <c r="L81" s="2756"/>
      <c r="M81" s="2756"/>
      <c r="N81" s="3485"/>
      <c r="O81" s="3490"/>
      <c r="P81" s="3477"/>
      <c r="T81" s="1144"/>
      <c r="U81" s="1146"/>
    </row>
    <row r="82" spans="1:21" s="87" customFormat="1" ht="57.75" thickBot="1" x14ac:dyDescent="0.3">
      <c r="A82" s="3502"/>
      <c r="B82" s="3580"/>
      <c r="C82" s="1273" t="s">
        <v>485</v>
      </c>
      <c r="D82" s="1274" t="s">
        <v>486</v>
      </c>
      <c r="E82" s="3489"/>
      <c r="F82" s="1273" t="s">
        <v>487</v>
      </c>
      <c r="G82" s="1274" t="s">
        <v>486</v>
      </c>
      <c r="H82" s="2757"/>
      <c r="I82" s="3486"/>
      <c r="J82" s="3580"/>
      <c r="K82" s="2757"/>
      <c r="L82" s="2757"/>
      <c r="M82" s="2757"/>
      <c r="N82" s="3486"/>
      <c r="O82" s="3491"/>
      <c r="P82" s="3478"/>
      <c r="T82" s="1144"/>
      <c r="U82" s="1146"/>
    </row>
    <row r="83" spans="1:21" ht="15.75" thickBot="1" x14ac:dyDescent="0.3">
      <c r="A83" s="1275" t="s">
        <v>491</v>
      </c>
      <c r="B83" s="1327">
        <v>148246</v>
      </c>
      <c r="C83" s="1327">
        <v>84427</v>
      </c>
      <c r="D83" s="1371">
        <v>5883</v>
      </c>
      <c r="E83" s="1327">
        <v>43775</v>
      </c>
      <c r="F83" s="1327">
        <v>40689</v>
      </c>
      <c r="G83" s="1371">
        <v>7241</v>
      </c>
      <c r="H83" s="1327">
        <v>24034</v>
      </c>
      <c r="I83" s="1378">
        <v>341171</v>
      </c>
      <c r="J83" s="1327">
        <v>22309</v>
      </c>
      <c r="K83" s="1327">
        <v>11110</v>
      </c>
      <c r="L83" s="1327">
        <v>10284</v>
      </c>
      <c r="M83" s="1327">
        <v>4065</v>
      </c>
      <c r="N83" s="1379">
        <v>47768</v>
      </c>
      <c r="O83" s="1380">
        <v>388939</v>
      </c>
      <c r="P83" s="1351">
        <v>256997</v>
      </c>
      <c r="T83" s="1144"/>
    </row>
    <row r="84" spans="1:21" x14ac:dyDescent="0.25">
      <c r="A84" s="1281" t="s">
        <v>49</v>
      </c>
      <c r="B84" s="1287">
        <v>99778</v>
      </c>
      <c r="C84" s="1203">
        <v>53670</v>
      </c>
      <c r="D84" s="1264">
        <v>3878</v>
      </c>
      <c r="E84" s="1203">
        <v>23367</v>
      </c>
      <c r="F84" s="1203">
        <v>24682</v>
      </c>
      <c r="G84" s="1204">
        <v>4821</v>
      </c>
      <c r="H84" s="1284">
        <v>16154</v>
      </c>
      <c r="I84" s="1381">
        <v>217651</v>
      </c>
      <c r="J84" s="1382">
        <v>18962</v>
      </c>
      <c r="K84" s="1203">
        <v>9583</v>
      </c>
      <c r="L84" s="1287">
        <v>9848</v>
      </c>
      <c r="M84" s="1287">
        <v>3995</v>
      </c>
      <c r="N84" s="1381">
        <v>42388</v>
      </c>
      <c r="O84" s="1405">
        <v>260039</v>
      </c>
      <c r="P84" s="1344">
        <v>174616</v>
      </c>
      <c r="T84" s="1144"/>
    </row>
    <row r="85" spans="1:21" x14ac:dyDescent="0.25">
      <c r="A85" s="1289" t="s">
        <v>50</v>
      </c>
      <c r="B85" s="1298">
        <v>18</v>
      </c>
      <c r="C85" s="1209">
        <v>0</v>
      </c>
      <c r="D85" s="1211">
        <v>0</v>
      </c>
      <c r="E85" s="1209">
        <v>4584</v>
      </c>
      <c r="F85" s="1209">
        <v>15</v>
      </c>
      <c r="G85" s="1224">
        <v>0</v>
      </c>
      <c r="H85" s="1294">
        <v>7</v>
      </c>
      <c r="I85" s="1384">
        <v>4624</v>
      </c>
      <c r="J85" s="1314">
        <v>0</v>
      </c>
      <c r="K85" s="1209">
        <v>0</v>
      </c>
      <c r="L85" s="1298">
        <v>0</v>
      </c>
      <c r="M85" s="1298">
        <v>0</v>
      </c>
      <c r="N85" s="1384">
        <v>0</v>
      </c>
      <c r="O85" s="1406">
        <v>4624</v>
      </c>
      <c r="P85" s="1345">
        <v>28</v>
      </c>
      <c r="T85" s="1144"/>
    </row>
    <row r="86" spans="1:21" x14ac:dyDescent="0.25">
      <c r="A86" s="1289" t="s">
        <v>51</v>
      </c>
      <c r="B86" s="1298">
        <v>38486</v>
      </c>
      <c r="C86" s="1209">
        <v>25961</v>
      </c>
      <c r="D86" s="1211">
        <v>1784</v>
      </c>
      <c r="E86" s="1209">
        <v>13148</v>
      </c>
      <c r="F86" s="1209">
        <v>11665</v>
      </c>
      <c r="G86" s="1224">
        <v>1447</v>
      </c>
      <c r="H86" s="1294">
        <v>6337</v>
      </c>
      <c r="I86" s="1384">
        <v>95596</v>
      </c>
      <c r="J86" s="1314">
        <v>2459</v>
      </c>
      <c r="K86" s="1209">
        <v>1273</v>
      </c>
      <c r="L86" s="1298">
        <v>436</v>
      </c>
      <c r="M86" s="1298">
        <v>50</v>
      </c>
      <c r="N86" s="1384">
        <v>4218</v>
      </c>
      <c r="O86" s="1406">
        <v>99814</v>
      </c>
      <c r="P86" s="1345">
        <v>67731</v>
      </c>
      <c r="T86" s="1144"/>
    </row>
    <row r="87" spans="1:21" x14ac:dyDescent="0.25">
      <c r="A87" s="1300" t="s">
        <v>52</v>
      </c>
      <c r="B87" s="1209">
        <v>4000</v>
      </c>
      <c r="C87" s="1209">
        <v>546</v>
      </c>
      <c r="D87" s="1211">
        <v>75</v>
      </c>
      <c r="E87" s="1209">
        <v>1625</v>
      </c>
      <c r="F87" s="1209">
        <v>830</v>
      </c>
      <c r="G87" s="1224">
        <v>5</v>
      </c>
      <c r="H87" s="1225">
        <v>803</v>
      </c>
      <c r="I87" s="1384">
        <v>7804</v>
      </c>
      <c r="J87" s="1226">
        <v>868</v>
      </c>
      <c r="K87" s="1209">
        <v>108</v>
      </c>
      <c r="L87" s="1209">
        <v>0</v>
      </c>
      <c r="M87" s="1209">
        <v>20</v>
      </c>
      <c r="N87" s="1384">
        <v>996</v>
      </c>
      <c r="O87" s="1406">
        <v>8800</v>
      </c>
      <c r="P87" s="1345">
        <v>4380</v>
      </c>
      <c r="T87" s="1144"/>
    </row>
    <row r="88" spans="1:21" x14ac:dyDescent="0.25">
      <c r="A88" s="1301" t="s">
        <v>53</v>
      </c>
      <c r="B88" s="1209">
        <v>4860</v>
      </c>
      <c r="C88" s="1209">
        <v>4094</v>
      </c>
      <c r="D88" s="1211">
        <v>146</v>
      </c>
      <c r="E88" s="1209">
        <v>955</v>
      </c>
      <c r="F88" s="1209">
        <v>3358</v>
      </c>
      <c r="G88" s="1224">
        <v>968</v>
      </c>
      <c r="H88" s="1225">
        <v>537</v>
      </c>
      <c r="I88" s="1384">
        <v>13804</v>
      </c>
      <c r="J88" s="1226">
        <v>21</v>
      </c>
      <c r="K88" s="1209">
        <v>146</v>
      </c>
      <c r="L88" s="1209">
        <v>0</v>
      </c>
      <c r="M88" s="1209">
        <v>0</v>
      </c>
      <c r="N88" s="1384">
        <v>167</v>
      </c>
      <c r="O88" s="1406">
        <v>13971</v>
      </c>
      <c r="P88" s="1345">
        <v>9400</v>
      </c>
      <c r="T88" s="1144"/>
    </row>
    <row r="89" spans="1:21" ht="15.75" thickBot="1" x14ac:dyDescent="0.3">
      <c r="A89" s="1302" t="s">
        <v>23</v>
      </c>
      <c r="B89" s="1303">
        <v>1104</v>
      </c>
      <c r="C89" s="1303">
        <v>156</v>
      </c>
      <c r="D89" s="1304">
        <v>0</v>
      </c>
      <c r="E89" s="1303">
        <v>96</v>
      </c>
      <c r="F89" s="1303">
        <v>139</v>
      </c>
      <c r="G89" s="1305">
        <v>0</v>
      </c>
      <c r="H89" s="1306">
        <v>196</v>
      </c>
      <c r="I89" s="1385">
        <v>1691</v>
      </c>
      <c r="J89" s="1308">
        <v>0</v>
      </c>
      <c r="K89" s="1303">
        <v>0</v>
      </c>
      <c r="L89" s="1303">
        <v>0</v>
      </c>
      <c r="M89" s="1303">
        <v>0</v>
      </c>
      <c r="N89" s="1385">
        <v>0</v>
      </c>
      <c r="O89" s="1407">
        <v>1691</v>
      </c>
      <c r="P89" s="1352">
        <v>843</v>
      </c>
      <c r="T89" s="1144"/>
    </row>
    <row r="90" spans="1:21" ht="15.75" thickBot="1" x14ac:dyDescent="0.3">
      <c r="A90" s="1275" t="s">
        <v>492</v>
      </c>
      <c r="B90" s="1327">
        <v>75361</v>
      </c>
      <c r="C90" s="1327">
        <v>66805</v>
      </c>
      <c r="D90" s="1371">
        <v>659</v>
      </c>
      <c r="E90" s="1327">
        <v>70210</v>
      </c>
      <c r="F90" s="1327">
        <v>45276</v>
      </c>
      <c r="G90" s="1371">
        <v>778</v>
      </c>
      <c r="H90" s="1386">
        <v>34184</v>
      </c>
      <c r="I90" s="1378">
        <v>291837</v>
      </c>
      <c r="J90" s="1387">
        <v>133527</v>
      </c>
      <c r="K90" s="1327">
        <v>33344</v>
      </c>
      <c r="L90" s="1327">
        <v>49225</v>
      </c>
      <c r="M90" s="1327">
        <v>33496</v>
      </c>
      <c r="N90" s="1379">
        <v>249593</v>
      </c>
      <c r="O90" s="1380">
        <v>541430</v>
      </c>
      <c r="P90" s="1351">
        <v>342816</v>
      </c>
      <c r="T90" s="1144"/>
    </row>
    <row r="91" spans="1:21" x14ac:dyDescent="0.25">
      <c r="A91" s="1289" t="s">
        <v>49</v>
      </c>
      <c r="B91" s="1209">
        <v>56265</v>
      </c>
      <c r="C91" s="1209">
        <v>50606</v>
      </c>
      <c r="D91" s="1211">
        <v>635</v>
      </c>
      <c r="E91" s="1209">
        <v>48999</v>
      </c>
      <c r="F91" s="1209">
        <v>29769</v>
      </c>
      <c r="G91" s="1224">
        <v>525</v>
      </c>
      <c r="H91" s="1225">
        <v>21679</v>
      </c>
      <c r="I91" s="1381">
        <v>207319</v>
      </c>
      <c r="J91" s="1226">
        <v>113264</v>
      </c>
      <c r="K91" s="1209">
        <v>23962</v>
      </c>
      <c r="L91" s="1209">
        <v>37641</v>
      </c>
      <c r="M91" s="1209">
        <v>28495</v>
      </c>
      <c r="N91" s="1381">
        <v>203362</v>
      </c>
      <c r="O91" s="1405">
        <v>410680</v>
      </c>
      <c r="P91" s="1345">
        <v>258255</v>
      </c>
      <c r="T91" s="1144"/>
    </row>
    <row r="92" spans="1:21" x14ac:dyDescent="0.25">
      <c r="A92" s="1289" t="s">
        <v>50</v>
      </c>
      <c r="B92" s="1209">
        <v>12</v>
      </c>
      <c r="C92" s="1209">
        <v>0</v>
      </c>
      <c r="D92" s="1211">
        <v>0</v>
      </c>
      <c r="E92" s="1209">
        <v>8556</v>
      </c>
      <c r="F92" s="1209">
        <v>0</v>
      </c>
      <c r="G92" s="1224">
        <v>0</v>
      </c>
      <c r="H92" s="1225">
        <v>48</v>
      </c>
      <c r="I92" s="1384">
        <v>8616</v>
      </c>
      <c r="J92" s="1226">
        <v>0</v>
      </c>
      <c r="K92" s="1209">
        <v>0</v>
      </c>
      <c r="L92" s="1209">
        <v>0</v>
      </c>
      <c r="M92" s="1209">
        <v>0</v>
      </c>
      <c r="N92" s="1384">
        <v>0</v>
      </c>
      <c r="O92" s="1406">
        <v>8616</v>
      </c>
      <c r="P92" s="1345">
        <v>36</v>
      </c>
    </row>
    <row r="93" spans="1:21" x14ac:dyDescent="0.25">
      <c r="A93" s="1289" t="s">
        <v>51</v>
      </c>
      <c r="B93" s="1298">
        <v>18403</v>
      </c>
      <c r="C93" s="1298">
        <v>15785</v>
      </c>
      <c r="D93" s="1211">
        <v>9</v>
      </c>
      <c r="E93" s="1298">
        <v>12132</v>
      </c>
      <c r="F93" s="1298">
        <v>15416</v>
      </c>
      <c r="G93" s="1224">
        <v>253</v>
      </c>
      <c r="H93" s="1294">
        <v>12238</v>
      </c>
      <c r="I93" s="1384">
        <v>73974</v>
      </c>
      <c r="J93" s="1314">
        <v>20263</v>
      </c>
      <c r="K93" s="1298">
        <v>9383</v>
      </c>
      <c r="L93" s="1298">
        <v>11584</v>
      </c>
      <c r="M93" s="1298">
        <v>4737</v>
      </c>
      <c r="N93" s="1384">
        <v>45967</v>
      </c>
      <c r="O93" s="1406">
        <v>119941</v>
      </c>
      <c r="P93" s="1345">
        <v>83153</v>
      </c>
    </row>
    <row r="94" spans="1:21" x14ac:dyDescent="0.25">
      <c r="A94" s="1300" t="s">
        <v>52</v>
      </c>
      <c r="B94" s="1298">
        <v>548</v>
      </c>
      <c r="C94" s="1298">
        <v>73</v>
      </c>
      <c r="D94" s="1211">
        <v>0</v>
      </c>
      <c r="E94" s="1298">
        <v>385</v>
      </c>
      <c r="F94" s="1298">
        <v>81</v>
      </c>
      <c r="G94" s="1224">
        <v>0</v>
      </c>
      <c r="H94" s="1294">
        <v>218</v>
      </c>
      <c r="I94" s="1384">
        <v>1305</v>
      </c>
      <c r="J94" s="1314">
        <v>0</v>
      </c>
      <c r="K94" s="1298">
        <v>0</v>
      </c>
      <c r="L94" s="1298">
        <v>0</v>
      </c>
      <c r="M94" s="1298">
        <v>3</v>
      </c>
      <c r="N94" s="1384">
        <v>3</v>
      </c>
      <c r="O94" s="1406">
        <v>1308</v>
      </c>
      <c r="P94" s="1345">
        <v>938</v>
      </c>
    </row>
    <row r="95" spans="1:21" x14ac:dyDescent="0.25">
      <c r="A95" s="1300" t="s">
        <v>53</v>
      </c>
      <c r="B95" s="1298">
        <v>54</v>
      </c>
      <c r="C95" s="1298">
        <v>47</v>
      </c>
      <c r="D95" s="1211">
        <v>15</v>
      </c>
      <c r="E95" s="1298">
        <v>129</v>
      </c>
      <c r="F95" s="1298">
        <v>10</v>
      </c>
      <c r="G95" s="1224">
        <v>0</v>
      </c>
      <c r="H95" s="1315">
        <v>0</v>
      </c>
      <c r="I95" s="1408">
        <v>240</v>
      </c>
      <c r="J95" s="1317">
        <v>0</v>
      </c>
      <c r="K95" s="1298">
        <v>0</v>
      </c>
      <c r="L95" s="1298">
        <v>0</v>
      </c>
      <c r="M95" s="1298">
        <v>261</v>
      </c>
      <c r="N95" s="1384">
        <v>261</v>
      </c>
      <c r="O95" s="1406">
        <v>501</v>
      </c>
      <c r="P95" s="1345">
        <v>345</v>
      </c>
    </row>
    <row r="96" spans="1:21" ht="15.75" thickBot="1" x14ac:dyDescent="0.3">
      <c r="A96" s="1318" t="s">
        <v>23</v>
      </c>
      <c r="B96" s="1319">
        <v>80</v>
      </c>
      <c r="C96" s="1319">
        <v>294</v>
      </c>
      <c r="D96" s="1320">
        <v>0</v>
      </c>
      <c r="E96" s="1319">
        <v>9</v>
      </c>
      <c r="F96" s="1319">
        <v>0</v>
      </c>
      <c r="G96" s="1321">
        <v>0</v>
      </c>
      <c r="H96" s="1322">
        <v>1</v>
      </c>
      <c r="I96" s="1385">
        <v>384</v>
      </c>
      <c r="J96" s="1323">
        <v>0</v>
      </c>
      <c r="K96" s="1319">
        <v>0</v>
      </c>
      <c r="L96" s="1319">
        <v>0</v>
      </c>
      <c r="M96" s="1319">
        <v>0</v>
      </c>
      <c r="N96" s="1385">
        <v>0</v>
      </c>
      <c r="O96" s="1407">
        <v>384</v>
      </c>
      <c r="P96" s="1352">
        <v>89</v>
      </c>
    </row>
    <row r="97" spans="1:16" ht="15.75" thickBot="1" x14ac:dyDescent="0.3">
      <c r="A97" s="1275" t="s">
        <v>493</v>
      </c>
      <c r="B97" s="1327">
        <v>223607</v>
      </c>
      <c r="C97" s="1269">
        <v>151233</v>
      </c>
      <c r="D97" s="1371">
        <v>6542</v>
      </c>
      <c r="E97" s="1269">
        <v>113985</v>
      </c>
      <c r="F97" s="1269">
        <v>85965</v>
      </c>
      <c r="G97" s="1371">
        <v>8019</v>
      </c>
      <c r="H97" s="1372">
        <v>58218</v>
      </c>
      <c r="I97" s="1379">
        <v>633008</v>
      </c>
      <c r="J97" s="1387">
        <v>155836</v>
      </c>
      <c r="K97" s="1269">
        <v>44454</v>
      </c>
      <c r="L97" s="1327">
        <v>59509</v>
      </c>
      <c r="M97" s="1327">
        <v>37561</v>
      </c>
      <c r="N97" s="1379">
        <v>297361</v>
      </c>
      <c r="O97" s="1380">
        <v>930369</v>
      </c>
      <c r="P97" s="1351">
        <v>599813</v>
      </c>
    </row>
    <row r="98" spans="1:16" x14ac:dyDescent="0.25">
      <c r="B98" s="337"/>
      <c r="I98" s="337"/>
      <c r="N98" s="337"/>
      <c r="O98" s="337"/>
    </row>
    <row r="99" spans="1:16" x14ac:dyDescent="0.25">
      <c r="I99" s="337"/>
      <c r="O99" s="337"/>
    </row>
    <row r="100" spans="1:16" x14ac:dyDescent="0.25">
      <c r="A100" s="1409"/>
      <c r="B100" s="76"/>
      <c r="D100" s="1417"/>
      <c r="I100" s="337"/>
      <c r="J100" s="337"/>
      <c r="K100" s="337"/>
      <c r="M100" s="337"/>
      <c r="N100" s="337"/>
      <c r="O100" s="337"/>
    </row>
    <row r="101" spans="1:16" x14ac:dyDescent="0.25">
      <c r="A101" s="76"/>
      <c r="B101" s="76"/>
      <c r="D101" s="1417"/>
      <c r="I101" s="337"/>
      <c r="J101" s="337"/>
      <c r="K101" s="337"/>
      <c r="M101" s="337"/>
      <c r="N101" s="337"/>
      <c r="O101" s="337"/>
    </row>
    <row r="102" spans="1:16" x14ac:dyDescent="0.25">
      <c r="A102" s="76"/>
      <c r="B102" s="76"/>
      <c r="D102" s="1417"/>
      <c r="I102" s="337"/>
      <c r="J102" s="337"/>
      <c r="K102" s="337"/>
      <c r="M102" s="337"/>
      <c r="N102" s="337"/>
      <c r="O102" s="337"/>
    </row>
    <row r="103" spans="1:16" x14ac:dyDescent="0.25">
      <c r="A103" s="76"/>
      <c r="B103" s="76"/>
      <c r="D103" s="1417"/>
      <c r="I103" s="337"/>
      <c r="J103" s="337"/>
      <c r="K103" s="337"/>
      <c r="M103" s="337"/>
      <c r="N103" s="337"/>
      <c r="O103" s="337"/>
    </row>
    <row r="104" spans="1:16" x14ac:dyDescent="0.25">
      <c r="A104" s="76"/>
      <c r="B104" s="76"/>
      <c r="D104" s="1417"/>
      <c r="I104" s="337"/>
      <c r="J104" s="337"/>
      <c r="K104" s="337"/>
      <c r="M104" s="337"/>
      <c r="N104" s="337"/>
      <c r="O104" s="337"/>
    </row>
    <row r="105" spans="1:16" x14ac:dyDescent="0.25">
      <c r="D105" s="1417"/>
      <c r="I105" s="337"/>
      <c r="O105" s="337"/>
    </row>
    <row r="106" spans="1:16" x14ac:dyDescent="0.25">
      <c r="D106" s="1417"/>
      <c r="I106" s="337"/>
      <c r="O106" s="337"/>
    </row>
    <row r="107" spans="1:16" ht="15" customHeight="1" x14ac:dyDescent="0.35">
      <c r="A107" s="1335"/>
      <c r="D107" s="1417"/>
      <c r="F107" s="1336"/>
      <c r="G107" s="1336"/>
      <c r="H107" s="1336"/>
      <c r="I107" s="337"/>
      <c r="M107" s="1336"/>
      <c r="N107" s="337"/>
      <c r="O107" s="337"/>
    </row>
    <row r="108" spans="1:16" x14ac:dyDescent="0.25">
      <c r="D108" s="1417"/>
      <c r="I108" s="337"/>
      <c r="O108" s="337"/>
    </row>
    <row r="109" spans="1:16" x14ac:dyDescent="0.25">
      <c r="D109" s="1417"/>
      <c r="I109" s="337"/>
      <c r="O109" s="337"/>
    </row>
    <row r="110" spans="1:16" x14ac:dyDescent="0.25">
      <c r="D110" s="1417"/>
      <c r="I110" s="337"/>
      <c r="O110" s="337"/>
    </row>
    <row r="111" spans="1:16" x14ac:dyDescent="0.25">
      <c r="D111" s="1417"/>
      <c r="I111" s="337"/>
      <c r="O111" s="337"/>
    </row>
    <row r="112" spans="1:16" x14ac:dyDescent="0.25">
      <c r="D112" s="1417"/>
      <c r="I112" s="337"/>
      <c r="O112" s="337"/>
    </row>
    <row r="113" spans="4:4" x14ac:dyDescent="0.25">
      <c r="D113" s="1417"/>
    </row>
    <row r="114" spans="4:4" x14ac:dyDescent="0.25">
      <c r="D114" s="1417"/>
    </row>
    <row r="115" spans="4:4" x14ac:dyDescent="0.25">
      <c r="D115" s="1417"/>
    </row>
    <row r="116" spans="4:4" x14ac:dyDescent="0.25">
      <c r="D116" s="1417"/>
    </row>
    <row r="117" spans="4:4" x14ac:dyDescent="0.25">
      <c r="D117" s="1417"/>
    </row>
    <row r="118" spans="4:4" x14ac:dyDescent="0.25">
      <c r="D118" s="1417"/>
    </row>
    <row r="119" spans="4:4" x14ac:dyDescent="0.25">
      <c r="D119" s="1417"/>
    </row>
    <row r="120" spans="4:4" x14ac:dyDescent="0.25">
      <c r="D120" s="1417"/>
    </row>
    <row r="121" spans="4:4" x14ac:dyDescent="0.25">
      <c r="D121" s="1417"/>
    </row>
    <row r="122" spans="4:4" x14ac:dyDescent="0.25">
      <c r="D122" s="1417"/>
    </row>
    <row r="123" spans="4:4" x14ac:dyDescent="0.25">
      <c r="D123" s="1417"/>
    </row>
    <row r="124" spans="4:4" x14ac:dyDescent="0.25">
      <c r="D124" s="1417"/>
    </row>
    <row r="125" spans="4:4" x14ac:dyDescent="0.25">
      <c r="D125" s="1417"/>
    </row>
    <row r="126" spans="4:4" x14ac:dyDescent="0.25">
      <c r="D126" s="1417"/>
    </row>
    <row r="127" spans="4:4" x14ac:dyDescent="0.25">
      <c r="D127" s="1417"/>
    </row>
    <row r="128" spans="4:4" x14ac:dyDescent="0.25">
      <c r="D128" s="1417"/>
    </row>
    <row r="129" spans="4:4" x14ac:dyDescent="0.25">
      <c r="D129" s="1417"/>
    </row>
  </sheetData>
  <mergeCells count="81">
    <mergeCell ref="M49:M51"/>
    <mergeCell ref="N49:N51"/>
    <mergeCell ref="B50:B51"/>
    <mergeCell ref="N80:N82"/>
    <mergeCell ref="B81:B82"/>
    <mergeCell ref="C81:D81"/>
    <mergeCell ref="E81:E82"/>
    <mergeCell ref="F81:G81"/>
    <mergeCell ref="J81:J82"/>
    <mergeCell ref="K81:K82"/>
    <mergeCell ref="I80:I82"/>
    <mergeCell ref="J80:K80"/>
    <mergeCell ref="L80:L82"/>
    <mergeCell ref="M80:M82"/>
    <mergeCell ref="A78:P78"/>
    <mergeCell ref="A79:A82"/>
    <mergeCell ref="B79:H79"/>
    <mergeCell ref="J79:N79"/>
    <mergeCell ref="O79:O82"/>
    <mergeCell ref="P79:P82"/>
    <mergeCell ref="B80:D80"/>
    <mergeCell ref="E80:G80"/>
    <mergeCell ref="H80:H82"/>
    <mergeCell ref="K38:K39"/>
    <mergeCell ref="A47:P47"/>
    <mergeCell ref="A48:A51"/>
    <mergeCell ref="B48:I48"/>
    <mergeCell ref="J48:N48"/>
    <mergeCell ref="O48:O51"/>
    <mergeCell ref="P48:P51"/>
    <mergeCell ref="B49:D49"/>
    <mergeCell ref="E49:G49"/>
    <mergeCell ref="H49:H51"/>
    <mergeCell ref="I37:I39"/>
    <mergeCell ref="J37:K37"/>
    <mergeCell ref="K50:K51"/>
    <mergeCell ref="I49:I51"/>
    <mergeCell ref="J49:K49"/>
    <mergeCell ref="L49:L51"/>
    <mergeCell ref="J38:J39"/>
    <mergeCell ref="C50:D50"/>
    <mergeCell ref="E50:E51"/>
    <mergeCell ref="F50:G50"/>
    <mergeCell ref="J50:J51"/>
    <mergeCell ref="B8:B9"/>
    <mergeCell ref="C8:D8"/>
    <mergeCell ref="E8:E9"/>
    <mergeCell ref="F8:G8"/>
    <mergeCell ref="J8:J9"/>
    <mergeCell ref="A35:P35"/>
    <mergeCell ref="A36:A39"/>
    <mergeCell ref="B36:I36"/>
    <mergeCell ref="J36:N36"/>
    <mergeCell ref="O36:O39"/>
    <mergeCell ref="P36:P39"/>
    <mergeCell ref="B37:D37"/>
    <mergeCell ref="E37:G37"/>
    <mergeCell ref="H37:H39"/>
    <mergeCell ref="L37:L39"/>
    <mergeCell ref="M37:M39"/>
    <mergeCell ref="N37:N39"/>
    <mergeCell ref="B38:B39"/>
    <mergeCell ref="C38:D38"/>
    <mergeCell ref="E38:E39"/>
    <mergeCell ref="F38:G38"/>
    <mergeCell ref="A2:P2"/>
    <mergeCell ref="A5:P5"/>
    <mergeCell ref="A6:A9"/>
    <mergeCell ref="B6:I6"/>
    <mergeCell ref="J6:N6"/>
    <mergeCell ref="O6:O9"/>
    <mergeCell ref="P6:P9"/>
    <mergeCell ref="B7:D7"/>
    <mergeCell ref="E7:G7"/>
    <mergeCell ref="H7:H9"/>
    <mergeCell ref="K8:K9"/>
    <mergeCell ref="I7:I9"/>
    <mergeCell ref="J7:K7"/>
    <mergeCell ref="L7:L9"/>
    <mergeCell ref="M7:M9"/>
    <mergeCell ref="N7:N9"/>
  </mergeCells>
  <pageMargins left="0.7" right="0.7" top="0.75" bottom="0.75" header="0.3" footer="0.3"/>
  <pageSetup paperSize="8" scale="43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7"/>
  <sheetViews>
    <sheetView zoomScale="70" zoomScaleNormal="70" workbookViewId="0">
      <selection activeCell="O23" sqref="O23:O25"/>
    </sheetView>
  </sheetViews>
  <sheetFormatPr defaultColWidth="9.140625" defaultRowHeight="18.75" x14ac:dyDescent="0.3"/>
  <cols>
    <col min="1" max="1" width="26.28515625" style="311" bestFit="1" customWidth="1"/>
    <col min="2" max="3" width="13.7109375" style="311" bestFit="1" customWidth="1"/>
    <col min="4" max="4" width="12.7109375" style="311" bestFit="1" customWidth="1"/>
    <col min="5" max="5" width="12.28515625" style="311" bestFit="1" customWidth="1"/>
    <col min="6" max="6" width="22.7109375" style="311" bestFit="1" customWidth="1"/>
    <col min="7" max="10" width="12.28515625" style="311" bestFit="1" customWidth="1"/>
    <col min="11" max="11" width="20.28515625" style="311" bestFit="1" customWidth="1"/>
    <col min="12" max="12" width="18" style="311" bestFit="1" customWidth="1"/>
    <col min="13" max="13" width="10.42578125" style="311" bestFit="1" customWidth="1"/>
    <col min="14" max="14" width="14.85546875" style="311" bestFit="1" customWidth="1"/>
    <col min="15" max="15" width="24.28515625" style="311" customWidth="1"/>
    <col min="16" max="16384" width="9.140625" style="311"/>
  </cols>
  <sheetData>
    <row r="1" spans="1:15" x14ac:dyDescent="0.3">
      <c r="A1" s="2754" t="s">
        <v>338</v>
      </c>
      <c r="B1" s="2754"/>
      <c r="C1" s="2754"/>
      <c r="D1" s="2754"/>
      <c r="E1" s="2754"/>
      <c r="F1" s="2754"/>
      <c r="G1" s="2754"/>
      <c r="H1" s="2754"/>
      <c r="I1" s="2754"/>
      <c r="J1" s="2754"/>
      <c r="K1" s="2754"/>
      <c r="L1" s="2754"/>
      <c r="M1" s="2754"/>
      <c r="N1" s="2754"/>
      <c r="O1" s="2754"/>
    </row>
    <row r="2" spans="1:15" ht="19.5" thickBot="1" x14ac:dyDescent="0.35"/>
    <row r="3" spans="1:15" ht="19.5" thickBot="1" x14ac:dyDescent="0.35">
      <c r="A3" s="2901" t="s">
        <v>0</v>
      </c>
      <c r="B3" s="2903" t="s">
        <v>1</v>
      </c>
      <c r="C3" s="2904"/>
      <c r="D3" s="2904"/>
      <c r="E3" s="2904"/>
      <c r="F3" s="2913"/>
      <c r="G3" s="2914" t="s">
        <v>2</v>
      </c>
      <c r="H3" s="2915"/>
      <c r="I3" s="2915"/>
      <c r="J3" s="2905"/>
      <c r="K3" s="2916" t="s">
        <v>3</v>
      </c>
      <c r="L3" s="2869" t="s">
        <v>4</v>
      </c>
      <c r="M3" s="2891" t="s">
        <v>5</v>
      </c>
      <c r="N3" s="2869" t="s">
        <v>6</v>
      </c>
      <c r="O3" s="2869" t="s">
        <v>7</v>
      </c>
    </row>
    <row r="4" spans="1:15" x14ac:dyDescent="0.3">
      <c r="A4" s="2758"/>
      <c r="B4" s="2758" t="s">
        <v>8</v>
      </c>
      <c r="C4" s="2919"/>
      <c r="D4" s="2768" t="s">
        <v>9</v>
      </c>
      <c r="E4" s="2920"/>
      <c r="F4" s="2760" t="s">
        <v>10</v>
      </c>
      <c r="G4" s="2758" t="s">
        <v>11</v>
      </c>
      <c r="H4" s="2919"/>
      <c r="I4" s="2898" t="s">
        <v>12</v>
      </c>
      <c r="J4" s="2760" t="s">
        <v>13</v>
      </c>
      <c r="K4" s="2917"/>
      <c r="L4" s="2870"/>
      <c r="M4" s="2892"/>
      <c r="N4" s="2870"/>
      <c r="O4" s="2870"/>
    </row>
    <row r="5" spans="1:15" ht="57.75" thickBot="1" x14ac:dyDescent="0.35">
      <c r="A5" s="2902"/>
      <c r="B5" s="327" t="s">
        <v>14</v>
      </c>
      <c r="C5" s="328" t="s">
        <v>15</v>
      </c>
      <c r="D5" s="328" t="s">
        <v>16</v>
      </c>
      <c r="E5" s="328" t="s">
        <v>9</v>
      </c>
      <c r="F5" s="2900"/>
      <c r="G5" s="327" t="s">
        <v>14</v>
      </c>
      <c r="H5" s="328" t="s">
        <v>15</v>
      </c>
      <c r="I5" s="2899"/>
      <c r="J5" s="2900"/>
      <c r="K5" s="2918"/>
      <c r="L5" s="2871"/>
      <c r="M5" s="2893"/>
      <c r="N5" s="2871"/>
      <c r="O5" s="2871"/>
    </row>
    <row r="6" spans="1:15" ht="19.5" thickBot="1" x14ac:dyDescent="0.35">
      <c r="A6" s="329" t="s">
        <v>17</v>
      </c>
      <c r="B6" s="330">
        <v>33041</v>
      </c>
      <c r="C6" s="330">
        <v>22951</v>
      </c>
      <c r="D6" s="330">
        <v>6852</v>
      </c>
      <c r="E6" s="330">
        <v>5840</v>
      </c>
      <c r="F6" s="331">
        <v>68684</v>
      </c>
      <c r="G6" s="330">
        <v>1056</v>
      </c>
      <c r="H6" s="330">
        <v>162</v>
      </c>
      <c r="I6" s="330">
        <v>272</v>
      </c>
      <c r="J6" s="331">
        <v>1490</v>
      </c>
      <c r="K6" s="332">
        <v>70174</v>
      </c>
      <c r="L6" s="330">
        <v>2286</v>
      </c>
      <c r="M6" s="330">
        <v>122</v>
      </c>
      <c r="N6" s="332">
        <v>2408</v>
      </c>
      <c r="O6" s="364">
        <v>72582</v>
      </c>
    </row>
    <row r="7" spans="1:15" ht="19.5" thickBot="1" x14ac:dyDescent="0.35">
      <c r="A7" s="381" t="s">
        <v>18</v>
      </c>
      <c r="B7" s="330">
        <v>8477</v>
      </c>
      <c r="C7" s="330">
        <v>4518</v>
      </c>
      <c r="D7" s="330">
        <v>2031</v>
      </c>
      <c r="E7" s="330">
        <v>1302</v>
      </c>
      <c r="F7" s="331">
        <v>16328</v>
      </c>
      <c r="G7" s="330">
        <v>84</v>
      </c>
      <c r="H7" s="330">
        <v>310</v>
      </c>
      <c r="I7" s="330">
        <v>0</v>
      </c>
      <c r="J7" s="331">
        <v>394</v>
      </c>
      <c r="K7" s="332">
        <v>16722</v>
      </c>
      <c r="L7" s="330">
        <v>636</v>
      </c>
      <c r="M7" s="330">
        <v>3</v>
      </c>
      <c r="N7" s="332">
        <v>639</v>
      </c>
      <c r="O7" s="364">
        <v>17361</v>
      </c>
    </row>
    <row r="8" spans="1:15" ht="19.5" thickBot="1" x14ac:dyDescent="0.35">
      <c r="A8" s="384" t="s">
        <v>19</v>
      </c>
      <c r="B8" s="330">
        <v>2676</v>
      </c>
      <c r="C8" s="330">
        <v>812</v>
      </c>
      <c r="D8" s="330">
        <v>863</v>
      </c>
      <c r="E8" s="330">
        <v>153</v>
      </c>
      <c r="F8" s="331">
        <v>4504</v>
      </c>
      <c r="G8" s="330">
        <v>46</v>
      </c>
      <c r="H8" s="330">
        <v>26</v>
      </c>
      <c r="I8" s="330">
        <v>0</v>
      </c>
      <c r="J8" s="331">
        <v>72</v>
      </c>
      <c r="K8" s="332">
        <v>4576</v>
      </c>
      <c r="L8" s="330">
        <v>159</v>
      </c>
      <c r="M8" s="330">
        <v>3</v>
      </c>
      <c r="N8" s="332">
        <v>162</v>
      </c>
      <c r="O8" s="364">
        <v>4738</v>
      </c>
    </row>
    <row r="9" spans="1:15" ht="19.5" thickBot="1" x14ac:dyDescent="0.35">
      <c r="A9" s="388" t="s">
        <v>20</v>
      </c>
      <c r="B9" s="330">
        <v>1697</v>
      </c>
      <c r="C9" s="330">
        <v>914</v>
      </c>
      <c r="D9" s="330">
        <v>254</v>
      </c>
      <c r="E9" s="330">
        <v>303</v>
      </c>
      <c r="F9" s="331">
        <v>3168</v>
      </c>
      <c r="G9" s="330">
        <v>34</v>
      </c>
      <c r="H9" s="330">
        <v>259</v>
      </c>
      <c r="I9" s="330">
        <v>0</v>
      </c>
      <c r="J9" s="331">
        <v>293</v>
      </c>
      <c r="K9" s="332">
        <v>3461</v>
      </c>
      <c r="L9" s="330">
        <v>83</v>
      </c>
      <c r="M9" s="330">
        <v>1</v>
      </c>
      <c r="N9" s="332">
        <v>83</v>
      </c>
      <c r="O9" s="364">
        <v>3544</v>
      </c>
    </row>
    <row r="10" spans="1:15" ht="19.5" thickBot="1" x14ac:dyDescent="0.35">
      <c r="A10" s="388" t="s">
        <v>21</v>
      </c>
      <c r="B10" s="330">
        <v>2688</v>
      </c>
      <c r="C10" s="330">
        <v>1790</v>
      </c>
      <c r="D10" s="330">
        <v>537</v>
      </c>
      <c r="E10" s="330">
        <v>475</v>
      </c>
      <c r="F10" s="331">
        <v>5490</v>
      </c>
      <c r="G10" s="330">
        <v>0</v>
      </c>
      <c r="H10" s="330">
        <v>19</v>
      </c>
      <c r="I10" s="330">
        <v>0</v>
      </c>
      <c r="J10" s="331">
        <v>19</v>
      </c>
      <c r="K10" s="332">
        <v>5509</v>
      </c>
      <c r="L10" s="330">
        <v>211</v>
      </c>
      <c r="M10" s="330">
        <v>0</v>
      </c>
      <c r="N10" s="332">
        <v>211</v>
      </c>
      <c r="O10" s="364">
        <v>5720</v>
      </c>
    </row>
    <row r="11" spans="1:15" ht="19.5" thickBot="1" x14ac:dyDescent="0.35">
      <c r="A11" s="381" t="s">
        <v>22</v>
      </c>
      <c r="B11" s="330">
        <v>3324</v>
      </c>
      <c r="C11" s="330">
        <v>1931</v>
      </c>
      <c r="D11" s="330">
        <v>588</v>
      </c>
      <c r="E11" s="330">
        <v>576</v>
      </c>
      <c r="F11" s="331">
        <v>6419</v>
      </c>
      <c r="G11" s="330">
        <v>11</v>
      </c>
      <c r="H11" s="330">
        <v>42</v>
      </c>
      <c r="I11" s="330">
        <v>53</v>
      </c>
      <c r="J11" s="331">
        <v>106</v>
      </c>
      <c r="K11" s="332">
        <v>6525</v>
      </c>
      <c r="L11" s="330">
        <v>332</v>
      </c>
      <c r="M11" s="330">
        <v>0</v>
      </c>
      <c r="N11" s="332">
        <v>332</v>
      </c>
      <c r="O11" s="364">
        <v>6857</v>
      </c>
    </row>
    <row r="12" spans="1:15" ht="19.5" thickBot="1" x14ac:dyDescent="0.35">
      <c r="A12" s="448" t="s">
        <v>23</v>
      </c>
      <c r="B12" s="330">
        <v>6032</v>
      </c>
      <c r="C12" s="330">
        <v>3598</v>
      </c>
      <c r="D12" s="330">
        <v>1691</v>
      </c>
      <c r="E12" s="330">
        <v>700</v>
      </c>
      <c r="F12" s="331">
        <v>12021</v>
      </c>
      <c r="G12" s="330">
        <v>120</v>
      </c>
      <c r="H12" s="330">
        <v>300</v>
      </c>
      <c r="I12" s="330">
        <v>777</v>
      </c>
      <c r="J12" s="331">
        <v>1197</v>
      </c>
      <c r="K12" s="332">
        <v>13218</v>
      </c>
      <c r="L12" s="334">
        <v>3159</v>
      </c>
      <c r="M12" s="330">
        <v>135</v>
      </c>
      <c r="N12" s="334">
        <v>3294</v>
      </c>
      <c r="O12" s="334">
        <v>16512</v>
      </c>
    </row>
    <row r="13" spans="1:15" s="312" customFormat="1" ht="19.5" thickBot="1" x14ac:dyDescent="0.35">
      <c r="A13" s="335" t="s">
        <v>24</v>
      </c>
      <c r="B13" s="395">
        <v>50874</v>
      </c>
      <c r="C13" s="395">
        <v>32998</v>
      </c>
      <c r="D13" s="395">
        <v>11162</v>
      </c>
      <c r="E13" s="395">
        <v>8418</v>
      </c>
      <c r="F13" s="436">
        <v>103452</v>
      </c>
      <c r="G13" s="395">
        <v>1271</v>
      </c>
      <c r="H13" s="395">
        <v>814</v>
      </c>
      <c r="I13" s="395">
        <v>1102</v>
      </c>
      <c r="J13" s="436">
        <v>3187</v>
      </c>
      <c r="K13" s="437">
        <v>106639</v>
      </c>
      <c r="L13" s="396">
        <v>6413</v>
      </c>
      <c r="M13" s="395">
        <v>260</v>
      </c>
      <c r="N13" s="396">
        <v>6673</v>
      </c>
      <c r="O13" s="396">
        <v>113312</v>
      </c>
    </row>
    <row r="14" spans="1:15" s="312" customFormat="1" ht="19.5" thickBot="1" x14ac:dyDescent="0.35">
      <c r="A14" s="335" t="s">
        <v>25</v>
      </c>
      <c r="B14" s="395">
        <v>1670</v>
      </c>
      <c r="C14" s="395">
        <v>741</v>
      </c>
      <c r="D14" s="395">
        <v>1016</v>
      </c>
      <c r="E14" s="395">
        <v>349</v>
      </c>
      <c r="F14" s="436">
        <v>3776</v>
      </c>
      <c r="G14" s="395">
        <v>22</v>
      </c>
      <c r="H14" s="395">
        <v>874</v>
      </c>
      <c r="I14" s="395">
        <v>1439</v>
      </c>
      <c r="J14" s="436">
        <v>2335</v>
      </c>
      <c r="K14" s="437">
        <v>6111</v>
      </c>
      <c r="L14" s="395">
        <v>153</v>
      </c>
      <c r="M14" s="395">
        <v>12</v>
      </c>
      <c r="N14" s="437">
        <v>165</v>
      </c>
      <c r="O14" s="439">
        <v>6276</v>
      </c>
    </row>
    <row r="15" spans="1:15" s="312" customFormat="1" ht="19.5" thickBot="1" x14ac:dyDescent="0.35">
      <c r="A15" s="335" t="s">
        <v>26</v>
      </c>
      <c r="B15" s="395">
        <v>52544</v>
      </c>
      <c r="C15" s="395">
        <v>33739</v>
      </c>
      <c r="D15" s="395">
        <v>12178</v>
      </c>
      <c r="E15" s="395">
        <v>8767</v>
      </c>
      <c r="F15" s="436">
        <v>107228</v>
      </c>
      <c r="G15" s="395">
        <v>1293</v>
      </c>
      <c r="H15" s="395">
        <v>1688</v>
      </c>
      <c r="I15" s="395">
        <v>2541</v>
      </c>
      <c r="J15" s="436">
        <v>5522</v>
      </c>
      <c r="K15" s="437">
        <v>112750</v>
      </c>
      <c r="L15" s="396">
        <v>6566</v>
      </c>
      <c r="M15" s="395">
        <v>272</v>
      </c>
      <c r="N15" s="396">
        <v>6838</v>
      </c>
      <c r="O15" s="396">
        <v>119588</v>
      </c>
    </row>
    <row r="16" spans="1:15" x14ac:dyDescent="0.3">
      <c r="A16" s="336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8"/>
      <c r="M16" s="338"/>
      <c r="N16" s="338"/>
      <c r="O16" s="338"/>
    </row>
    <row r="17" spans="1:15" ht="19.5" thickBot="1" x14ac:dyDescent="0.35">
      <c r="A17" s="336"/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</row>
    <row r="18" spans="1:15" ht="19.5" thickBot="1" x14ac:dyDescent="0.35">
      <c r="A18" s="2901" t="s">
        <v>0</v>
      </c>
      <c r="B18" s="2903" t="s">
        <v>1</v>
      </c>
      <c r="C18" s="2904"/>
      <c r="D18" s="2904"/>
      <c r="E18" s="2904"/>
      <c r="F18" s="2905"/>
      <c r="G18" s="2906" t="s">
        <v>2</v>
      </c>
      <c r="H18" s="2907"/>
      <c r="I18" s="2907"/>
      <c r="J18" s="2921"/>
      <c r="K18" s="2910" t="s">
        <v>3</v>
      </c>
      <c r="L18" s="2869" t="s">
        <v>4</v>
      </c>
      <c r="M18" s="2891" t="s">
        <v>5</v>
      </c>
      <c r="N18" s="2869" t="s">
        <v>6</v>
      </c>
      <c r="O18" s="2869" t="s">
        <v>7</v>
      </c>
    </row>
    <row r="19" spans="1:15" x14ac:dyDescent="0.3">
      <c r="A19" s="2758"/>
      <c r="B19" s="2758" t="s">
        <v>8</v>
      </c>
      <c r="C19" s="2894"/>
      <c r="D19" s="2768" t="s">
        <v>9</v>
      </c>
      <c r="E19" s="2895"/>
      <c r="F19" s="2760" t="s">
        <v>10</v>
      </c>
      <c r="G19" s="2758" t="s">
        <v>11</v>
      </c>
      <c r="H19" s="2894"/>
      <c r="I19" s="2922" t="s">
        <v>12</v>
      </c>
      <c r="J19" s="2760" t="s">
        <v>13</v>
      </c>
      <c r="K19" s="2911"/>
      <c r="L19" s="2870"/>
      <c r="M19" s="2892"/>
      <c r="N19" s="2870"/>
      <c r="O19" s="2870"/>
    </row>
    <row r="20" spans="1:15" ht="57.75" thickBot="1" x14ac:dyDescent="0.35">
      <c r="A20" s="2902"/>
      <c r="B20" s="339" t="s">
        <v>14</v>
      </c>
      <c r="C20" s="328" t="s">
        <v>15</v>
      </c>
      <c r="D20" s="328" t="s">
        <v>16</v>
      </c>
      <c r="E20" s="340" t="s">
        <v>9</v>
      </c>
      <c r="F20" s="2900"/>
      <c r="G20" s="339" t="s">
        <v>14</v>
      </c>
      <c r="H20" s="328" t="s">
        <v>15</v>
      </c>
      <c r="I20" s="2923"/>
      <c r="J20" s="2900"/>
      <c r="K20" s="2912"/>
      <c r="L20" s="2871"/>
      <c r="M20" s="2893"/>
      <c r="N20" s="2871"/>
      <c r="O20" s="2871"/>
    </row>
    <row r="21" spans="1:15" ht="19.5" thickBot="1" x14ac:dyDescent="0.35">
      <c r="A21" s="329" t="s">
        <v>27</v>
      </c>
      <c r="B21" s="341">
        <v>15964</v>
      </c>
      <c r="C21" s="341">
        <v>10345</v>
      </c>
      <c r="D21" s="341">
        <v>4191</v>
      </c>
      <c r="E21" s="341">
        <v>3266</v>
      </c>
      <c r="F21" s="342">
        <v>33766</v>
      </c>
      <c r="G21" s="341">
        <v>300</v>
      </c>
      <c r="H21" s="341">
        <v>153</v>
      </c>
      <c r="I21" s="341">
        <v>53</v>
      </c>
      <c r="J21" s="342">
        <v>506</v>
      </c>
      <c r="K21" s="343">
        <v>34272</v>
      </c>
      <c r="L21" s="344">
        <v>3849</v>
      </c>
      <c r="M21" s="341">
        <v>123</v>
      </c>
      <c r="N21" s="344">
        <v>3972</v>
      </c>
      <c r="O21" s="344">
        <v>38244</v>
      </c>
    </row>
    <row r="22" spans="1:15" ht="19.5" thickBot="1" x14ac:dyDescent="0.35">
      <c r="A22" s="345" t="s">
        <v>28</v>
      </c>
      <c r="B22" s="341">
        <v>34910</v>
      </c>
      <c r="C22" s="341">
        <v>22653</v>
      </c>
      <c r="D22" s="341">
        <v>6971</v>
      </c>
      <c r="E22" s="341">
        <v>5152</v>
      </c>
      <c r="F22" s="342">
        <v>69686</v>
      </c>
      <c r="G22" s="341">
        <v>971</v>
      </c>
      <c r="H22" s="341">
        <v>661</v>
      </c>
      <c r="I22" s="341">
        <v>1049</v>
      </c>
      <c r="J22" s="342">
        <v>2681</v>
      </c>
      <c r="K22" s="343">
        <v>72367</v>
      </c>
      <c r="L22" s="344">
        <v>2564</v>
      </c>
      <c r="M22" s="341">
        <v>137</v>
      </c>
      <c r="N22" s="344">
        <v>2701</v>
      </c>
      <c r="O22" s="344">
        <v>75068</v>
      </c>
    </row>
    <row r="23" spans="1:15" s="312" customFormat="1" ht="19.5" thickBot="1" x14ac:dyDescent="0.35">
      <c r="A23" s="335" t="s">
        <v>24</v>
      </c>
      <c r="B23" s="422">
        <v>50874</v>
      </c>
      <c r="C23" s="422">
        <v>32998</v>
      </c>
      <c r="D23" s="422">
        <v>11162</v>
      </c>
      <c r="E23" s="422">
        <v>8418</v>
      </c>
      <c r="F23" s="440">
        <v>103452</v>
      </c>
      <c r="G23" s="422">
        <v>1271</v>
      </c>
      <c r="H23" s="422">
        <v>814</v>
      </c>
      <c r="I23" s="422">
        <v>1102</v>
      </c>
      <c r="J23" s="440">
        <v>3187</v>
      </c>
      <c r="K23" s="441">
        <v>106639</v>
      </c>
      <c r="L23" s="423">
        <v>6413</v>
      </c>
      <c r="M23" s="422">
        <v>260</v>
      </c>
      <c r="N23" s="423">
        <v>6673</v>
      </c>
      <c r="O23" s="423">
        <v>113312</v>
      </c>
    </row>
    <row r="24" spans="1:15" s="312" customFormat="1" ht="19.5" thickBot="1" x14ac:dyDescent="0.35">
      <c r="A24" s="335" t="s">
        <v>25</v>
      </c>
      <c r="B24" s="422">
        <v>1670</v>
      </c>
      <c r="C24" s="422">
        <v>741</v>
      </c>
      <c r="D24" s="422">
        <v>1016</v>
      </c>
      <c r="E24" s="422">
        <v>349</v>
      </c>
      <c r="F24" s="440">
        <v>3776</v>
      </c>
      <c r="G24" s="422">
        <v>22</v>
      </c>
      <c r="H24" s="422">
        <v>874</v>
      </c>
      <c r="I24" s="422">
        <v>1439</v>
      </c>
      <c r="J24" s="440">
        <v>2335</v>
      </c>
      <c r="K24" s="441">
        <v>6111</v>
      </c>
      <c r="L24" s="422">
        <v>153</v>
      </c>
      <c r="M24" s="422">
        <v>12</v>
      </c>
      <c r="N24" s="441">
        <v>165</v>
      </c>
      <c r="O24" s="442">
        <v>6276</v>
      </c>
    </row>
    <row r="25" spans="1:15" s="312" customFormat="1" ht="19.5" thickBot="1" x14ac:dyDescent="0.35">
      <c r="A25" s="335" t="s">
        <v>26</v>
      </c>
      <c r="B25" s="422">
        <v>52544</v>
      </c>
      <c r="C25" s="422">
        <v>33739</v>
      </c>
      <c r="D25" s="422">
        <v>12178</v>
      </c>
      <c r="E25" s="422">
        <v>8767</v>
      </c>
      <c r="F25" s="440">
        <v>107228</v>
      </c>
      <c r="G25" s="422">
        <v>1293</v>
      </c>
      <c r="H25" s="422">
        <v>1688</v>
      </c>
      <c r="I25" s="422">
        <v>2541</v>
      </c>
      <c r="J25" s="440">
        <v>5522</v>
      </c>
      <c r="K25" s="441">
        <v>112750</v>
      </c>
      <c r="L25" s="423">
        <v>6566</v>
      </c>
      <c r="M25" s="422">
        <v>272</v>
      </c>
      <c r="N25" s="423">
        <v>6838</v>
      </c>
      <c r="O25" s="423">
        <v>119588</v>
      </c>
    </row>
    <row r="27" spans="1:15" x14ac:dyDescent="0.3">
      <c r="A27" s="2832" t="s">
        <v>334</v>
      </c>
      <c r="B27" s="2832"/>
      <c r="C27" s="2832"/>
      <c r="D27" s="2832"/>
      <c r="E27" s="2832"/>
      <c r="F27" s="2832"/>
      <c r="G27" s="2832"/>
    </row>
  </sheetData>
  <mergeCells count="30">
    <mergeCell ref="A27:G27"/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K18:K20"/>
    <mergeCell ref="L18:L20"/>
    <mergeCell ref="M18:M20"/>
    <mergeCell ref="N18:N20"/>
    <mergeCell ref="O18:O20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103"/>
  <sheetViews>
    <sheetView topLeftCell="B61" zoomScaleNormal="100" workbookViewId="0">
      <selection activeCell="S97" sqref="S97"/>
    </sheetView>
  </sheetViews>
  <sheetFormatPr defaultColWidth="9.140625" defaultRowHeight="15" x14ac:dyDescent="0.25"/>
  <cols>
    <col min="1" max="1" width="44" style="77" customWidth="1"/>
    <col min="2" max="2" width="13.85546875" style="77" customWidth="1"/>
    <col min="3" max="3" width="19.42578125" style="77" customWidth="1"/>
    <col min="4" max="4" width="21.7109375" style="1392" customWidth="1"/>
    <col min="5" max="5" width="18.28515625" style="77" customWidth="1"/>
    <col min="6" max="6" width="15.28515625" style="77" customWidth="1"/>
    <col min="7" max="7" width="17.28515625" style="1392" customWidth="1"/>
    <col min="8" max="8" width="12.7109375" style="77" customWidth="1"/>
    <col min="9" max="9" width="17" style="77" customWidth="1"/>
    <col min="10" max="10" width="14.85546875" style="77" customWidth="1"/>
    <col min="11" max="11" width="15.28515625" style="77" customWidth="1"/>
    <col min="12" max="12" width="13.28515625" style="77" customWidth="1"/>
    <col min="13" max="13" width="12.28515625" style="77" customWidth="1"/>
    <col min="14" max="14" width="14.140625" style="77" customWidth="1"/>
    <col min="15" max="15" width="13.28515625" style="77" customWidth="1"/>
    <col min="16" max="16" width="11.140625" style="77" customWidth="1"/>
    <col min="17" max="16384" width="9.140625" style="77"/>
  </cols>
  <sheetData>
    <row r="1" spans="1:17" x14ac:dyDescent="0.25">
      <c r="I1" s="1144"/>
    </row>
    <row r="2" spans="1:17" ht="18.75" x14ac:dyDescent="0.3">
      <c r="A2" s="3572" t="s">
        <v>508</v>
      </c>
      <c r="B2" s="3572"/>
      <c r="C2" s="3572"/>
      <c r="D2" s="3572"/>
      <c r="E2" s="3572"/>
      <c r="F2" s="3572"/>
      <c r="G2" s="3572"/>
      <c r="H2" s="3572"/>
      <c r="I2" s="3572"/>
      <c r="J2" s="3572"/>
      <c r="K2" s="3572"/>
      <c r="L2" s="3572"/>
      <c r="M2" s="3572"/>
      <c r="N2" s="3572"/>
      <c r="O2" s="3572"/>
      <c r="P2" s="3572"/>
    </row>
    <row r="3" spans="1:17" ht="15.75" thickBot="1" x14ac:dyDescent="0.3">
      <c r="B3" s="336"/>
      <c r="C3" s="336"/>
      <c r="D3" s="1148"/>
      <c r="E3" s="336"/>
      <c r="F3" s="336"/>
      <c r="G3" s="1148"/>
      <c r="H3" s="336"/>
      <c r="I3" s="336"/>
      <c r="J3" s="336"/>
      <c r="K3" s="336"/>
      <c r="L3" s="336"/>
      <c r="M3" s="336"/>
    </row>
    <row r="4" spans="1:17" ht="15" customHeight="1" thickBot="1" x14ac:dyDescent="0.3">
      <c r="A4" s="3481" t="s">
        <v>30</v>
      </c>
      <c r="B4" s="3482"/>
      <c r="C4" s="3482"/>
      <c r="D4" s="3482"/>
      <c r="E4" s="3482"/>
      <c r="F4" s="3482"/>
      <c r="G4" s="3482"/>
      <c r="H4" s="3482"/>
      <c r="I4" s="3482"/>
      <c r="J4" s="3482"/>
      <c r="K4" s="3482"/>
      <c r="L4" s="3482"/>
      <c r="M4" s="3482"/>
      <c r="N4" s="3482"/>
      <c r="O4" s="3482"/>
      <c r="P4" s="3483"/>
    </row>
    <row r="5" spans="1:17" ht="15" customHeight="1" thickBot="1" x14ac:dyDescent="0.3">
      <c r="A5" s="2755" t="s">
        <v>0</v>
      </c>
      <c r="B5" s="3573" t="s">
        <v>459</v>
      </c>
      <c r="C5" s="3574"/>
      <c r="D5" s="3574"/>
      <c r="E5" s="3574"/>
      <c r="F5" s="3574"/>
      <c r="G5" s="3574"/>
      <c r="H5" s="3575"/>
      <c r="I5" s="1404"/>
      <c r="J5" s="3576" t="s">
        <v>458</v>
      </c>
      <c r="K5" s="3577"/>
      <c r="L5" s="3577"/>
      <c r="M5" s="3577"/>
      <c r="N5" s="3578"/>
      <c r="O5" s="3515" t="s">
        <v>3</v>
      </c>
      <c r="P5" s="3476" t="s">
        <v>495</v>
      </c>
    </row>
    <row r="6" spans="1:17" ht="15.75" customHeight="1" thickBot="1" x14ac:dyDescent="0.3">
      <c r="A6" s="2756"/>
      <c r="B6" s="3487" t="s">
        <v>8</v>
      </c>
      <c r="C6" s="3514"/>
      <c r="D6" s="3488"/>
      <c r="E6" s="3511" t="s">
        <v>9</v>
      </c>
      <c r="F6" s="3512"/>
      <c r="G6" s="3513"/>
      <c r="H6" s="2755" t="s">
        <v>32</v>
      </c>
      <c r="I6" s="3484" t="s">
        <v>10</v>
      </c>
      <c r="J6" s="3487" t="s">
        <v>11</v>
      </c>
      <c r="K6" s="3488"/>
      <c r="L6" s="2755" t="s">
        <v>12</v>
      </c>
      <c r="M6" s="2755" t="s">
        <v>33</v>
      </c>
      <c r="N6" s="3484" t="s">
        <v>13</v>
      </c>
      <c r="O6" s="3490"/>
      <c r="P6" s="3477"/>
    </row>
    <row r="7" spans="1:17" ht="15.75" customHeight="1" thickBot="1" x14ac:dyDescent="0.3">
      <c r="A7" s="3501"/>
      <c r="B7" s="3581" t="s">
        <v>483</v>
      </c>
      <c r="C7" s="3508" t="s">
        <v>15</v>
      </c>
      <c r="D7" s="3510"/>
      <c r="E7" s="2881" t="s">
        <v>16</v>
      </c>
      <c r="F7" s="3508" t="s">
        <v>34</v>
      </c>
      <c r="G7" s="3510"/>
      <c r="H7" s="2756"/>
      <c r="I7" s="3485"/>
      <c r="J7" s="3581" t="s">
        <v>483</v>
      </c>
      <c r="K7" s="2755" t="s">
        <v>15</v>
      </c>
      <c r="L7" s="2756"/>
      <c r="M7" s="2756"/>
      <c r="N7" s="3485"/>
      <c r="O7" s="3490"/>
      <c r="P7" s="3477"/>
    </row>
    <row r="8" spans="1:17" ht="43.5" thickBot="1" x14ac:dyDescent="0.3">
      <c r="A8" s="3502"/>
      <c r="B8" s="3582"/>
      <c r="C8" s="1411" t="s">
        <v>15</v>
      </c>
      <c r="D8" s="1153" t="s">
        <v>486</v>
      </c>
      <c r="E8" s="3489"/>
      <c r="F8" s="1411" t="s">
        <v>34</v>
      </c>
      <c r="G8" s="1153" t="s">
        <v>486</v>
      </c>
      <c r="H8" s="2757"/>
      <c r="I8" s="3486"/>
      <c r="J8" s="3582"/>
      <c r="K8" s="2757"/>
      <c r="L8" s="2757"/>
      <c r="M8" s="2757"/>
      <c r="N8" s="3486"/>
      <c r="O8" s="3491"/>
      <c r="P8" s="3478"/>
    </row>
    <row r="9" spans="1:17" x14ac:dyDescent="0.25">
      <c r="A9" s="1154" t="s">
        <v>17</v>
      </c>
      <c r="B9" s="1155">
        <v>7000</v>
      </c>
      <c r="C9" s="1203">
        <v>2423</v>
      </c>
      <c r="D9" s="1264">
        <v>468</v>
      </c>
      <c r="E9" s="1203">
        <v>2113</v>
      </c>
      <c r="F9" s="1203">
        <v>2104</v>
      </c>
      <c r="G9" s="1204">
        <v>542</v>
      </c>
      <c r="H9" s="1205">
        <v>1830</v>
      </c>
      <c r="I9" s="1159">
        <v>15470</v>
      </c>
      <c r="J9" s="1155">
        <v>0</v>
      </c>
      <c r="K9" s="1203">
        <v>49</v>
      </c>
      <c r="L9" s="1203">
        <v>6</v>
      </c>
      <c r="M9" s="1360">
        <v>0</v>
      </c>
      <c r="N9" s="1159">
        <v>55</v>
      </c>
      <c r="O9" s="1160">
        <v>15525</v>
      </c>
      <c r="P9" s="1344">
        <v>8386</v>
      </c>
    </row>
    <row r="10" spans="1:17" x14ac:dyDescent="0.25">
      <c r="A10" s="381" t="s">
        <v>18</v>
      </c>
      <c r="B10" s="1162">
        <v>3351</v>
      </c>
      <c r="C10" s="1209">
        <v>904</v>
      </c>
      <c r="D10" s="1211">
        <v>272</v>
      </c>
      <c r="E10" s="1209">
        <v>1345</v>
      </c>
      <c r="F10" s="1209">
        <v>3047</v>
      </c>
      <c r="G10" s="1204">
        <v>523</v>
      </c>
      <c r="H10" s="1205">
        <v>517</v>
      </c>
      <c r="I10" s="1159">
        <v>9164</v>
      </c>
      <c r="J10" s="1162">
        <v>0</v>
      </c>
      <c r="K10" s="1209">
        <v>26</v>
      </c>
      <c r="L10" s="1209">
        <v>3</v>
      </c>
      <c r="M10" s="1360">
        <v>0</v>
      </c>
      <c r="N10" s="1159">
        <v>29</v>
      </c>
      <c r="O10" s="1160">
        <v>9193</v>
      </c>
      <c r="P10" s="1345">
        <v>4433</v>
      </c>
    </row>
    <row r="11" spans="1:17" x14ac:dyDescent="0.25">
      <c r="A11" s="1166" t="s">
        <v>19</v>
      </c>
      <c r="B11" s="1167">
        <v>2170</v>
      </c>
      <c r="C11" s="1230">
        <v>287</v>
      </c>
      <c r="D11" s="1211">
        <v>38</v>
      </c>
      <c r="E11" s="1230">
        <v>328</v>
      </c>
      <c r="F11" s="1230">
        <v>1791</v>
      </c>
      <c r="G11" s="1204">
        <v>0</v>
      </c>
      <c r="H11" s="1361">
        <v>295</v>
      </c>
      <c r="I11" s="1398">
        <v>4871</v>
      </c>
      <c r="J11" s="1167">
        <v>0</v>
      </c>
      <c r="K11" s="1230">
        <v>0</v>
      </c>
      <c r="L11" s="1230">
        <v>0</v>
      </c>
      <c r="M11" s="1362">
        <v>0</v>
      </c>
      <c r="N11" s="1159">
        <v>0</v>
      </c>
      <c r="O11" s="1170">
        <v>4871</v>
      </c>
      <c r="P11" s="1168">
        <v>2459</v>
      </c>
    </row>
    <row r="12" spans="1:17" x14ac:dyDescent="0.25">
      <c r="A12" s="1173" t="s">
        <v>20</v>
      </c>
      <c r="B12" s="1167">
        <v>281</v>
      </c>
      <c r="C12" s="1230">
        <v>68</v>
      </c>
      <c r="D12" s="1211">
        <v>0</v>
      </c>
      <c r="E12" s="1230">
        <v>528</v>
      </c>
      <c r="F12" s="1230">
        <v>441</v>
      </c>
      <c r="G12" s="1204">
        <v>3</v>
      </c>
      <c r="H12" s="1361">
        <v>58</v>
      </c>
      <c r="I12" s="1398">
        <v>1376</v>
      </c>
      <c r="J12" s="1167">
        <v>0</v>
      </c>
      <c r="K12" s="1230">
        <v>0</v>
      </c>
      <c r="L12" s="1230">
        <v>0</v>
      </c>
      <c r="M12" s="1362">
        <v>0</v>
      </c>
      <c r="N12" s="1159">
        <v>0</v>
      </c>
      <c r="O12" s="1170">
        <v>1376</v>
      </c>
      <c r="P12" s="1168">
        <v>599</v>
      </c>
    </row>
    <row r="13" spans="1:17" x14ac:dyDescent="0.25">
      <c r="A13" s="1173" t="s">
        <v>21</v>
      </c>
      <c r="B13" s="1167">
        <v>606</v>
      </c>
      <c r="C13" s="1230">
        <v>307</v>
      </c>
      <c r="D13" s="1211">
        <v>77</v>
      </c>
      <c r="E13" s="1230">
        <v>300</v>
      </c>
      <c r="F13" s="1230">
        <v>656</v>
      </c>
      <c r="G13" s="1204">
        <v>465</v>
      </c>
      <c r="H13" s="1361">
        <v>154</v>
      </c>
      <c r="I13" s="1398">
        <v>2023</v>
      </c>
      <c r="J13" s="1167">
        <v>0</v>
      </c>
      <c r="K13" s="1230">
        <v>0</v>
      </c>
      <c r="L13" s="1230">
        <v>0</v>
      </c>
      <c r="M13" s="1362">
        <v>0</v>
      </c>
      <c r="N13" s="1159">
        <v>0</v>
      </c>
      <c r="O13" s="1170">
        <v>2023</v>
      </c>
      <c r="P13" s="1168">
        <v>655</v>
      </c>
    </row>
    <row r="14" spans="1:17" x14ac:dyDescent="0.25">
      <c r="A14" s="381" t="s">
        <v>22</v>
      </c>
      <c r="B14" s="1162">
        <v>449</v>
      </c>
      <c r="C14" s="1209">
        <v>386</v>
      </c>
      <c r="D14" s="1211">
        <v>244</v>
      </c>
      <c r="E14" s="1209">
        <v>583</v>
      </c>
      <c r="F14" s="1209">
        <v>326</v>
      </c>
      <c r="G14" s="1204">
        <v>86</v>
      </c>
      <c r="H14" s="1205">
        <v>150</v>
      </c>
      <c r="I14" s="1159">
        <v>1894</v>
      </c>
      <c r="J14" s="1162">
        <v>0</v>
      </c>
      <c r="K14" s="1209">
        <v>0</v>
      </c>
      <c r="L14" s="1209">
        <v>0</v>
      </c>
      <c r="M14" s="1360">
        <v>0</v>
      </c>
      <c r="N14" s="1159">
        <v>0</v>
      </c>
      <c r="O14" s="1160">
        <v>1894</v>
      </c>
      <c r="P14" s="1345">
        <v>1041</v>
      </c>
    </row>
    <row r="15" spans="1:17" ht="15.75" thickBot="1" x14ac:dyDescent="0.3">
      <c r="A15" s="448" t="s">
        <v>23</v>
      </c>
      <c r="B15" s="1174">
        <v>1252</v>
      </c>
      <c r="C15" s="1238">
        <v>265</v>
      </c>
      <c r="D15" s="1240">
        <v>20</v>
      </c>
      <c r="E15" s="1238">
        <v>603</v>
      </c>
      <c r="F15" s="1238">
        <v>472</v>
      </c>
      <c r="G15" s="1305">
        <v>138</v>
      </c>
      <c r="H15" s="1205">
        <v>240</v>
      </c>
      <c r="I15" s="1179">
        <v>2832</v>
      </c>
      <c r="J15" s="1174">
        <v>168</v>
      </c>
      <c r="K15" s="1238">
        <v>1</v>
      </c>
      <c r="L15" s="1238">
        <v>2106</v>
      </c>
      <c r="M15" s="1360">
        <v>0</v>
      </c>
      <c r="N15" s="1179">
        <v>2275</v>
      </c>
      <c r="O15" s="1160">
        <v>5107</v>
      </c>
      <c r="P15" s="1346">
        <v>2559</v>
      </c>
    </row>
    <row r="16" spans="1:17" ht="15.75" thickBot="1" x14ac:dyDescent="0.3">
      <c r="A16" s="1180" t="s">
        <v>24</v>
      </c>
      <c r="B16" s="1183">
        <v>12052</v>
      </c>
      <c r="C16" s="1183">
        <v>3978</v>
      </c>
      <c r="D16" s="1215">
        <v>1004</v>
      </c>
      <c r="E16" s="1183">
        <v>4644</v>
      </c>
      <c r="F16" s="1183">
        <v>5949</v>
      </c>
      <c r="G16" s="1215">
        <v>1289</v>
      </c>
      <c r="H16" s="1198">
        <v>2737</v>
      </c>
      <c r="I16" s="1184">
        <v>29360</v>
      </c>
      <c r="J16" s="1183">
        <v>168</v>
      </c>
      <c r="K16" s="1183">
        <v>76</v>
      </c>
      <c r="L16" s="1183">
        <v>2115</v>
      </c>
      <c r="M16" s="1183">
        <v>0</v>
      </c>
      <c r="N16" s="1184">
        <v>2359</v>
      </c>
      <c r="O16" s="1185">
        <v>31719</v>
      </c>
      <c r="P16" s="1181">
        <v>16419</v>
      </c>
      <c r="Q16" s="1144"/>
    </row>
    <row r="17" spans="1:18" x14ac:dyDescent="0.25">
      <c r="A17" s="1363" t="s">
        <v>35</v>
      </c>
      <c r="B17" s="1364">
        <v>5</v>
      </c>
      <c r="C17" s="1364">
        <v>56</v>
      </c>
      <c r="D17" s="1365">
        <v>0</v>
      </c>
      <c r="E17" s="1364">
        <v>122</v>
      </c>
      <c r="F17" s="1364">
        <v>95</v>
      </c>
      <c r="G17" s="1366">
        <v>0</v>
      </c>
      <c r="H17" s="1367">
        <v>0</v>
      </c>
      <c r="I17" s="1159">
        <v>278</v>
      </c>
      <c r="J17" s="1368">
        <v>0</v>
      </c>
      <c r="K17" s="1364">
        <v>0</v>
      </c>
      <c r="L17" s="1364">
        <v>0</v>
      </c>
      <c r="M17" s="1364">
        <v>0</v>
      </c>
      <c r="N17" s="1159">
        <v>0</v>
      </c>
      <c r="O17" s="1190">
        <v>278</v>
      </c>
      <c r="P17" s="1347">
        <v>178</v>
      </c>
    </row>
    <row r="18" spans="1:18" x14ac:dyDescent="0.25">
      <c r="A18" s="1301" t="s">
        <v>36</v>
      </c>
      <c r="B18" s="1209">
        <v>0</v>
      </c>
      <c r="C18" s="1209">
        <v>0</v>
      </c>
      <c r="D18" s="1211">
        <v>0</v>
      </c>
      <c r="E18" s="1209">
        <v>0</v>
      </c>
      <c r="F18" s="1209">
        <v>0</v>
      </c>
      <c r="G18" s="1224">
        <v>0</v>
      </c>
      <c r="H18" s="1225">
        <v>0</v>
      </c>
      <c r="I18" s="1159">
        <v>0</v>
      </c>
      <c r="J18" s="1226">
        <v>0</v>
      </c>
      <c r="K18" s="1209">
        <v>0</v>
      </c>
      <c r="L18" s="1209">
        <v>0</v>
      </c>
      <c r="M18" s="1209">
        <v>0</v>
      </c>
      <c r="N18" s="1159">
        <v>0</v>
      </c>
      <c r="O18" s="1191">
        <v>0</v>
      </c>
      <c r="P18" s="1345">
        <v>0</v>
      </c>
    </row>
    <row r="19" spans="1:18" x14ac:dyDescent="0.25">
      <c r="A19" s="1301" t="s">
        <v>37</v>
      </c>
      <c r="B19" s="1209">
        <v>0</v>
      </c>
      <c r="C19" s="1209">
        <v>0</v>
      </c>
      <c r="D19" s="1211">
        <v>0</v>
      </c>
      <c r="E19" s="1209">
        <v>0</v>
      </c>
      <c r="F19" s="1209">
        <v>0</v>
      </c>
      <c r="G19" s="1224">
        <v>0</v>
      </c>
      <c r="H19" s="1225">
        <v>0</v>
      </c>
      <c r="I19" s="1159">
        <v>0</v>
      </c>
      <c r="J19" s="1226">
        <v>0</v>
      </c>
      <c r="K19" s="1209">
        <v>0</v>
      </c>
      <c r="L19" s="1209">
        <v>0</v>
      </c>
      <c r="M19" s="1209">
        <v>0</v>
      </c>
      <c r="N19" s="1159">
        <v>0</v>
      </c>
      <c r="O19" s="1191">
        <v>0</v>
      </c>
      <c r="P19" s="1345">
        <v>0</v>
      </c>
    </row>
    <row r="20" spans="1:18" s="336" customFormat="1" x14ac:dyDescent="0.25">
      <c r="A20" s="1301" t="s">
        <v>38</v>
      </c>
      <c r="B20" s="1209">
        <v>10</v>
      </c>
      <c r="C20" s="1209">
        <v>0</v>
      </c>
      <c r="D20" s="1211">
        <v>0</v>
      </c>
      <c r="E20" s="1209">
        <v>8</v>
      </c>
      <c r="F20" s="1209">
        <v>0</v>
      </c>
      <c r="G20" s="1224">
        <v>0</v>
      </c>
      <c r="H20" s="1225">
        <v>0</v>
      </c>
      <c r="I20" s="1159">
        <v>18</v>
      </c>
      <c r="J20" s="1226">
        <v>0</v>
      </c>
      <c r="K20" s="1209">
        <v>0</v>
      </c>
      <c r="L20" s="1209">
        <v>0</v>
      </c>
      <c r="M20" s="1209">
        <v>0</v>
      </c>
      <c r="N20" s="1159">
        <v>0</v>
      </c>
      <c r="O20" s="1191">
        <v>18</v>
      </c>
      <c r="P20" s="1345">
        <v>18</v>
      </c>
    </row>
    <row r="21" spans="1:18" ht="15" customHeight="1" x14ac:dyDescent="0.25">
      <c r="A21" s="1301" t="s">
        <v>39</v>
      </c>
      <c r="B21" s="1209">
        <v>0</v>
      </c>
      <c r="C21" s="1209">
        <v>0</v>
      </c>
      <c r="D21" s="1211">
        <v>0</v>
      </c>
      <c r="E21" s="1209">
        <v>0</v>
      </c>
      <c r="F21" s="1209">
        <v>0</v>
      </c>
      <c r="G21" s="1224">
        <v>0</v>
      </c>
      <c r="H21" s="1225">
        <v>0</v>
      </c>
      <c r="I21" s="1159">
        <v>0</v>
      </c>
      <c r="J21" s="1226">
        <v>0</v>
      </c>
      <c r="K21" s="1209">
        <v>0</v>
      </c>
      <c r="L21" s="1209">
        <v>0</v>
      </c>
      <c r="M21" s="1209">
        <v>0</v>
      </c>
      <c r="N21" s="1159">
        <v>0</v>
      </c>
      <c r="O21" s="1191">
        <v>0</v>
      </c>
      <c r="P21" s="1345">
        <v>0</v>
      </c>
    </row>
    <row r="22" spans="1:18" x14ac:dyDescent="0.25">
      <c r="A22" s="1301" t="s">
        <v>40</v>
      </c>
      <c r="B22" s="1209">
        <v>0</v>
      </c>
      <c r="C22" s="1209">
        <v>0</v>
      </c>
      <c r="D22" s="1211">
        <v>0</v>
      </c>
      <c r="E22" s="1209">
        <v>0</v>
      </c>
      <c r="F22" s="1209">
        <v>0</v>
      </c>
      <c r="G22" s="1224">
        <v>0</v>
      </c>
      <c r="H22" s="1225">
        <v>0</v>
      </c>
      <c r="I22" s="1159">
        <v>0</v>
      </c>
      <c r="J22" s="1226">
        <v>0</v>
      </c>
      <c r="K22" s="1209">
        <v>0</v>
      </c>
      <c r="L22" s="1209">
        <v>0</v>
      </c>
      <c r="M22" s="1209">
        <v>0</v>
      </c>
      <c r="N22" s="1159">
        <v>0</v>
      </c>
      <c r="O22" s="1191">
        <v>0</v>
      </c>
      <c r="P22" s="1345">
        <v>0</v>
      </c>
    </row>
    <row r="23" spans="1:18" x14ac:dyDescent="0.25">
      <c r="A23" s="1301" t="s">
        <v>41</v>
      </c>
      <c r="B23" s="1209">
        <v>0</v>
      </c>
      <c r="C23" s="1209">
        <v>0</v>
      </c>
      <c r="D23" s="1211">
        <v>0</v>
      </c>
      <c r="E23" s="1209">
        <v>0</v>
      </c>
      <c r="F23" s="1209">
        <v>2</v>
      </c>
      <c r="G23" s="1224">
        <v>0</v>
      </c>
      <c r="H23" s="1225">
        <v>0</v>
      </c>
      <c r="I23" s="1159">
        <v>2</v>
      </c>
      <c r="J23" s="1226">
        <v>0</v>
      </c>
      <c r="K23" s="1209">
        <v>0</v>
      </c>
      <c r="L23" s="1209">
        <v>0</v>
      </c>
      <c r="M23" s="1209">
        <v>0</v>
      </c>
      <c r="N23" s="1159">
        <v>0</v>
      </c>
      <c r="O23" s="1191">
        <v>2</v>
      </c>
      <c r="P23" s="1345">
        <v>2</v>
      </c>
    </row>
    <row r="24" spans="1:18" x14ac:dyDescent="0.25">
      <c r="A24" s="1301" t="s">
        <v>42</v>
      </c>
      <c r="B24" s="1209">
        <v>0</v>
      </c>
      <c r="C24" s="1209">
        <v>0</v>
      </c>
      <c r="D24" s="1211">
        <v>0</v>
      </c>
      <c r="E24" s="1209">
        <v>0</v>
      </c>
      <c r="F24" s="1209">
        <v>0</v>
      </c>
      <c r="G24" s="1224">
        <v>0</v>
      </c>
      <c r="H24" s="1225">
        <v>0</v>
      </c>
      <c r="I24" s="1159">
        <v>0</v>
      </c>
      <c r="J24" s="1226">
        <v>0</v>
      </c>
      <c r="K24" s="1209">
        <v>0</v>
      </c>
      <c r="L24" s="1209">
        <v>0</v>
      </c>
      <c r="M24" s="1209">
        <v>0</v>
      </c>
      <c r="N24" s="1159">
        <v>0</v>
      </c>
      <c r="O24" s="1191">
        <v>0</v>
      </c>
      <c r="P24" s="1345">
        <v>0</v>
      </c>
    </row>
    <row r="25" spans="1:18" x14ac:dyDescent="0.25">
      <c r="A25" s="1301" t="s">
        <v>43</v>
      </c>
      <c r="B25" s="1209">
        <v>13</v>
      </c>
      <c r="C25" s="1209">
        <v>0</v>
      </c>
      <c r="D25" s="1211">
        <v>0</v>
      </c>
      <c r="E25" s="1209">
        <v>110</v>
      </c>
      <c r="F25" s="1209">
        <v>0</v>
      </c>
      <c r="G25" s="1224">
        <v>0</v>
      </c>
      <c r="H25" s="1225">
        <v>5</v>
      </c>
      <c r="I25" s="1159">
        <v>128</v>
      </c>
      <c r="J25" s="1226">
        <v>0</v>
      </c>
      <c r="K25" s="1209">
        <v>0</v>
      </c>
      <c r="L25" s="1209">
        <v>0</v>
      </c>
      <c r="M25" s="1209">
        <v>0</v>
      </c>
      <c r="N25" s="1159">
        <v>0</v>
      </c>
      <c r="O25" s="1191">
        <v>128</v>
      </c>
      <c r="P25" s="1345">
        <v>40</v>
      </c>
    </row>
    <row r="26" spans="1:18" x14ac:dyDescent="0.25">
      <c r="A26" s="1301" t="s">
        <v>44</v>
      </c>
      <c r="B26" s="1209">
        <v>0</v>
      </c>
      <c r="C26" s="1209">
        <v>0</v>
      </c>
      <c r="D26" s="1211">
        <v>0</v>
      </c>
      <c r="E26" s="1209">
        <v>0</v>
      </c>
      <c r="F26" s="1209">
        <v>0</v>
      </c>
      <c r="G26" s="1224">
        <v>0</v>
      </c>
      <c r="H26" s="1225">
        <v>0</v>
      </c>
      <c r="I26" s="1159">
        <v>0</v>
      </c>
      <c r="J26" s="1226">
        <v>0</v>
      </c>
      <c r="K26" s="1209">
        <v>0</v>
      </c>
      <c r="L26" s="1209">
        <v>0</v>
      </c>
      <c r="M26" s="1209">
        <v>0</v>
      </c>
      <c r="N26" s="1159">
        <v>0</v>
      </c>
      <c r="O26" s="1191">
        <v>0</v>
      </c>
      <c r="P26" s="1345">
        <v>0</v>
      </c>
    </row>
    <row r="27" spans="1:18" x14ac:dyDescent="0.25">
      <c r="A27" s="1301" t="s">
        <v>45</v>
      </c>
      <c r="B27" s="1209">
        <v>0</v>
      </c>
      <c r="C27" s="1209">
        <v>0</v>
      </c>
      <c r="D27" s="1211">
        <v>0</v>
      </c>
      <c r="E27" s="1209">
        <v>10</v>
      </c>
      <c r="F27" s="1209">
        <v>0</v>
      </c>
      <c r="G27" s="1224">
        <v>0</v>
      </c>
      <c r="H27" s="1225">
        <v>0</v>
      </c>
      <c r="I27" s="1159">
        <v>10</v>
      </c>
      <c r="J27" s="1226">
        <v>0</v>
      </c>
      <c r="K27" s="1209">
        <v>0</v>
      </c>
      <c r="L27" s="1209">
        <v>0</v>
      </c>
      <c r="M27" s="1209">
        <v>0</v>
      </c>
      <c r="N27" s="1159">
        <v>0</v>
      </c>
      <c r="O27" s="1191">
        <v>10</v>
      </c>
      <c r="P27" s="1345">
        <v>10</v>
      </c>
    </row>
    <row r="28" spans="1:18" x14ac:dyDescent="0.25">
      <c r="A28" s="1301" t="s">
        <v>46</v>
      </c>
      <c r="B28" s="1209">
        <v>0</v>
      </c>
      <c r="C28" s="1209">
        <v>15</v>
      </c>
      <c r="D28" s="1211">
        <v>0</v>
      </c>
      <c r="E28" s="1209">
        <v>0</v>
      </c>
      <c r="F28" s="1209">
        <v>100</v>
      </c>
      <c r="G28" s="1224">
        <v>0</v>
      </c>
      <c r="H28" s="1225">
        <v>0</v>
      </c>
      <c r="I28" s="1159">
        <v>115</v>
      </c>
      <c r="J28" s="1226">
        <v>0</v>
      </c>
      <c r="K28" s="1209">
        <v>0</v>
      </c>
      <c r="L28" s="1209">
        <v>0</v>
      </c>
      <c r="M28" s="1209">
        <v>0</v>
      </c>
      <c r="N28" s="1159">
        <v>0</v>
      </c>
      <c r="O28" s="1191">
        <v>115</v>
      </c>
      <c r="P28" s="1345">
        <v>106</v>
      </c>
    </row>
    <row r="29" spans="1:18" x14ac:dyDescent="0.25">
      <c r="A29" s="1301" t="s">
        <v>47</v>
      </c>
      <c r="B29" s="1209">
        <v>0</v>
      </c>
      <c r="C29" s="1209">
        <v>0</v>
      </c>
      <c r="D29" s="1211">
        <v>0</v>
      </c>
      <c r="E29" s="1209">
        <v>0</v>
      </c>
      <c r="F29" s="1209">
        <v>0</v>
      </c>
      <c r="G29" s="1224">
        <v>0</v>
      </c>
      <c r="H29" s="1225">
        <v>0</v>
      </c>
      <c r="I29" s="1159">
        <v>0</v>
      </c>
      <c r="J29" s="1226">
        <v>0</v>
      </c>
      <c r="K29" s="1209">
        <v>0</v>
      </c>
      <c r="L29" s="1209">
        <v>0</v>
      </c>
      <c r="M29" s="1209">
        <v>0</v>
      </c>
      <c r="N29" s="1159">
        <v>0</v>
      </c>
      <c r="O29" s="1191">
        <v>0</v>
      </c>
      <c r="P29" s="1345">
        <v>0</v>
      </c>
    </row>
    <row r="30" spans="1:18" ht="15.75" thickBot="1" x14ac:dyDescent="0.3">
      <c r="A30" s="1301" t="s">
        <v>321</v>
      </c>
      <c r="B30" s="1209">
        <v>25</v>
      </c>
      <c r="C30" s="1209">
        <v>47</v>
      </c>
      <c r="D30" s="1211">
        <v>0</v>
      </c>
      <c r="E30" s="1209">
        <v>73</v>
      </c>
      <c r="F30" s="1209">
        <v>60</v>
      </c>
      <c r="G30" s="1224">
        <v>0</v>
      </c>
      <c r="H30" s="1225">
        <v>201</v>
      </c>
      <c r="I30" s="1179">
        <v>406</v>
      </c>
      <c r="J30" s="1226">
        <v>0</v>
      </c>
      <c r="K30" s="1209">
        <v>0</v>
      </c>
      <c r="L30" s="1209">
        <v>0</v>
      </c>
      <c r="M30" s="1209">
        <v>0</v>
      </c>
      <c r="N30" s="1179">
        <v>0</v>
      </c>
      <c r="O30" s="1191">
        <v>406</v>
      </c>
      <c r="P30" s="1345">
        <v>275</v>
      </c>
    </row>
    <row r="31" spans="1:18" ht="15.75" thickBot="1" x14ac:dyDescent="0.3">
      <c r="A31" s="1192" t="s">
        <v>25</v>
      </c>
      <c r="B31" s="1195">
        <v>53</v>
      </c>
      <c r="C31" s="1195">
        <v>118</v>
      </c>
      <c r="D31" s="1250">
        <v>0</v>
      </c>
      <c r="E31" s="1195">
        <v>323</v>
      </c>
      <c r="F31" s="1195">
        <v>257</v>
      </c>
      <c r="G31" s="1250">
        <v>0</v>
      </c>
      <c r="H31" s="1195">
        <v>206</v>
      </c>
      <c r="I31" s="1184">
        <v>957</v>
      </c>
      <c r="J31" s="1195">
        <v>0</v>
      </c>
      <c r="K31" s="1195">
        <v>0</v>
      </c>
      <c r="L31" s="1195">
        <v>0</v>
      </c>
      <c r="M31" s="1195">
        <v>0</v>
      </c>
      <c r="N31" s="1184">
        <v>0</v>
      </c>
      <c r="O31" s="1196">
        <v>957</v>
      </c>
      <c r="P31" s="1193">
        <v>629</v>
      </c>
      <c r="Q31" s="1144"/>
    </row>
    <row r="32" spans="1:18" ht="15.75" thickBot="1" x14ac:dyDescent="0.3">
      <c r="A32" s="1370" t="s">
        <v>26</v>
      </c>
      <c r="B32" s="1269">
        <v>12105</v>
      </c>
      <c r="C32" s="1269">
        <v>4096</v>
      </c>
      <c r="D32" s="1371">
        <v>1004</v>
      </c>
      <c r="E32" s="1269">
        <v>4967</v>
      </c>
      <c r="F32" s="1269">
        <v>6206</v>
      </c>
      <c r="G32" s="1371">
        <v>1289</v>
      </c>
      <c r="H32" s="1372">
        <v>2943</v>
      </c>
      <c r="I32" s="1184">
        <v>30317</v>
      </c>
      <c r="J32" s="1267">
        <v>168</v>
      </c>
      <c r="K32" s="1269">
        <v>76</v>
      </c>
      <c r="L32" s="1269">
        <v>2115</v>
      </c>
      <c r="M32" s="1269">
        <v>0</v>
      </c>
      <c r="N32" s="1184">
        <v>2359</v>
      </c>
      <c r="O32" s="1185">
        <v>32676</v>
      </c>
      <c r="P32" s="1181">
        <v>17048</v>
      </c>
      <c r="Q32" s="1144"/>
      <c r="R32" s="1144"/>
    </row>
    <row r="33" spans="1:19" ht="15.75" thickBot="1" x14ac:dyDescent="0.3">
      <c r="A33" s="336"/>
      <c r="B33" s="337"/>
      <c r="C33" s="336"/>
      <c r="D33" s="1148"/>
      <c r="E33" s="336"/>
      <c r="F33" s="336"/>
      <c r="G33" s="1148"/>
      <c r="H33" s="336"/>
      <c r="I33" s="336"/>
      <c r="J33" s="336"/>
      <c r="K33" s="336"/>
      <c r="L33" s="336"/>
      <c r="M33" s="336"/>
      <c r="N33" s="336"/>
      <c r="O33" s="336"/>
    </row>
    <row r="34" spans="1:19" ht="15" customHeight="1" thickBot="1" x14ac:dyDescent="0.3">
      <c r="A34" s="3481" t="s">
        <v>30</v>
      </c>
      <c r="B34" s="3482"/>
      <c r="C34" s="3482"/>
      <c r="D34" s="3482"/>
      <c r="E34" s="3482"/>
      <c r="F34" s="3482"/>
      <c r="G34" s="3482"/>
      <c r="H34" s="3482"/>
      <c r="I34" s="3482"/>
      <c r="J34" s="3482"/>
      <c r="K34" s="3482"/>
      <c r="L34" s="3482"/>
      <c r="M34" s="3482"/>
      <c r="N34" s="3482"/>
      <c r="O34" s="3482"/>
      <c r="P34" s="3483"/>
    </row>
    <row r="35" spans="1:19" ht="15.75" customHeight="1" thickBot="1" x14ac:dyDescent="0.3">
      <c r="A35" s="2755" t="s">
        <v>0</v>
      </c>
      <c r="B35" s="3573" t="s">
        <v>459</v>
      </c>
      <c r="C35" s="3574"/>
      <c r="D35" s="3574"/>
      <c r="E35" s="3574"/>
      <c r="F35" s="3574"/>
      <c r="G35" s="3574"/>
      <c r="H35" s="3575"/>
      <c r="I35" s="1404"/>
      <c r="J35" s="3576" t="s">
        <v>458</v>
      </c>
      <c r="K35" s="3577"/>
      <c r="L35" s="3577"/>
      <c r="M35" s="3577"/>
      <c r="N35" s="3578"/>
      <c r="O35" s="3515" t="s">
        <v>3</v>
      </c>
      <c r="P35" s="3476" t="s">
        <v>495</v>
      </c>
    </row>
    <row r="36" spans="1:19" ht="15" customHeight="1" thickBot="1" x14ac:dyDescent="0.3">
      <c r="A36" s="2756"/>
      <c r="B36" s="3487" t="s">
        <v>8</v>
      </c>
      <c r="C36" s="3514"/>
      <c r="D36" s="3488"/>
      <c r="E36" s="3511" t="s">
        <v>9</v>
      </c>
      <c r="F36" s="3512"/>
      <c r="G36" s="3513"/>
      <c r="H36" s="2755" t="s">
        <v>32</v>
      </c>
      <c r="I36" s="3484" t="s">
        <v>10</v>
      </c>
      <c r="J36" s="3487" t="s">
        <v>11</v>
      </c>
      <c r="K36" s="3488"/>
      <c r="L36" s="2755" t="s">
        <v>12</v>
      </c>
      <c r="M36" s="2755" t="s">
        <v>33</v>
      </c>
      <c r="N36" s="3484" t="s">
        <v>13</v>
      </c>
      <c r="O36" s="3490"/>
      <c r="P36" s="3477"/>
    </row>
    <row r="37" spans="1:19" ht="15.75" customHeight="1" thickBot="1" x14ac:dyDescent="0.3">
      <c r="A37" s="3501"/>
      <c r="B37" s="3581" t="s">
        <v>483</v>
      </c>
      <c r="C37" s="3508" t="s">
        <v>15</v>
      </c>
      <c r="D37" s="3510"/>
      <c r="E37" s="2881" t="s">
        <v>16</v>
      </c>
      <c r="F37" s="3508" t="s">
        <v>34</v>
      </c>
      <c r="G37" s="3510"/>
      <c r="H37" s="2756"/>
      <c r="I37" s="3485"/>
      <c r="J37" s="3581" t="s">
        <v>483</v>
      </c>
      <c r="K37" s="2755" t="s">
        <v>15</v>
      </c>
      <c r="L37" s="2756"/>
      <c r="M37" s="2756"/>
      <c r="N37" s="3485"/>
      <c r="O37" s="3490"/>
      <c r="P37" s="3477"/>
    </row>
    <row r="38" spans="1:19" ht="43.5" thickBot="1" x14ac:dyDescent="0.3">
      <c r="A38" s="3502"/>
      <c r="B38" s="3582"/>
      <c r="C38" s="1411" t="s">
        <v>15</v>
      </c>
      <c r="D38" s="1153" t="s">
        <v>486</v>
      </c>
      <c r="E38" s="3489"/>
      <c r="F38" s="1411" t="s">
        <v>34</v>
      </c>
      <c r="G38" s="1153" t="s">
        <v>486</v>
      </c>
      <c r="H38" s="2757"/>
      <c r="I38" s="3486"/>
      <c r="J38" s="3582"/>
      <c r="K38" s="2757"/>
      <c r="L38" s="2757"/>
      <c r="M38" s="2757"/>
      <c r="N38" s="3486"/>
      <c r="O38" s="3491"/>
      <c r="P38" s="3478"/>
    </row>
    <row r="39" spans="1:19" x14ac:dyDescent="0.25">
      <c r="A39" s="1154" t="s">
        <v>27</v>
      </c>
      <c r="B39" s="1155">
        <v>2924</v>
      </c>
      <c r="C39" s="1203">
        <v>859</v>
      </c>
      <c r="D39" s="1264">
        <v>294</v>
      </c>
      <c r="E39" s="1203">
        <v>1971</v>
      </c>
      <c r="F39" s="1203">
        <v>1617</v>
      </c>
      <c r="G39" s="1204">
        <v>488</v>
      </c>
      <c r="H39" s="1205">
        <v>1306</v>
      </c>
      <c r="I39" s="1159">
        <v>8677</v>
      </c>
      <c r="J39" s="1155">
        <v>0</v>
      </c>
      <c r="K39" s="1203">
        <v>27</v>
      </c>
      <c r="L39" s="1203">
        <v>6</v>
      </c>
      <c r="M39" s="1205">
        <v>0</v>
      </c>
      <c r="N39" s="1159">
        <v>33</v>
      </c>
      <c r="O39" s="1160">
        <v>8710</v>
      </c>
      <c r="P39" s="1347">
        <v>4167</v>
      </c>
    </row>
    <row r="40" spans="1:19" ht="15.75" thickBot="1" x14ac:dyDescent="0.3">
      <c r="A40" s="381" t="s">
        <v>28</v>
      </c>
      <c r="B40" s="1162">
        <v>9128</v>
      </c>
      <c r="C40" s="1209">
        <v>3119</v>
      </c>
      <c r="D40" s="1211">
        <v>710</v>
      </c>
      <c r="E40" s="1209">
        <v>2673</v>
      </c>
      <c r="F40" s="1209">
        <v>4332</v>
      </c>
      <c r="G40" s="1204">
        <v>801</v>
      </c>
      <c r="H40" s="1205">
        <v>1431</v>
      </c>
      <c r="I40" s="1179">
        <v>20683</v>
      </c>
      <c r="J40" s="1162">
        <v>168</v>
      </c>
      <c r="K40" s="1209">
        <v>49</v>
      </c>
      <c r="L40" s="1209">
        <v>2109</v>
      </c>
      <c r="M40" s="1205">
        <v>0</v>
      </c>
      <c r="N40" s="1179">
        <v>2326</v>
      </c>
      <c r="O40" s="1160">
        <v>23009</v>
      </c>
      <c r="P40" s="1348">
        <v>12252</v>
      </c>
    </row>
    <row r="41" spans="1:19" ht="15.75" thickBot="1" x14ac:dyDescent="0.3">
      <c r="A41" s="1180" t="s">
        <v>24</v>
      </c>
      <c r="B41" s="1183">
        <v>12052</v>
      </c>
      <c r="C41" s="1183">
        <v>3978</v>
      </c>
      <c r="D41" s="1215">
        <v>1004</v>
      </c>
      <c r="E41" s="1183">
        <v>4644</v>
      </c>
      <c r="F41" s="1183">
        <v>5949</v>
      </c>
      <c r="G41" s="1215">
        <v>1289</v>
      </c>
      <c r="H41" s="1198">
        <v>2737</v>
      </c>
      <c r="I41" s="1184">
        <v>29360</v>
      </c>
      <c r="J41" s="1183">
        <v>168</v>
      </c>
      <c r="K41" s="1183">
        <v>76</v>
      </c>
      <c r="L41" s="1183">
        <v>2115</v>
      </c>
      <c r="M41" s="1183">
        <v>0</v>
      </c>
      <c r="N41" s="1184">
        <v>2359</v>
      </c>
      <c r="O41" s="1185">
        <v>31719</v>
      </c>
      <c r="P41" s="1181">
        <v>16419</v>
      </c>
    </row>
    <row r="42" spans="1:19" ht="15.75" thickBot="1" x14ac:dyDescent="0.3">
      <c r="A42" s="1180" t="s">
        <v>25</v>
      </c>
      <c r="B42" s="1216">
        <v>53</v>
      </c>
      <c r="C42" s="1216">
        <v>118</v>
      </c>
      <c r="D42" s="1217">
        <v>0</v>
      </c>
      <c r="E42" s="1216">
        <v>323</v>
      </c>
      <c r="F42" s="1216">
        <v>257</v>
      </c>
      <c r="G42" s="1217">
        <v>0</v>
      </c>
      <c r="H42" s="1216">
        <v>206</v>
      </c>
      <c r="I42" s="1184">
        <v>957</v>
      </c>
      <c r="J42" s="1216">
        <v>0</v>
      </c>
      <c r="K42" s="1216">
        <v>0</v>
      </c>
      <c r="L42" s="1216">
        <v>0</v>
      </c>
      <c r="M42" s="1216">
        <v>0</v>
      </c>
      <c r="N42" s="1184">
        <v>0</v>
      </c>
      <c r="O42" s="1373">
        <v>957</v>
      </c>
      <c r="P42" s="1181">
        <v>629</v>
      </c>
    </row>
    <row r="43" spans="1:19" ht="15.75" thickBot="1" x14ac:dyDescent="0.3">
      <c r="A43" s="1218" t="s">
        <v>26</v>
      </c>
      <c r="B43" s="1216">
        <v>12105</v>
      </c>
      <c r="C43" s="1216">
        <v>4096</v>
      </c>
      <c r="D43" s="1217">
        <v>1004</v>
      </c>
      <c r="E43" s="1216">
        <v>4967</v>
      </c>
      <c r="F43" s="1216">
        <v>6206</v>
      </c>
      <c r="G43" s="1217">
        <v>1289</v>
      </c>
      <c r="H43" s="1219">
        <v>2943</v>
      </c>
      <c r="I43" s="1184">
        <v>30317</v>
      </c>
      <c r="J43" s="1216">
        <v>168</v>
      </c>
      <c r="K43" s="1216">
        <v>76</v>
      </c>
      <c r="L43" s="1216">
        <v>2115</v>
      </c>
      <c r="M43" s="1216">
        <v>0</v>
      </c>
      <c r="N43" s="1184">
        <v>2359</v>
      </c>
      <c r="O43" s="1374">
        <v>32676</v>
      </c>
      <c r="P43" s="1181">
        <v>17048</v>
      </c>
    </row>
    <row r="44" spans="1:19" x14ac:dyDescent="0.25">
      <c r="A44" s="336"/>
      <c r="B44" s="336"/>
      <c r="C44" s="336"/>
      <c r="D44" s="1148"/>
      <c r="E44" s="336"/>
      <c r="F44" s="336"/>
      <c r="G44" s="1148"/>
      <c r="H44" s="336"/>
      <c r="I44" s="336"/>
      <c r="J44" s="336"/>
      <c r="K44" s="336"/>
      <c r="L44" s="336"/>
      <c r="M44" s="336"/>
      <c r="N44" s="336"/>
      <c r="O44" s="336"/>
    </row>
    <row r="45" spans="1:19" ht="15.75" thickBot="1" x14ac:dyDescent="0.3">
      <c r="A45" s="336"/>
      <c r="B45" s="336"/>
      <c r="C45" s="336"/>
      <c r="D45" s="1148"/>
      <c r="E45" s="336"/>
      <c r="F45" s="336"/>
      <c r="G45" s="1148"/>
      <c r="H45" s="336"/>
      <c r="I45" s="336"/>
      <c r="J45" s="336"/>
      <c r="K45" s="336"/>
      <c r="L45" s="336"/>
      <c r="M45" s="336"/>
      <c r="N45" s="336"/>
      <c r="O45" s="336"/>
    </row>
    <row r="46" spans="1:19" ht="15.75" thickBot="1" x14ac:dyDescent="0.3">
      <c r="A46" s="3481" t="s">
        <v>48</v>
      </c>
      <c r="B46" s="3482"/>
      <c r="C46" s="3482"/>
      <c r="D46" s="3482"/>
      <c r="E46" s="3482"/>
      <c r="F46" s="3482"/>
      <c r="G46" s="3482"/>
      <c r="H46" s="3482"/>
      <c r="I46" s="3482"/>
      <c r="J46" s="3482"/>
      <c r="K46" s="3482"/>
      <c r="L46" s="3482"/>
      <c r="M46" s="3482"/>
      <c r="N46" s="3482"/>
      <c r="O46" s="3482"/>
      <c r="P46" s="3483"/>
      <c r="Q46" s="3565"/>
      <c r="R46" s="3565"/>
    </row>
    <row r="47" spans="1:19" ht="15.75" customHeight="1" thickBot="1" x14ac:dyDescent="0.3">
      <c r="A47" s="2755" t="s">
        <v>0</v>
      </c>
      <c r="B47" s="3573" t="s">
        <v>459</v>
      </c>
      <c r="C47" s="3574"/>
      <c r="D47" s="3574"/>
      <c r="E47" s="3574"/>
      <c r="F47" s="3574"/>
      <c r="G47" s="3574"/>
      <c r="H47" s="3575"/>
      <c r="I47" s="1404"/>
      <c r="J47" s="3576" t="s">
        <v>458</v>
      </c>
      <c r="K47" s="3577"/>
      <c r="L47" s="3577"/>
      <c r="M47" s="3577"/>
      <c r="N47" s="3578"/>
      <c r="O47" s="3515" t="s">
        <v>3</v>
      </c>
      <c r="P47" s="3476" t="s">
        <v>495</v>
      </c>
      <c r="Q47" s="1413"/>
      <c r="R47" s="1144"/>
      <c r="S47" s="1393"/>
    </row>
    <row r="48" spans="1:19" ht="15" customHeight="1" thickBot="1" x14ac:dyDescent="0.3">
      <c r="A48" s="2756"/>
      <c r="B48" s="3487" t="s">
        <v>8</v>
      </c>
      <c r="C48" s="3514"/>
      <c r="D48" s="3488"/>
      <c r="E48" s="3511" t="s">
        <v>9</v>
      </c>
      <c r="F48" s="3512"/>
      <c r="G48" s="3513"/>
      <c r="H48" s="2755" t="s">
        <v>32</v>
      </c>
      <c r="I48" s="3484" t="s">
        <v>10</v>
      </c>
      <c r="J48" s="3487" t="s">
        <v>11</v>
      </c>
      <c r="K48" s="3488"/>
      <c r="L48" s="2755" t="s">
        <v>12</v>
      </c>
      <c r="M48" s="2755" t="s">
        <v>33</v>
      </c>
      <c r="N48" s="3484" t="s">
        <v>13</v>
      </c>
      <c r="O48" s="3490"/>
      <c r="P48" s="3477"/>
      <c r="Q48" s="1413"/>
      <c r="R48" s="1144"/>
      <c r="S48" s="1393"/>
    </row>
    <row r="49" spans="1:21" ht="15.75" customHeight="1" thickBot="1" x14ac:dyDescent="0.3">
      <c r="A49" s="3501"/>
      <c r="B49" s="3581" t="s">
        <v>483</v>
      </c>
      <c r="C49" s="3508" t="s">
        <v>15</v>
      </c>
      <c r="D49" s="3510"/>
      <c r="E49" s="2881" t="s">
        <v>16</v>
      </c>
      <c r="F49" s="3508" t="s">
        <v>34</v>
      </c>
      <c r="G49" s="3510"/>
      <c r="H49" s="2756"/>
      <c r="I49" s="3485"/>
      <c r="J49" s="3581" t="s">
        <v>483</v>
      </c>
      <c r="K49" s="2755" t="s">
        <v>15</v>
      </c>
      <c r="L49" s="2756"/>
      <c r="M49" s="2756"/>
      <c r="N49" s="3485"/>
      <c r="O49" s="3490"/>
      <c r="P49" s="3477"/>
      <c r="R49" s="1144"/>
    </row>
    <row r="50" spans="1:21" ht="43.5" thickBot="1" x14ac:dyDescent="0.3">
      <c r="A50" s="3502"/>
      <c r="B50" s="3582"/>
      <c r="C50" s="1411" t="s">
        <v>15</v>
      </c>
      <c r="D50" s="1153" t="s">
        <v>486</v>
      </c>
      <c r="E50" s="3489"/>
      <c r="F50" s="1411" t="s">
        <v>34</v>
      </c>
      <c r="G50" s="1153" t="s">
        <v>486</v>
      </c>
      <c r="H50" s="2757"/>
      <c r="I50" s="3486"/>
      <c r="J50" s="3582"/>
      <c r="K50" s="2757"/>
      <c r="L50" s="2757"/>
      <c r="M50" s="2757"/>
      <c r="N50" s="3486"/>
      <c r="O50" s="3491"/>
      <c r="P50" s="3478"/>
      <c r="Q50" s="3565"/>
      <c r="R50" s="3565"/>
    </row>
    <row r="51" spans="1:21" x14ac:dyDescent="0.25">
      <c r="A51" s="1154" t="s">
        <v>17</v>
      </c>
      <c r="B51" s="1155">
        <v>13580</v>
      </c>
      <c r="C51" s="1203">
        <v>2115</v>
      </c>
      <c r="D51" s="1264">
        <v>103</v>
      </c>
      <c r="E51" s="1203">
        <v>8021</v>
      </c>
      <c r="F51" s="1203">
        <v>6890</v>
      </c>
      <c r="G51" s="1204">
        <v>1106</v>
      </c>
      <c r="H51" s="1205">
        <v>795</v>
      </c>
      <c r="I51" s="1159">
        <v>31401</v>
      </c>
      <c r="J51" s="1220">
        <v>86</v>
      </c>
      <c r="K51" s="1203">
        <v>0</v>
      </c>
      <c r="L51" s="1203">
        <v>1458</v>
      </c>
      <c r="M51" s="1360">
        <v>0</v>
      </c>
      <c r="N51" s="1159">
        <v>1544</v>
      </c>
      <c r="O51" s="1160">
        <v>32945</v>
      </c>
      <c r="P51" s="1344">
        <v>17791</v>
      </c>
      <c r="R51" s="1144"/>
      <c r="S51" s="1393"/>
      <c r="U51" s="1393"/>
    </row>
    <row r="52" spans="1:21" ht="15" customHeight="1" x14ac:dyDescent="0.25">
      <c r="A52" s="381" t="s">
        <v>18</v>
      </c>
      <c r="B52" s="1162">
        <v>7182</v>
      </c>
      <c r="C52" s="1209">
        <v>2895</v>
      </c>
      <c r="D52" s="1211">
        <v>231</v>
      </c>
      <c r="E52" s="1209">
        <v>26180</v>
      </c>
      <c r="F52" s="1209">
        <v>6135</v>
      </c>
      <c r="G52" s="1224">
        <v>1217</v>
      </c>
      <c r="H52" s="1225">
        <v>840</v>
      </c>
      <c r="I52" s="1159">
        <v>43232</v>
      </c>
      <c r="J52" s="1226">
        <v>357</v>
      </c>
      <c r="K52" s="1209">
        <v>727</v>
      </c>
      <c r="L52" s="1209">
        <v>1164</v>
      </c>
      <c r="M52" s="1263">
        <v>0</v>
      </c>
      <c r="N52" s="1159">
        <v>2248</v>
      </c>
      <c r="O52" s="1191">
        <v>45480</v>
      </c>
      <c r="P52" s="1345">
        <v>34189</v>
      </c>
      <c r="R52" s="1144"/>
      <c r="S52" s="1393"/>
      <c r="U52" s="1393"/>
    </row>
    <row r="53" spans="1:21" x14ac:dyDescent="0.25">
      <c r="A53" s="1166" t="s">
        <v>19</v>
      </c>
      <c r="B53" s="1167">
        <v>2648</v>
      </c>
      <c r="C53" s="1230">
        <v>1231</v>
      </c>
      <c r="D53" s="1211">
        <v>100</v>
      </c>
      <c r="E53" s="1230">
        <v>9907</v>
      </c>
      <c r="F53" s="1230">
        <v>2169</v>
      </c>
      <c r="G53" s="1224">
        <v>341</v>
      </c>
      <c r="H53" s="1231">
        <v>324</v>
      </c>
      <c r="I53" s="1398">
        <v>16279</v>
      </c>
      <c r="J53" s="1232">
        <v>155</v>
      </c>
      <c r="K53" s="1230">
        <v>0</v>
      </c>
      <c r="L53" s="1230">
        <v>669</v>
      </c>
      <c r="M53" s="1375">
        <v>0</v>
      </c>
      <c r="N53" s="1159">
        <v>824</v>
      </c>
      <c r="O53" s="1235">
        <v>17103</v>
      </c>
      <c r="P53" s="1168">
        <v>13771</v>
      </c>
      <c r="R53" s="1144"/>
      <c r="S53" s="1393"/>
    </row>
    <row r="54" spans="1:21" x14ac:dyDescent="0.25">
      <c r="A54" s="1173" t="s">
        <v>20</v>
      </c>
      <c r="B54" s="1167">
        <v>1958</v>
      </c>
      <c r="C54" s="1230">
        <v>240</v>
      </c>
      <c r="D54" s="1211">
        <v>58</v>
      </c>
      <c r="E54" s="1230">
        <v>2245</v>
      </c>
      <c r="F54" s="1230">
        <v>1798</v>
      </c>
      <c r="G54" s="1224">
        <v>161</v>
      </c>
      <c r="H54" s="1231">
        <v>302</v>
      </c>
      <c r="I54" s="1398">
        <v>6542</v>
      </c>
      <c r="J54" s="1232">
        <v>0</v>
      </c>
      <c r="K54" s="1230">
        <v>0</v>
      </c>
      <c r="L54" s="1230">
        <v>7</v>
      </c>
      <c r="M54" s="1375">
        <v>0</v>
      </c>
      <c r="N54" s="1159">
        <v>7</v>
      </c>
      <c r="O54" s="1235">
        <v>6550</v>
      </c>
      <c r="P54" s="1168">
        <v>2999</v>
      </c>
      <c r="S54" s="1393"/>
    </row>
    <row r="55" spans="1:21" x14ac:dyDescent="0.25">
      <c r="A55" s="1173" t="s">
        <v>21</v>
      </c>
      <c r="B55" s="1167">
        <v>2230</v>
      </c>
      <c r="C55" s="1230">
        <v>1052</v>
      </c>
      <c r="D55" s="1211">
        <v>66</v>
      </c>
      <c r="E55" s="1230">
        <v>13994</v>
      </c>
      <c r="F55" s="1230">
        <v>1784</v>
      </c>
      <c r="G55" s="1224">
        <v>579</v>
      </c>
      <c r="H55" s="1231">
        <v>145</v>
      </c>
      <c r="I55" s="1398">
        <v>19205</v>
      </c>
      <c r="J55" s="1232">
        <v>202</v>
      </c>
      <c r="K55" s="1230">
        <v>727</v>
      </c>
      <c r="L55" s="1230">
        <v>478</v>
      </c>
      <c r="M55" s="1375">
        <v>0</v>
      </c>
      <c r="N55" s="1159">
        <v>1407</v>
      </c>
      <c r="O55" s="1235">
        <v>20612</v>
      </c>
      <c r="P55" s="1168">
        <v>16819</v>
      </c>
      <c r="S55" s="1393"/>
    </row>
    <row r="56" spans="1:21" x14ac:dyDescent="0.25">
      <c r="A56" s="381" t="s">
        <v>22</v>
      </c>
      <c r="B56" s="1162">
        <v>619</v>
      </c>
      <c r="C56" s="1209">
        <v>419</v>
      </c>
      <c r="D56" s="1211">
        <v>57</v>
      </c>
      <c r="E56" s="1209">
        <v>269</v>
      </c>
      <c r="F56" s="1209">
        <v>170</v>
      </c>
      <c r="G56" s="1224">
        <v>0</v>
      </c>
      <c r="H56" s="1225">
        <v>56</v>
      </c>
      <c r="I56" s="1159">
        <v>1533</v>
      </c>
      <c r="J56" s="1226">
        <v>0</v>
      </c>
      <c r="K56" s="1209">
        <v>3</v>
      </c>
      <c r="L56" s="1209">
        <v>66</v>
      </c>
      <c r="M56" s="1263">
        <v>0</v>
      </c>
      <c r="N56" s="1159">
        <v>69</v>
      </c>
      <c r="O56" s="1191">
        <v>1602</v>
      </c>
      <c r="P56" s="1345">
        <v>720</v>
      </c>
      <c r="S56" s="1393"/>
    </row>
    <row r="57" spans="1:21" ht="15.75" thickBot="1" x14ac:dyDescent="0.3">
      <c r="A57" s="448" t="s">
        <v>23</v>
      </c>
      <c r="B57" s="1174">
        <v>2860</v>
      </c>
      <c r="C57" s="1238">
        <v>909</v>
      </c>
      <c r="D57" s="1240">
        <v>34</v>
      </c>
      <c r="E57" s="1238">
        <v>8234</v>
      </c>
      <c r="F57" s="1238">
        <v>3183</v>
      </c>
      <c r="G57" s="1241">
        <v>120</v>
      </c>
      <c r="H57" s="1242">
        <v>710</v>
      </c>
      <c r="I57" s="1179">
        <v>15896</v>
      </c>
      <c r="J57" s="1243">
        <v>122</v>
      </c>
      <c r="K57" s="1238">
        <v>0</v>
      </c>
      <c r="L57" s="1238">
        <v>508</v>
      </c>
      <c r="M57" s="1376">
        <v>0</v>
      </c>
      <c r="N57" s="1179">
        <v>630</v>
      </c>
      <c r="O57" s="1247">
        <v>16526</v>
      </c>
      <c r="P57" s="1346">
        <v>11554</v>
      </c>
      <c r="S57" s="1393"/>
    </row>
    <row r="58" spans="1:21" ht="15.75" thickBot="1" x14ac:dyDescent="0.3">
      <c r="A58" s="1180" t="s">
        <v>24</v>
      </c>
      <c r="B58" s="1183">
        <v>24240</v>
      </c>
      <c r="C58" s="1183">
        <v>6338</v>
      </c>
      <c r="D58" s="1215">
        <v>425</v>
      </c>
      <c r="E58" s="1183">
        <v>42704</v>
      </c>
      <c r="F58" s="1183">
        <v>16378</v>
      </c>
      <c r="G58" s="1215">
        <v>2443</v>
      </c>
      <c r="H58" s="1198">
        <v>2401</v>
      </c>
      <c r="I58" s="1184">
        <v>92061</v>
      </c>
      <c r="J58" s="1267">
        <v>565</v>
      </c>
      <c r="K58" s="1183">
        <v>730</v>
      </c>
      <c r="L58" s="1183">
        <v>3196</v>
      </c>
      <c r="M58" s="1183">
        <v>0</v>
      </c>
      <c r="N58" s="1184">
        <v>4491</v>
      </c>
      <c r="O58" s="1185">
        <v>96552</v>
      </c>
      <c r="P58" s="1181">
        <v>64254</v>
      </c>
      <c r="S58" s="1393"/>
    </row>
    <row r="59" spans="1:21" x14ac:dyDescent="0.25">
      <c r="A59" s="1363" t="s">
        <v>35</v>
      </c>
      <c r="B59" s="1364">
        <v>428</v>
      </c>
      <c r="C59" s="1364">
        <v>68</v>
      </c>
      <c r="D59" s="1365">
        <v>0</v>
      </c>
      <c r="E59" s="1364">
        <v>1201</v>
      </c>
      <c r="F59" s="1364">
        <v>2342</v>
      </c>
      <c r="G59" s="1366">
        <v>0</v>
      </c>
      <c r="H59" s="1367">
        <v>0</v>
      </c>
      <c r="I59" s="1159">
        <v>4039</v>
      </c>
      <c r="J59" s="1368">
        <v>0</v>
      </c>
      <c r="K59" s="1364">
        <v>0</v>
      </c>
      <c r="L59" s="1364">
        <v>341</v>
      </c>
      <c r="M59" s="1364">
        <v>0</v>
      </c>
      <c r="N59" s="1159">
        <v>341</v>
      </c>
      <c r="O59" s="1190">
        <v>4380</v>
      </c>
      <c r="P59" s="1347">
        <v>3306</v>
      </c>
      <c r="S59" s="1393"/>
    </row>
    <row r="60" spans="1:21" x14ac:dyDescent="0.25">
      <c r="A60" s="1301" t="s">
        <v>36</v>
      </c>
      <c r="B60" s="1209">
        <v>412</v>
      </c>
      <c r="C60" s="1209">
        <v>96</v>
      </c>
      <c r="D60" s="1211">
        <v>0</v>
      </c>
      <c r="E60" s="1209">
        <v>1062</v>
      </c>
      <c r="F60" s="1209">
        <v>977</v>
      </c>
      <c r="G60" s="1224">
        <v>0</v>
      </c>
      <c r="H60" s="1225">
        <v>188</v>
      </c>
      <c r="I60" s="1159">
        <v>2735</v>
      </c>
      <c r="J60" s="1226">
        <v>1410</v>
      </c>
      <c r="K60" s="1209">
        <v>837</v>
      </c>
      <c r="L60" s="1209">
        <v>1674</v>
      </c>
      <c r="M60" s="1209">
        <v>137</v>
      </c>
      <c r="N60" s="1159">
        <v>4058</v>
      </c>
      <c r="O60" s="1191">
        <v>6792</v>
      </c>
      <c r="P60" s="1345">
        <v>3726</v>
      </c>
      <c r="S60" s="1393"/>
    </row>
    <row r="61" spans="1:21" x14ac:dyDescent="0.25">
      <c r="A61" s="1301" t="s">
        <v>37</v>
      </c>
      <c r="B61" s="1209">
        <v>195</v>
      </c>
      <c r="C61" s="1209">
        <v>0</v>
      </c>
      <c r="D61" s="1211">
        <v>0</v>
      </c>
      <c r="E61" s="1209">
        <v>691</v>
      </c>
      <c r="F61" s="1209">
        <v>223</v>
      </c>
      <c r="G61" s="1224">
        <v>202</v>
      </c>
      <c r="H61" s="1225">
        <v>17</v>
      </c>
      <c r="I61" s="1159">
        <v>1126</v>
      </c>
      <c r="J61" s="1226">
        <v>386</v>
      </c>
      <c r="K61" s="1209">
        <v>0</v>
      </c>
      <c r="L61" s="1209">
        <v>0</v>
      </c>
      <c r="M61" s="1209">
        <v>0</v>
      </c>
      <c r="N61" s="1159">
        <v>386</v>
      </c>
      <c r="O61" s="1191">
        <v>1512</v>
      </c>
      <c r="P61" s="1345">
        <v>521</v>
      </c>
      <c r="S61" s="1393"/>
    </row>
    <row r="62" spans="1:21" x14ac:dyDescent="0.25">
      <c r="A62" s="1301" t="s">
        <v>38</v>
      </c>
      <c r="B62" s="1209">
        <v>24</v>
      </c>
      <c r="C62" s="1209">
        <v>0</v>
      </c>
      <c r="D62" s="1211">
        <v>0</v>
      </c>
      <c r="E62" s="1209">
        <v>0</v>
      </c>
      <c r="F62" s="1209">
        <v>281</v>
      </c>
      <c r="G62" s="1224">
        <v>0</v>
      </c>
      <c r="H62" s="1225">
        <v>0</v>
      </c>
      <c r="I62" s="1159">
        <v>305</v>
      </c>
      <c r="J62" s="1226">
        <v>0</v>
      </c>
      <c r="K62" s="1209">
        <v>0</v>
      </c>
      <c r="L62" s="1209">
        <v>0</v>
      </c>
      <c r="M62" s="1209">
        <v>0</v>
      </c>
      <c r="N62" s="1159">
        <v>0</v>
      </c>
      <c r="O62" s="1191">
        <v>305</v>
      </c>
      <c r="P62" s="1345">
        <v>227</v>
      </c>
      <c r="S62" s="1393"/>
    </row>
    <row r="63" spans="1:21" x14ac:dyDescent="0.25">
      <c r="A63" s="1301" t="s">
        <v>39</v>
      </c>
      <c r="B63" s="1209">
        <v>1983</v>
      </c>
      <c r="C63" s="1209">
        <v>263</v>
      </c>
      <c r="D63" s="1211">
        <v>0</v>
      </c>
      <c r="E63" s="1209">
        <v>436</v>
      </c>
      <c r="F63" s="1209">
        <v>1707</v>
      </c>
      <c r="G63" s="1224">
        <v>103</v>
      </c>
      <c r="H63" s="1225">
        <v>0</v>
      </c>
      <c r="I63" s="1159">
        <v>4389</v>
      </c>
      <c r="J63" s="1226">
        <v>0</v>
      </c>
      <c r="K63" s="1209">
        <v>39</v>
      </c>
      <c r="L63" s="1209">
        <v>8015</v>
      </c>
      <c r="M63" s="1209">
        <v>0</v>
      </c>
      <c r="N63" s="1159">
        <v>8054</v>
      </c>
      <c r="O63" s="1191">
        <v>12443</v>
      </c>
      <c r="P63" s="1345">
        <v>11375</v>
      </c>
      <c r="S63" s="1393"/>
    </row>
    <row r="64" spans="1:21" x14ac:dyDescent="0.25">
      <c r="A64" s="1301" t="s">
        <v>40</v>
      </c>
      <c r="B64" s="1209">
        <v>0</v>
      </c>
      <c r="C64" s="1209">
        <v>0</v>
      </c>
      <c r="D64" s="1211">
        <v>0</v>
      </c>
      <c r="E64" s="1209">
        <v>122</v>
      </c>
      <c r="F64" s="1209">
        <v>85</v>
      </c>
      <c r="G64" s="1224">
        <v>0</v>
      </c>
      <c r="H64" s="1225">
        <v>0</v>
      </c>
      <c r="I64" s="1159">
        <v>207</v>
      </c>
      <c r="J64" s="1226">
        <v>0</v>
      </c>
      <c r="K64" s="1209">
        <v>0</v>
      </c>
      <c r="L64" s="1209">
        <v>0</v>
      </c>
      <c r="M64" s="1209">
        <v>0</v>
      </c>
      <c r="N64" s="1159">
        <v>0</v>
      </c>
      <c r="O64" s="1191">
        <v>207</v>
      </c>
      <c r="P64" s="1345">
        <v>99</v>
      </c>
      <c r="S64" s="1393"/>
    </row>
    <row r="65" spans="1:19" ht="15" customHeight="1" x14ac:dyDescent="0.25">
      <c r="A65" s="1301" t="s">
        <v>41</v>
      </c>
      <c r="B65" s="1209">
        <v>1208</v>
      </c>
      <c r="C65" s="1209">
        <v>0</v>
      </c>
      <c r="D65" s="1211">
        <v>0</v>
      </c>
      <c r="E65" s="1209">
        <v>423</v>
      </c>
      <c r="F65" s="1209">
        <v>360</v>
      </c>
      <c r="G65" s="1224">
        <v>0</v>
      </c>
      <c r="H65" s="1225">
        <v>0</v>
      </c>
      <c r="I65" s="1159">
        <v>1991</v>
      </c>
      <c r="J65" s="1226">
        <v>19</v>
      </c>
      <c r="K65" s="1209">
        <v>0</v>
      </c>
      <c r="L65" s="1209">
        <v>2100</v>
      </c>
      <c r="M65" s="1209">
        <v>0</v>
      </c>
      <c r="N65" s="1159">
        <v>2119</v>
      </c>
      <c r="O65" s="1191">
        <v>4110</v>
      </c>
      <c r="P65" s="1345">
        <v>537</v>
      </c>
      <c r="S65" s="1393"/>
    </row>
    <row r="66" spans="1:19" x14ac:dyDescent="0.25">
      <c r="A66" s="1301" t="s">
        <v>42</v>
      </c>
      <c r="B66" s="1209">
        <v>1108</v>
      </c>
      <c r="C66" s="1209">
        <v>1517</v>
      </c>
      <c r="D66" s="1211">
        <v>0</v>
      </c>
      <c r="E66" s="1209">
        <v>3435</v>
      </c>
      <c r="F66" s="1209">
        <v>10904</v>
      </c>
      <c r="G66" s="1224">
        <v>0</v>
      </c>
      <c r="H66" s="1225">
        <v>80</v>
      </c>
      <c r="I66" s="1159">
        <v>17044</v>
      </c>
      <c r="J66" s="1226">
        <v>0</v>
      </c>
      <c r="K66" s="1209">
        <v>0</v>
      </c>
      <c r="L66" s="1209">
        <v>342</v>
      </c>
      <c r="M66" s="1209">
        <v>0</v>
      </c>
      <c r="N66" s="1159">
        <v>342</v>
      </c>
      <c r="O66" s="1191">
        <v>17386</v>
      </c>
      <c r="P66" s="1345">
        <v>9903</v>
      </c>
      <c r="S66" s="1393"/>
    </row>
    <row r="67" spans="1:19" x14ac:dyDescent="0.25">
      <c r="A67" s="1301" t="s">
        <v>43</v>
      </c>
      <c r="B67" s="1209">
        <v>332</v>
      </c>
      <c r="C67" s="1209">
        <v>523</v>
      </c>
      <c r="D67" s="1211">
        <v>0</v>
      </c>
      <c r="E67" s="1209">
        <v>549</v>
      </c>
      <c r="F67" s="1209">
        <v>229</v>
      </c>
      <c r="G67" s="1224">
        <v>150</v>
      </c>
      <c r="H67" s="1225">
        <v>123</v>
      </c>
      <c r="I67" s="1159">
        <v>1756</v>
      </c>
      <c r="J67" s="1226">
        <v>0</v>
      </c>
      <c r="K67" s="1209">
        <v>0</v>
      </c>
      <c r="L67" s="1209">
        <v>0</v>
      </c>
      <c r="M67" s="1209">
        <v>0</v>
      </c>
      <c r="N67" s="1159">
        <v>0</v>
      </c>
      <c r="O67" s="1191">
        <v>1756</v>
      </c>
      <c r="P67" s="1345">
        <v>851</v>
      </c>
      <c r="S67" s="1393"/>
    </row>
    <row r="68" spans="1:19" x14ac:dyDescent="0.25">
      <c r="A68" s="1301" t="s">
        <v>44</v>
      </c>
      <c r="B68" s="1209">
        <v>22</v>
      </c>
      <c r="C68" s="1209">
        <v>0</v>
      </c>
      <c r="D68" s="1211">
        <v>0</v>
      </c>
      <c r="E68" s="1209">
        <v>3931</v>
      </c>
      <c r="F68" s="1209">
        <v>759</v>
      </c>
      <c r="G68" s="1224">
        <v>0</v>
      </c>
      <c r="H68" s="1225">
        <v>1242</v>
      </c>
      <c r="I68" s="1159">
        <v>5954</v>
      </c>
      <c r="J68" s="1226">
        <v>0</v>
      </c>
      <c r="K68" s="1209">
        <v>0</v>
      </c>
      <c r="L68" s="1209">
        <v>0</v>
      </c>
      <c r="M68" s="1209">
        <v>0</v>
      </c>
      <c r="N68" s="1159">
        <v>0</v>
      </c>
      <c r="O68" s="1191">
        <v>5954</v>
      </c>
      <c r="P68" s="1345">
        <v>5861</v>
      </c>
      <c r="S68" s="1393"/>
    </row>
    <row r="69" spans="1:19" x14ac:dyDescent="0.25">
      <c r="A69" s="1301" t="s">
        <v>45</v>
      </c>
      <c r="B69" s="1209">
        <v>101</v>
      </c>
      <c r="C69" s="1209">
        <v>0</v>
      </c>
      <c r="D69" s="1211">
        <v>0</v>
      </c>
      <c r="E69" s="1209">
        <v>276</v>
      </c>
      <c r="F69" s="1209">
        <v>37</v>
      </c>
      <c r="G69" s="1224">
        <v>28</v>
      </c>
      <c r="H69" s="1225">
        <v>196</v>
      </c>
      <c r="I69" s="1159">
        <v>610</v>
      </c>
      <c r="J69" s="1226">
        <v>0</v>
      </c>
      <c r="K69" s="1209">
        <v>0</v>
      </c>
      <c r="L69" s="1209">
        <v>0</v>
      </c>
      <c r="M69" s="1209">
        <v>0</v>
      </c>
      <c r="N69" s="1159">
        <v>0</v>
      </c>
      <c r="O69" s="1191">
        <v>610</v>
      </c>
      <c r="P69" s="1345">
        <v>110</v>
      </c>
      <c r="S69" s="1393"/>
    </row>
    <row r="70" spans="1:19" x14ac:dyDescent="0.25">
      <c r="A70" s="1301" t="s">
        <v>46</v>
      </c>
      <c r="B70" s="1209">
        <v>381</v>
      </c>
      <c r="C70" s="1209">
        <v>1876</v>
      </c>
      <c r="D70" s="1211">
        <v>207</v>
      </c>
      <c r="E70" s="1209">
        <v>2653</v>
      </c>
      <c r="F70" s="1209">
        <v>1209</v>
      </c>
      <c r="G70" s="1224">
        <v>0</v>
      </c>
      <c r="H70" s="1225">
        <v>330</v>
      </c>
      <c r="I70" s="1159">
        <v>6449</v>
      </c>
      <c r="J70" s="1226">
        <v>0</v>
      </c>
      <c r="K70" s="1209">
        <v>266</v>
      </c>
      <c r="L70" s="1209">
        <v>0</v>
      </c>
      <c r="M70" s="1209">
        <v>0</v>
      </c>
      <c r="N70" s="1159">
        <v>266</v>
      </c>
      <c r="O70" s="1191">
        <v>6715</v>
      </c>
      <c r="P70" s="1345">
        <v>5135</v>
      </c>
      <c r="S70" s="1393"/>
    </row>
    <row r="71" spans="1:19" x14ac:dyDescent="0.25">
      <c r="A71" s="1377" t="s">
        <v>47</v>
      </c>
      <c r="B71" s="1238">
        <v>445</v>
      </c>
      <c r="C71" s="1238">
        <v>0</v>
      </c>
      <c r="D71" s="1240">
        <v>0</v>
      </c>
      <c r="E71" s="1238">
        <v>6</v>
      </c>
      <c r="F71" s="1238">
        <v>93</v>
      </c>
      <c r="G71" s="1241">
        <v>0</v>
      </c>
      <c r="H71" s="1242">
        <v>0</v>
      </c>
      <c r="I71" s="1159">
        <v>544</v>
      </c>
      <c r="J71" s="1243">
        <v>0</v>
      </c>
      <c r="K71" s="1238">
        <v>0</v>
      </c>
      <c r="L71" s="1238">
        <v>22</v>
      </c>
      <c r="M71" s="1238">
        <v>0</v>
      </c>
      <c r="N71" s="1159">
        <v>22</v>
      </c>
      <c r="O71" s="1247">
        <v>566</v>
      </c>
      <c r="P71" s="1345">
        <v>116</v>
      </c>
      <c r="S71" s="1393"/>
    </row>
    <row r="72" spans="1:19" ht="15.75" thickBot="1" x14ac:dyDescent="0.3">
      <c r="A72" s="1301" t="s">
        <v>321</v>
      </c>
      <c r="B72" s="1209">
        <v>2486</v>
      </c>
      <c r="C72" s="1209">
        <v>5739</v>
      </c>
      <c r="D72" s="1211">
        <v>709</v>
      </c>
      <c r="E72" s="1209">
        <v>6390</v>
      </c>
      <c r="F72" s="1209">
        <v>1392</v>
      </c>
      <c r="G72" s="1224">
        <v>0</v>
      </c>
      <c r="H72" s="1225">
        <v>243</v>
      </c>
      <c r="I72" s="1179">
        <v>16250</v>
      </c>
      <c r="J72" s="1226">
        <v>5680</v>
      </c>
      <c r="K72" s="1209">
        <v>1235</v>
      </c>
      <c r="L72" s="1209">
        <v>4096</v>
      </c>
      <c r="M72" s="1209">
        <v>0</v>
      </c>
      <c r="N72" s="1179">
        <v>11012</v>
      </c>
      <c r="O72" s="1191">
        <v>27262</v>
      </c>
      <c r="P72" s="1345">
        <v>12793</v>
      </c>
      <c r="S72" s="1393"/>
    </row>
    <row r="73" spans="1:19" ht="15.75" thickBot="1" x14ac:dyDescent="0.3">
      <c r="A73" s="1192" t="s">
        <v>25</v>
      </c>
      <c r="B73" s="1195">
        <v>9124</v>
      </c>
      <c r="C73" s="1195">
        <v>10082</v>
      </c>
      <c r="D73" s="1250">
        <v>916</v>
      </c>
      <c r="E73" s="1195">
        <v>21175</v>
      </c>
      <c r="F73" s="1195">
        <v>20598</v>
      </c>
      <c r="G73" s="1250">
        <v>483</v>
      </c>
      <c r="H73" s="1195">
        <v>2419</v>
      </c>
      <c r="I73" s="1184">
        <v>63398</v>
      </c>
      <c r="J73" s="1195">
        <v>7495</v>
      </c>
      <c r="K73" s="1195">
        <v>2377</v>
      </c>
      <c r="L73" s="1195">
        <v>16590</v>
      </c>
      <c r="M73" s="1195">
        <v>137</v>
      </c>
      <c r="N73" s="1184">
        <v>26599</v>
      </c>
      <c r="O73" s="1196">
        <v>89998</v>
      </c>
      <c r="P73" s="1193">
        <v>54560</v>
      </c>
      <c r="S73" s="1393"/>
    </row>
    <row r="74" spans="1:19" ht="15.75" thickBot="1" x14ac:dyDescent="0.3">
      <c r="A74" s="1370" t="s">
        <v>26</v>
      </c>
      <c r="B74" s="1269">
        <v>33364</v>
      </c>
      <c r="C74" s="1269">
        <v>16420</v>
      </c>
      <c r="D74" s="1371">
        <v>1341</v>
      </c>
      <c r="E74" s="1269">
        <v>63879</v>
      </c>
      <c r="F74" s="1269">
        <v>36976</v>
      </c>
      <c r="G74" s="1371">
        <v>2926</v>
      </c>
      <c r="H74" s="1372">
        <v>4820</v>
      </c>
      <c r="I74" s="1184">
        <v>155459</v>
      </c>
      <c r="J74" s="1267">
        <v>8060</v>
      </c>
      <c r="K74" s="1269">
        <v>3107</v>
      </c>
      <c r="L74" s="1269">
        <v>19786</v>
      </c>
      <c r="M74" s="1269">
        <v>137</v>
      </c>
      <c r="N74" s="1184">
        <v>31090</v>
      </c>
      <c r="O74" s="1185">
        <v>186549</v>
      </c>
      <c r="P74" s="1181">
        <v>118814</v>
      </c>
      <c r="S74" s="1393"/>
    </row>
    <row r="75" spans="1:19" x14ac:dyDescent="0.25">
      <c r="A75" s="336"/>
      <c r="B75" s="336"/>
      <c r="C75" s="336"/>
      <c r="D75" s="1148"/>
      <c r="E75" s="336"/>
      <c r="F75" s="336"/>
      <c r="G75" s="1148"/>
      <c r="H75" s="336"/>
      <c r="I75" s="336"/>
      <c r="J75" s="336"/>
      <c r="K75" s="336"/>
      <c r="L75" s="336"/>
      <c r="M75" s="336"/>
      <c r="N75" s="336"/>
      <c r="O75" s="336"/>
    </row>
    <row r="76" spans="1:19" ht="15.75" thickBot="1" x14ac:dyDescent="0.3">
      <c r="A76" s="336"/>
      <c r="B76" s="336"/>
      <c r="C76" s="336"/>
      <c r="D76" s="1148"/>
      <c r="E76" s="336"/>
      <c r="F76" s="336"/>
      <c r="G76" s="1148"/>
      <c r="H76" s="336"/>
      <c r="I76" s="336"/>
      <c r="J76" s="336"/>
      <c r="K76" s="336"/>
      <c r="L76" s="336"/>
      <c r="M76" s="336"/>
      <c r="N76" s="336"/>
      <c r="O76" s="336"/>
    </row>
    <row r="77" spans="1:19" ht="15.75" thickBot="1" x14ac:dyDescent="0.3">
      <c r="A77" s="3481" t="s">
        <v>48</v>
      </c>
      <c r="B77" s="3482"/>
      <c r="C77" s="3482"/>
      <c r="D77" s="3482"/>
      <c r="E77" s="3482"/>
      <c r="F77" s="3482"/>
      <c r="G77" s="3482"/>
      <c r="H77" s="3482"/>
      <c r="I77" s="3482"/>
      <c r="J77" s="3482"/>
      <c r="K77" s="3482"/>
      <c r="L77" s="3482"/>
      <c r="M77" s="3482"/>
      <c r="N77" s="3482"/>
      <c r="O77" s="3482"/>
      <c r="P77" s="3483"/>
    </row>
    <row r="78" spans="1:19" ht="15.75" thickBot="1" x14ac:dyDescent="0.3">
      <c r="A78" s="2755" t="s">
        <v>0</v>
      </c>
      <c r="B78" s="3573" t="s">
        <v>459</v>
      </c>
      <c r="C78" s="3574"/>
      <c r="D78" s="3574"/>
      <c r="E78" s="3574"/>
      <c r="F78" s="3574"/>
      <c r="G78" s="3574"/>
      <c r="H78" s="3575"/>
      <c r="I78" s="1404"/>
      <c r="J78" s="3519" t="s">
        <v>458</v>
      </c>
      <c r="K78" s="3519"/>
      <c r="L78" s="3519"/>
      <c r="M78" s="3519"/>
      <c r="N78" s="3562"/>
      <c r="O78" s="3515" t="s">
        <v>3</v>
      </c>
      <c r="P78" s="3476" t="s">
        <v>495</v>
      </c>
    </row>
    <row r="79" spans="1:19" ht="15" customHeight="1" thickBot="1" x14ac:dyDescent="0.3">
      <c r="A79" s="2756"/>
      <c r="B79" s="3487" t="s">
        <v>8</v>
      </c>
      <c r="C79" s="3514"/>
      <c r="D79" s="3488"/>
      <c r="E79" s="3511" t="s">
        <v>9</v>
      </c>
      <c r="F79" s="3512"/>
      <c r="G79" s="3513"/>
      <c r="H79" s="2755" t="s">
        <v>32</v>
      </c>
      <c r="I79" s="3484" t="s">
        <v>10</v>
      </c>
      <c r="J79" s="3487" t="s">
        <v>11</v>
      </c>
      <c r="K79" s="3488"/>
      <c r="L79" s="2755" t="s">
        <v>12</v>
      </c>
      <c r="M79" s="2755" t="s">
        <v>33</v>
      </c>
      <c r="N79" s="3484" t="s">
        <v>13</v>
      </c>
      <c r="O79" s="3490"/>
      <c r="P79" s="3477"/>
    </row>
    <row r="80" spans="1:19" ht="15.75" customHeight="1" thickBot="1" x14ac:dyDescent="0.3">
      <c r="A80" s="3501"/>
      <c r="B80" s="3581" t="s">
        <v>483</v>
      </c>
      <c r="C80" s="3508" t="s">
        <v>15</v>
      </c>
      <c r="D80" s="3510"/>
      <c r="E80" s="2881" t="s">
        <v>16</v>
      </c>
      <c r="F80" s="3508" t="s">
        <v>34</v>
      </c>
      <c r="G80" s="3510"/>
      <c r="H80" s="2756"/>
      <c r="I80" s="3485"/>
      <c r="J80" s="3579" t="s">
        <v>483</v>
      </c>
      <c r="K80" s="2755" t="s">
        <v>15</v>
      </c>
      <c r="L80" s="2756"/>
      <c r="M80" s="2756"/>
      <c r="N80" s="3485"/>
      <c r="O80" s="3490"/>
      <c r="P80" s="3477"/>
    </row>
    <row r="81" spans="1:16" ht="43.5" thickBot="1" x14ac:dyDescent="0.3">
      <c r="A81" s="3502"/>
      <c r="B81" s="3582"/>
      <c r="C81" s="1411" t="s">
        <v>15</v>
      </c>
      <c r="D81" s="1153" t="s">
        <v>486</v>
      </c>
      <c r="E81" s="3489"/>
      <c r="F81" s="1411" t="s">
        <v>34</v>
      </c>
      <c r="G81" s="1153" t="s">
        <v>486</v>
      </c>
      <c r="H81" s="2757"/>
      <c r="I81" s="3486"/>
      <c r="J81" s="3580"/>
      <c r="K81" s="2757"/>
      <c r="L81" s="2757"/>
      <c r="M81" s="2757"/>
      <c r="N81" s="3486"/>
      <c r="O81" s="3491"/>
      <c r="P81" s="3478"/>
    </row>
    <row r="82" spans="1:16" ht="15.75" thickBot="1" x14ac:dyDescent="0.3">
      <c r="A82" s="1275" t="s">
        <v>491</v>
      </c>
      <c r="B82" s="1327">
        <v>24240</v>
      </c>
      <c r="C82" s="1327">
        <v>6338</v>
      </c>
      <c r="D82" s="1371">
        <v>425</v>
      </c>
      <c r="E82" s="1327">
        <v>42704</v>
      </c>
      <c r="F82" s="1327">
        <v>16378</v>
      </c>
      <c r="G82" s="1371">
        <v>2443</v>
      </c>
      <c r="H82" s="1327">
        <v>2401</v>
      </c>
      <c r="I82" s="1378">
        <v>92061</v>
      </c>
      <c r="J82" s="1327">
        <v>565</v>
      </c>
      <c r="K82" s="1327">
        <v>730</v>
      </c>
      <c r="L82" s="1327">
        <v>3196</v>
      </c>
      <c r="M82" s="1327">
        <v>0</v>
      </c>
      <c r="N82" s="1379">
        <v>4491</v>
      </c>
      <c r="O82" s="1380">
        <v>96552</v>
      </c>
      <c r="P82" s="1351">
        <v>64254</v>
      </c>
    </row>
    <row r="83" spans="1:16" x14ac:dyDescent="0.25">
      <c r="A83" s="1281" t="s">
        <v>49</v>
      </c>
      <c r="B83" s="1287">
        <v>16379</v>
      </c>
      <c r="C83" s="1203">
        <v>5268</v>
      </c>
      <c r="D83" s="1264">
        <v>389</v>
      </c>
      <c r="E83" s="1203">
        <v>17809</v>
      </c>
      <c r="F83" s="1203">
        <v>10247</v>
      </c>
      <c r="G83" s="1204">
        <v>1911</v>
      </c>
      <c r="H83" s="1284">
        <v>1913</v>
      </c>
      <c r="I83" s="1381">
        <v>51616</v>
      </c>
      <c r="J83" s="1382">
        <v>490</v>
      </c>
      <c r="K83" s="1203">
        <v>730</v>
      </c>
      <c r="L83" s="1287">
        <v>3145</v>
      </c>
      <c r="M83" s="1287">
        <v>0</v>
      </c>
      <c r="N83" s="1381">
        <v>4365</v>
      </c>
      <c r="O83" s="1383">
        <v>55981</v>
      </c>
      <c r="P83" s="1344">
        <v>33357</v>
      </c>
    </row>
    <row r="84" spans="1:16" x14ac:dyDescent="0.25">
      <c r="A84" s="1289" t="s">
        <v>50</v>
      </c>
      <c r="B84" s="1298">
        <v>0</v>
      </c>
      <c r="C84" s="1209">
        <v>0</v>
      </c>
      <c r="D84" s="1211">
        <v>0</v>
      </c>
      <c r="E84" s="1209">
        <v>0</v>
      </c>
      <c r="F84" s="1209">
        <v>0</v>
      </c>
      <c r="G84" s="1224">
        <v>0</v>
      </c>
      <c r="H84" s="1294">
        <v>0</v>
      </c>
      <c r="I84" s="1384">
        <v>0</v>
      </c>
      <c r="J84" s="1314">
        <v>0</v>
      </c>
      <c r="K84" s="1209">
        <v>0</v>
      </c>
      <c r="L84" s="1298">
        <v>0</v>
      </c>
      <c r="M84" s="1298">
        <v>0</v>
      </c>
      <c r="N84" s="1384">
        <v>0</v>
      </c>
      <c r="O84" s="1383">
        <v>0</v>
      </c>
      <c r="P84" s="1345">
        <v>0</v>
      </c>
    </row>
    <row r="85" spans="1:16" x14ac:dyDescent="0.25">
      <c r="A85" s="1289" t="s">
        <v>51</v>
      </c>
      <c r="B85" s="1298">
        <v>5640</v>
      </c>
      <c r="C85" s="1209">
        <v>825</v>
      </c>
      <c r="D85" s="1211">
        <v>34</v>
      </c>
      <c r="E85" s="1209">
        <v>24402</v>
      </c>
      <c r="F85" s="1209">
        <v>5265</v>
      </c>
      <c r="G85" s="1224">
        <v>452</v>
      </c>
      <c r="H85" s="1294">
        <v>370</v>
      </c>
      <c r="I85" s="1384">
        <v>36502</v>
      </c>
      <c r="J85" s="1314">
        <v>75</v>
      </c>
      <c r="K85" s="1209">
        <v>0</v>
      </c>
      <c r="L85" s="1298">
        <v>51</v>
      </c>
      <c r="M85" s="1298">
        <v>0</v>
      </c>
      <c r="N85" s="1384">
        <v>126</v>
      </c>
      <c r="O85" s="1383">
        <v>36628</v>
      </c>
      <c r="P85" s="1345">
        <v>29784</v>
      </c>
    </row>
    <row r="86" spans="1:16" x14ac:dyDescent="0.25">
      <c r="A86" s="1300" t="s">
        <v>52</v>
      </c>
      <c r="B86" s="1209">
        <v>1458</v>
      </c>
      <c r="C86" s="1209">
        <v>24</v>
      </c>
      <c r="D86" s="1211">
        <v>2</v>
      </c>
      <c r="E86" s="1209">
        <v>284</v>
      </c>
      <c r="F86" s="1209">
        <v>258</v>
      </c>
      <c r="G86" s="1224">
        <v>0</v>
      </c>
      <c r="H86" s="1225">
        <v>35</v>
      </c>
      <c r="I86" s="1384">
        <v>2059</v>
      </c>
      <c r="J86" s="1226">
        <v>0</v>
      </c>
      <c r="K86" s="1209">
        <v>0</v>
      </c>
      <c r="L86" s="1209">
        <v>0</v>
      </c>
      <c r="M86" s="1209">
        <v>0</v>
      </c>
      <c r="N86" s="1384">
        <v>0</v>
      </c>
      <c r="O86" s="1383">
        <v>2059</v>
      </c>
      <c r="P86" s="1345">
        <v>393</v>
      </c>
    </row>
    <row r="87" spans="1:16" x14ac:dyDescent="0.25">
      <c r="A87" s="1301" t="s">
        <v>53</v>
      </c>
      <c r="B87" s="1209">
        <v>760</v>
      </c>
      <c r="C87" s="1209">
        <v>221</v>
      </c>
      <c r="D87" s="1211">
        <v>0</v>
      </c>
      <c r="E87" s="1209">
        <v>206</v>
      </c>
      <c r="F87" s="1209">
        <v>550</v>
      </c>
      <c r="G87" s="1224">
        <v>80</v>
      </c>
      <c r="H87" s="1225">
        <v>21</v>
      </c>
      <c r="I87" s="1384">
        <v>1758</v>
      </c>
      <c r="J87" s="1226">
        <v>0</v>
      </c>
      <c r="K87" s="1209">
        <v>0</v>
      </c>
      <c r="L87" s="1209">
        <v>0</v>
      </c>
      <c r="M87" s="1209">
        <v>0</v>
      </c>
      <c r="N87" s="1384">
        <v>0</v>
      </c>
      <c r="O87" s="1383">
        <v>1758</v>
      </c>
      <c r="P87" s="1345">
        <v>594</v>
      </c>
    </row>
    <row r="88" spans="1:16" ht="15.75" thickBot="1" x14ac:dyDescent="0.3">
      <c r="A88" s="1302" t="s">
        <v>23</v>
      </c>
      <c r="B88" s="1303">
        <v>3</v>
      </c>
      <c r="C88" s="1303">
        <v>0</v>
      </c>
      <c r="D88" s="1304">
        <v>0</v>
      </c>
      <c r="E88" s="1303">
        <v>3</v>
      </c>
      <c r="F88" s="1303">
        <v>58</v>
      </c>
      <c r="G88" s="1305">
        <v>0</v>
      </c>
      <c r="H88" s="1306">
        <v>62</v>
      </c>
      <c r="I88" s="1385">
        <v>126</v>
      </c>
      <c r="J88" s="1308">
        <v>0</v>
      </c>
      <c r="K88" s="1303">
        <v>0</v>
      </c>
      <c r="L88" s="1303">
        <v>0</v>
      </c>
      <c r="M88" s="1303">
        <v>0</v>
      </c>
      <c r="N88" s="1385">
        <v>0</v>
      </c>
      <c r="O88" s="1383">
        <v>126</v>
      </c>
      <c r="P88" s="1352">
        <v>126</v>
      </c>
    </row>
    <row r="89" spans="1:16" ht="15.75" thickBot="1" x14ac:dyDescent="0.3">
      <c r="A89" s="1275" t="s">
        <v>492</v>
      </c>
      <c r="B89" s="1327">
        <v>9124</v>
      </c>
      <c r="C89" s="1327">
        <v>10082</v>
      </c>
      <c r="D89" s="1371">
        <v>916</v>
      </c>
      <c r="E89" s="1327">
        <v>21175</v>
      </c>
      <c r="F89" s="1327">
        <v>20598</v>
      </c>
      <c r="G89" s="1371">
        <v>483</v>
      </c>
      <c r="H89" s="1386">
        <v>2419</v>
      </c>
      <c r="I89" s="1378">
        <v>63398</v>
      </c>
      <c r="J89" s="1387">
        <v>7495</v>
      </c>
      <c r="K89" s="1327">
        <v>2377</v>
      </c>
      <c r="L89" s="1327">
        <v>16590</v>
      </c>
      <c r="M89" s="1327">
        <v>137</v>
      </c>
      <c r="N89" s="1379">
        <v>26599</v>
      </c>
      <c r="O89" s="1380">
        <v>89998</v>
      </c>
      <c r="P89" s="1351">
        <v>54560</v>
      </c>
    </row>
    <row r="90" spans="1:16" x14ac:dyDescent="0.25">
      <c r="A90" s="1289" t="s">
        <v>49</v>
      </c>
      <c r="B90" s="1209">
        <v>8173</v>
      </c>
      <c r="C90" s="1209">
        <v>4927</v>
      </c>
      <c r="D90" s="1211">
        <v>916</v>
      </c>
      <c r="E90" s="1209">
        <v>17466</v>
      </c>
      <c r="F90" s="1209">
        <v>15870</v>
      </c>
      <c r="G90" s="1224">
        <v>230</v>
      </c>
      <c r="H90" s="1225">
        <v>1064</v>
      </c>
      <c r="I90" s="1381">
        <v>47500</v>
      </c>
      <c r="J90" s="1226">
        <v>7477</v>
      </c>
      <c r="K90" s="1209">
        <v>1103</v>
      </c>
      <c r="L90" s="1209">
        <v>12167</v>
      </c>
      <c r="M90" s="1209">
        <v>137</v>
      </c>
      <c r="N90" s="1381">
        <v>20884</v>
      </c>
      <c r="O90" s="1383">
        <v>68384</v>
      </c>
      <c r="P90" s="1345">
        <v>46226</v>
      </c>
    </row>
    <row r="91" spans="1:16" x14ac:dyDescent="0.25">
      <c r="A91" s="1289" t="s">
        <v>50</v>
      </c>
      <c r="B91" s="1209">
        <v>0</v>
      </c>
      <c r="C91" s="1209">
        <v>0</v>
      </c>
      <c r="D91" s="1211">
        <v>0</v>
      </c>
      <c r="E91" s="1209">
        <v>0</v>
      </c>
      <c r="F91" s="1209">
        <v>0</v>
      </c>
      <c r="G91" s="1224">
        <v>0</v>
      </c>
      <c r="H91" s="1225">
        <v>0</v>
      </c>
      <c r="I91" s="1384">
        <v>0</v>
      </c>
      <c r="J91" s="1226">
        <v>0</v>
      </c>
      <c r="K91" s="1209">
        <v>0</v>
      </c>
      <c r="L91" s="1209">
        <v>0</v>
      </c>
      <c r="M91" s="1209">
        <v>0</v>
      </c>
      <c r="N91" s="1384">
        <v>0</v>
      </c>
      <c r="O91" s="1383">
        <v>0</v>
      </c>
      <c r="P91" s="1345">
        <v>0</v>
      </c>
    </row>
    <row r="92" spans="1:16" x14ac:dyDescent="0.25">
      <c r="A92" s="1289" t="s">
        <v>51</v>
      </c>
      <c r="B92" s="1298">
        <v>936</v>
      </c>
      <c r="C92" s="1298">
        <v>5060</v>
      </c>
      <c r="D92" s="1211">
        <v>0</v>
      </c>
      <c r="E92" s="1298">
        <v>3564</v>
      </c>
      <c r="F92" s="1298">
        <v>4722</v>
      </c>
      <c r="G92" s="1224">
        <v>253</v>
      </c>
      <c r="H92" s="1294">
        <v>1282</v>
      </c>
      <c r="I92" s="1384">
        <v>15564</v>
      </c>
      <c r="J92" s="1314">
        <v>18</v>
      </c>
      <c r="K92" s="1298">
        <v>1274</v>
      </c>
      <c r="L92" s="1298">
        <v>4422</v>
      </c>
      <c r="M92" s="1298">
        <v>0</v>
      </c>
      <c r="N92" s="1384">
        <v>5714</v>
      </c>
      <c r="O92" s="1383">
        <v>21278</v>
      </c>
      <c r="P92" s="1345">
        <v>8257</v>
      </c>
    </row>
    <row r="93" spans="1:16" x14ac:dyDescent="0.25">
      <c r="A93" s="1300" t="s">
        <v>52</v>
      </c>
      <c r="B93" s="1298">
        <v>15</v>
      </c>
      <c r="C93" s="1298">
        <v>45</v>
      </c>
      <c r="D93" s="1211">
        <v>0</v>
      </c>
      <c r="E93" s="1298">
        <v>136</v>
      </c>
      <c r="F93" s="1298">
        <v>6</v>
      </c>
      <c r="G93" s="1224">
        <v>0</v>
      </c>
      <c r="H93" s="1294">
        <v>72</v>
      </c>
      <c r="I93" s="1384">
        <v>274</v>
      </c>
      <c r="J93" s="1314">
        <v>0</v>
      </c>
      <c r="K93" s="1298">
        <v>0</v>
      </c>
      <c r="L93" s="1298">
        <v>0</v>
      </c>
      <c r="M93" s="1298">
        <v>0</v>
      </c>
      <c r="N93" s="1384">
        <v>0</v>
      </c>
      <c r="O93" s="1383">
        <v>274</v>
      </c>
      <c r="P93" s="1345">
        <v>76</v>
      </c>
    </row>
    <row r="94" spans="1:16" x14ac:dyDescent="0.25">
      <c r="A94" s="1388" t="s">
        <v>53</v>
      </c>
      <c r="B94" s="1389">
        <v>0</v>
      </c>
      <c r="C94" s="1389">
        <v>0</v>
      </c>
      <c r="D94" s="1240">
        <v>0</v>
      </c>
      <c r="E94" s="1389">
        <v>9</v>
      </c>
      <c r="F94" s="1389">
        <v>0</v>
      </c>
      <c r="G94" s="1241">
        <v>0</v>
      </c>
      <c r="H94" s="1390">
        <v>0</v>
      </c>
      <c r="I94" s="1384">
        <v>9</v>
      </c>
      <c r="J94" s="1391">
        <v>0</v>
      </c>
      <c r="K94" s="1389">
        <v>0</v>
      </c>
      <c r="L94" s="1389">
        <v>0</v>
      </c>
      <c r="M94" s="1389">
        <v>0</v>
      </c>
      <c r="N94" s="1384">
        <v>0</v>
      </c>
      <c r="O94" s="1383">
        <v>9</v>
      </c>
      <c r="P94" s="1345">
        <v>0</v>
      </c>
    </row>
    <row r="95" spans="1:16" ht="15.75" thickBot="1" x14ac:dyDescent="0.3">
      <c r="A95" s="1302" t="s">
        <v>23</v>
      </c>
      <c r="B95" s="1303">
        <v>0</v>
      </c>
      <c r="C95" s="1303">
        <v>50</v>
      </c>
      <c r="D95" s="1304">
        <v>0</v>
      </c>
      <c r="E95" s="1303">
        <v>0</v>
      </c>
      <c r="F95" s="1303">
        <v>0</v>
      </c>
      <c r="G95" s="1305">
        <v>0</v>
      </c>
      <c r="H95" s="1306">
        <v>1</v>
      </c>
      <c r="I95" s="1385">
        <v>51</v>
      </c>
      <c r="J95" s="1308">
        <v>0</v>
      </c>
      <c r="K95" s="1303">
        <v>0</v>
      </c>
      <c r="L95" s="1303">
        <v>1</v>
      </c>
      <c r="M95" s="1303">
        <v>0</v>
      </c>
      <c r="N95" s="1385">
        <v>1</v>
      </c>
      <c r="O95" s="1383">
        <v>52</v>
      </c>
      <c r="P95" s="1352">
        <v>1</v>
      </c>
    </row>
    <row r="96" spans="1:16" ht="29.25" thickBot="1" x14ac:dyDescent="0.3">
      <c r="A96" s="1275" t="s">
        <v>493</v>
      </c>
      <c r="B96" s="1327">
        <v>33364</v>
      </c>
      <c r="C96" s="1269">
        <v>16420</v>
      </c>
      <c r="D96" s="1371">
        <v>1341</v>
      </c>
      <c r="E96" s="1269">
        <v>63879</v>
      </c>
      <c r="F96" s="1269">
        <v>36976</v>
      </c>
      <c r="G96" s="1371">
        <v>2926</v>
      </c>
      <c r="H96" s="1372">
        <v>4820</v>
      </c>
      <c r="I96" s="1379">
        <v>155459</v>
      </c>
      <c r="J96" s="1387">
        <v>8060</v>
      </c>
      <c r="K96" s="1269">
        <v>3107</v>
      </c>
      <c r="L96" s="1327">
        <v>19786</v>
      </c>
      <c r="M96" s="1327">
        <v>137</v>
      </c>
      <c r="N96" s="1379">
        <v>31090</v>
      </c>
      <c r="O96" s="1380">
        <v>186549</v>
      </c>
      <c r="P96" s="1351">
        <v>118814</v>
      </c>
    </row>
    <row r="99" spans="1:2" x14ac:dyDescent="0.25">
      <c r="A99" s="1409"/>
      <c r="B99" s="76"/>
    </row>
    <row r="100" spans="1:2" x14ac:dyDescent="0.25">
      <c r="A100" s="76"/>
      <c r="B100" s="76"/>
    </row>
    <row r="101" spans="1:2" x14ac:dyDescent="0.25">
      <c r="A101" s="76"/>
      <c r="B101" s="76"/>
    </row>
    <row r="102" spans="1:2" x14ac:dyDescent="0.25">
      <c r="A102" s="76"/>
      <c r="B102" s="76"/>
    </row>
    <row r="103" spans="1:2" x14ac:dyDescent="0.25">
      <c r="A103" s="76"/>
      <c r="B103" s="76"/>
    </row>
  </sheetData>
  <mergeCells count="83">
    <mergeCell ref="N79:N81"/>
    <mergeCell ref="B80:B81"/>
    <mergeCell ref="C80:D80"/>
    <mergeCell ref="E80:E81"/>
    <mergeCell ref="F80:G80"/>
    <mergeCell ref="J80:J81"/>
    <mergeCell ref="K80:K81"/>
    <mergeCell ref="I79:I81"/>
    <mergeCell ref="J79:K79"/>
    <mergeCell ref="L79:L81"/>
    <mergeCell ref="M79:M81"/>
    <mergeCell ref="Q50:R50"/>
    <mergeCell ref="A77:P77"/>
    <mergeCell ref="A78:A81"/>
    <mergeCell ref="B78:H78"/>
    <mergeCell ref="J78:N78"/>
    <mergeCell ref="O78:O81"/>
    <mergeCell ref="P78:P81"/>
    <mergeCell ref="B79:D79"/>
    <mergeCell ref="E79:G79"/>
    <mergeCell ref="H79:H81"/>
    <mergeCell ref="B49:B50"/>
    <mergeCell ref="C49:D49"/>
    <mergeCell ref="E49:E50"/>
    <mergeCell ref="F49:G49"/>
    <mergeCell ref="J49:J50"/>
    <mergeCell ref="K49:K50"/>
    <mergeCell ref="H48:H50"/>
    <mergeCell ref="I48:I50"/>
    <mergeCell ref="J48:K48"/>
    <mergeCell ref="L48:L50"/>
    <mergeCell ref="M48:M50"/>
    <mergeCell ref="N48:N50"/>
    <mergeCell ref="K37:K38"/>
    <mergeCell ref="A46:P46"/>
    <mergeCell ref="Q46:R46"/>
    <mergeCell ref="A47:A50"/>
    <mergeCell ref="B47:H47"/>
    <mergeCell ref="J47:N47"/>
    <mergeCell ref="O47:O50"/>
    <mergeCell ref="P47:P50"/>
    <mergeCell ref="B48:D48"/>
    <mergeCell ref="E48:G48"/>
    <mergeCell ref="I36:I38"/>
    <mergeCell ref="J36:K36"/>
    <mergeCell ref="L36:L38"/>
    <mergeCell ref="M36:M38"/>
    <mergeCell ref="N36:N38"/>
    <mergeCell ref="B7:B8"/>
    <mergeCell ref="C7:D7"/>
    <mergeCell ref="E7:E8"/>
    <mergeCell ref="F7:G7"/>
    <mergeCell ref="J7:J8"/>
    <mergeCell ref="A34:P34"/>
    <mergeCell ref="A35:A38"/>
    <mergeCell ref="B35:H35"/>
    <mergeCell ref="J35:N35"/>
    <mergeCell ref="O35:O38"/>
    <mergeCell ref="P35:P38"/>
    <mergeCell ref="B36:D36"/>
    <mergeCell ref="E36:G36"/>
    <mergeCell ref="H36:H38"/>
    <mergeCell ref="B37:B38"/>
    <mergeCell ref="C37:D37"/>
    <mergeCell ref="E37:E38"/>
    <mergeCell ref="F37:G37"/>
    <mergeCell ref="J37:J38"/>
    <mergeCell ref="A2:P2"/>
    <mergeCell ref="A4:P4"/>
    <mergeCell ref="A5:A8"/>
    <mergeCell ref="B5:H5"/>
    <mergeCell ref="J5:N5"/>
    <mergeCell ref="O5:O8"/>
    <mergeCell ref="P5:P8"/>
    <mergeCell ref="B6:D6"/>
    <mergeCell ref="E6:G6"/>
    <mergeCell ref="H6:H8"/>
    <mergeCell ref="K7:K8"/>
    <mergeCell ref="I6:I8"/>
    <mergeCell ref="J6:K6"/>
    <mergeCell ref="L6:L8"/>
    <mergeCell ref="M6:M8"/>
    <mergeCell ref="N6:N8"/>
  </mergeCells>
  <pageMargins left="0.7" right="0.7" top="0.75" bottom="0.75" header="0.3" footer="0.3"/>
  <pageSetup paperSize="9" scale="38" orientation="landscape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04"/>
  <sheetViews>
    <sheetView topLeftCell="A49" zoomScaleNormal="100" workbookViewId="0">
      <selection activeCell="R89" sqref="R89"/>
    </sheetView>
  </sheetViews>
  <sheetFormatPr defaultColWidth="9.140625" defaultRowHeight="15" x14ac:dyDescent="0.25"/>
  <cols>
    <col min="1" max="1" width="44" style="1477" customWidth="1"/>
    <col min="2" max="2" width="13.85546875" style="1477" customWidth="1"/>
    <col min="3" max="3" width="19.42578125" style="1477" customWidth="1"/>
    <col min="4" max="4" width="21.7109375" style="1604" customWidth="1"/>
    <col min="5" max="5" width="18.28515625" style="1477" customWidth="1"/>
    <col min="6" max="6" width="15.28515625" style="1477" customWidth="1"/>
    <col min="7" max="7" width="17.28515625" style="1604" customWidth="1"/>
    <col min="8" max="8" width="12.7109375" style="1477" customWidth="1"/>
    <col min="9" max="9" width="17" style="1477" customWidth="1"/>
    <col min="10" max="10" width="14.85546875" style="1477" customWidth="1"/>
    <col min="11" max="11" width="15.28515625" style="1477" customWidth="1"/>
    <col min="12" max="12" width="13.28515625" style="1477" customWidth="1"/>
    <col min="13" max="13" width="12.28515625" style="1477" customWidth="1"/>
    <col min="14" max="14" width="14.140625" style="1477" customWidth="1"/>
    <col min="15" max="15" width="13.28515625" style="1477" customWidth="1"/>
    <col min="16" max="16" width="11.140625" style="1477" customWidth="1"/>
    <col min="17" max="16384" width="9.140625" style="1477"/>
  </cols>
  <sheetData>
    <row r="1" spans="1:16" x14ac:dyDescent="0.25">
      <c r="I1" s="1478"/>
    </row>
    <row r="2" spans="1:16" ht="18.75" x14ac:dyDescent="0.3">
      <c r="A2" s="3522" t="s">
        <v>508</v>
      </c>
      <c r="B2" s="3522"/>
      <c r="C2" s="3522"/>
      <c r="D2" s="3522"/>
      <c r="E2" s="3522"/>
      <c r="F2" s="3522"/>
      <c r="G2" s="3522"/>
      <c r="H2" s="3522"/>
      <c r="I2" s="3522"/>
      <c r="J2" s="3522"/>
      <c r="K2" s="3522"/>
      <c r="L2" s="3522"/>
      <c r="M2" s="3522"/>
      <c r="N2" s="3522"/>
      <c r="O2" s="3522"/>
      <c r="P2" s="3522"/>
    </row>
    <row r="3" spans="1:16" ht="18.75" x14ac:dyDescent="0.3">
      <c r="A3" s="1640"/>
      <c r="B3" s="1640"/>
      <c r="C3" s="1640"/>
      <c r="D3" s="1640"/>
      <c r="E3" s="1640"/>
      <c r="F3" s="3522" t="s">
        <v>519</v>
      </c>
      <c r="G3" s="3522"/>
      <c r="H3" s="1640"/>
      <c r="I3" s="1640"/>
      <c r="J3" s="1640"/>
      <c r="K3" s="1640"/>
      <c r="L3" s="1640"/>
      <c r="M3" s="1640"/>
      <c r="N3" s="1640"/>
      <c r="O3" s="1640"/>
      <c r="P3" s="1640"/>
    </row>
    <row r="4" spans="1:16" ht="15.75" thickBot="1" x14ac:dyDescent="0.3">
      <c r="B4" s="1419"/>
      <c r="C4" s="1419"/>
      <c r="D4" s="1420"/>
      <c r="E4" s="1419"/>
      <c r="F4" s="1419"/>
      <c r="G4" s="1420"/>
      <c r="H4" s="1419"/>
      <c r="I4" s="1419"/>
      <c r="J4" s="1419"/>
      <c r="K4" s="1419"/>
      <c r="L4" s="1419"/>
      <c r="M4" s="1419"/>
    </row>
    <row r="5" spans="1:16" ht="15" customHeight="1" thickBot="1" x14ac:dyDescent="0.3">
      <c r="A5" s="3523" t="s">
        <v>30</v>
      </c>
      <c r="B5" s="3524"/>
      <c r="C5" s="3524"/>
      <c r="D5" s="3524"/>
      <c r="E5" s="3524"/>
      <c r="F5" s="3524"/>
      <c r="G5" s="3524"/>
      <c r="H5" s="3524"/>
      <c r="I5" s="3524"/>
      <c r="J5" s="3524"/>
      <c r="K5" s="3524"/>
      <c r="L5" s="3524"/>
      <c r="M5" s="3524"/>
      <c r="N5" s="3524"/>
      <c r="O5" s="3524"/>
      <c r="P5" s="3525"/>
    </row>
    <row r="6" spans="1:16" ht="15" customHeight="1" thickBot="1" x14ac:dyDescent="0.3">
      <c r="A6" s="3526" t="s">
        <v>0</v>
      </c>
      <c r="B6" s="3530" t="s">
        <v>459</v>
      </c>
      <c r="C6" s="3531"/>
      <c r="D6" s="3531"/>
      <c r="E6" s="3531"/>
      <c r="F6" s="3531"/>
      <c r="G6" s="3531"/>
      <c r="H6" s="3532"/>
      <c r="I6" s="1560"/>
      <c r="J6" s="3533" t="s">
        <v>458</v>
      </c>
      <c r="K6" s="3534"/>
      <c r="L6" s="3534"/>
      <c r="M6" s="3534"/>
      <c r="N6" s="3535"/>
      <c r="O6" s="3536" t="s">
        <v>3</v>
      </c>
      <c r="P6" s="3539" t="s">
        <v>495</v>
      </c>
    </row>
    <row r="7" spans="1:16" ht="15.75" customHeight="1" thickBot="1" x14ac:dyDescent="0.3">
      <c r="A7" s="3527"/>
      <c r="B7" s="3542" t="s">
        <v>8</v>
      </c>
      <c r="C7" s="3543"/>
      <c r="D7" s="3544"/>
      <c r="E7" s="3545" t="s">
        <v>9</v>
      </c>
      <c r="F7" s="3546"/>
      <c r="G7" s="3547"/>
      <c r="H7" s="3526" t="s">
        <v>32</v>
      </c>
      <c r="I7" s="3549" t="s">
        <v>10</v>
      </c>
      <c r="J7" s="3542" t="s">
        <v>11</v>
      </c>
      <c r="K7" s="3544"/>
      <c r="L7" s="3526" t="s">
        <v>12</v>
      </c>
      <c r="M7" s="3526" t="s">
        <v>33</v>
      </c>
      <c r="N7" s="3549" t="s">
        <v>13</v>
      </c>
      <c r="O7" s="3537"/>
      <c r="P7" s="3540"/>
    </row>
    <row r="8" spans="1:16" ht="15.75" customHeight="1" thickBot="1" x14ac:dyDescent="0.3">
      <c r="A8" s="3528"/>
      <c r="B8" s="3566" t="s">
        <v>483</v>
      </c>
      <c r="C8" s="3554" t="s">
        <v>15</v>
      </c>
      <c r="D8" s="3555"/>
      <c r="E8" s="3556" t="s">
        <v>16</v>
      </c>
      <c r="F8" s="3554" t="s">
        <v>34</v>
      </c>
      <c r="G8" s="3555"/>
      <c r="H8" s="3527"/>
      <c r="I8" s="3550"/>
      <c r="J8" s="3566" t="s">
        <v>483</v>
      </c>
      <c r="K8" s="3526" t="s">
        <v>15</v>
      </c>
      <c r="L8" s="3527"/>
      <c r="M8" s="3527"/>
      <c r="N8" s="3550"/>
      <c r="O8" s="3537"/>
      <c r="P8" s="3540"/>
    </row>
    <row r="9" spans="1:16" ht="43.5" thickBot="1" x14ac:dyDescent="0.3">
      <c r="A9" s="3529"/>
      <c r="B9" s="3567"/>
      <c r="C9" s="1641" t="s">
        <v>15</v>
      </c>
      <c r="D9" s="1426" t="s">
        <v>486</v>
      </c>
      <c r="E9" s="3557"/>
      <c r="F9" s="1641" t="s">
        <v>34</v>
      </c>
      <c r="G9" s="1426" t="s">
        <v>486</v>
      </c>
      <c r="H9" s="3548"/>
      <c r="I9" s="3551"/>
      <c r="J9" s="3567"/>
      <c r="K9" s="3548"/>
      <c r="L9" s="3548"/>
      <c r="M9" s="3548"/>
      <c r="N9" s="3551"/>
      <c r="O9" s="3538"/>
      <c r="P9" s="3541"/>
    </row>
    <row r="10" spans="1:16" x14ac:dyDescent="0.25">
      <c r="A10" s="1427" t="s">
        <v>17</v>
      </c>
      <c r="B10" s="1428">
        <v>6603</v>
      </c>
      <c r="C10" s="1481">
        <v>2330</v>
      </c>
      <c r="D10" s="1482">
        <v>468</v>
      </c>
      <c r="E10" s="1481">
        <v>2122</v>
      </c>
      <c r="F10" s="1481">
        <v>1927</v>
      </c>
      <c r="G10" s="1483">
        <v>542</v>
      </c>
      <c r="H10" s="1484">
        <v>1803</v>
      </c>
      <c r="I10" s="1432">
        <v>14785</v>
      </c>
      <c r="J10" s="1428">
        <v>0</v>
      </c>
      <c r="K10" s="1481">
        <v>49</v>
      </c>
      <c r="L10" s="1481">
        <v>6</v>
      </c>
      <c r="M10" s="1605">
        <v>0</v>
      </c>
      <c r="N10" s="1432">
        <v>55</v>
      </c>
      <c r="O10" s="1486">
        <v>14840</v>
      </c>
      <c r="P10" s="1434">
        <v>8193</v>
      </c>
    </row>
    <row r="11" spans="1:16" x14ac:dyDescent="0.25">
      <c r="A11" s="1437" t="s">
        <v>410</v>
      </c>
      <c r="B11" s="1438">
        <v>1566</v>
      </c>
      <c r="C11" s="1488">
        <v>688</v>
      </c>
      <c r="D11" s="1489">
        <v>272</v>
      </c>
      <c r="E11" s="1488">
        <v>995</v>
      </c>
      <c r="F11" s="1488">
        <v>1152</v>
      </c>
      <c r="G11" s="1483">
        <v>523</v>
      </c>
      <c r="H11" s="1484">
        <v>517</v>
      </c>
      <c r="I11" s="1432">
        <v>4918</v>
      </c>
      <c r="J11" s="1438">
        <v>0</v>
      </c>
      <c r="K11" s="1488">
        <v>26</v>
      </c>
      <c r="L11" s="1488">
        <v>3</v>
      </c>
      <c r="M11" s="1605">
        <v>0</v>
      </c>
      <c r="N11" s="1432">
        <v>29</v>
      </c>
      <c r="O11" s="1486">
        <v>4947</v>
      </c>
      <c r="P11" s="1441">
        <v>2481</v>
      </c>
    </row>
    <row r="12" spans="1:16" x14ac:dyDescent="0.25">
      <c r="A12" s="1442" t="s">
        <v>520</v>
      </c>
      <c r="B12" s="1443">
        <v>568</v>
      </c>
      <c r="C12" s="1509">
        <v>287</v>
      </c>
      <c r="D12" s="1489">
        <v>38</v>
      </c>
      <c r="E12" s="1509">
        <v>328</v>
      </c>
      <c r="F12" s="1509">
        <v>189</v>
      </c>
      <c r="G12" s="1483">
        <v>0</v>
      </c>
      <c r="H12" s="1606">
        <v>295</v>
      </c>
      <c r="I12" s="1446">
        <v>1667</v>
      </c>
      <c r="J12" s="1443">
        <v>0</v>
      </c>
      <c r="K12" s="1509">
        <v>0</v>
      </c>
      <c r="L12" s="1509">
        <v>0</v>
      </c>
      <c r="M12" s="1607">
        <v>0</v>
      </c>
      <c r="N12" s="1432">
        <v>0</v>
      </c>
      <c r="O12" s="1447">
        <v>1667</v>
      </c>
      <c r="P12" s="1444">
        <v>857</v>
      </c>
    </row>
    <row r="13" spans="1:16" x14ac:dyDescent="0.25">
      <c r="A13" s="1450" t="s">
        <v>20</v>
      </c>
      <c r="B13" s="1443">
        <v>142</v>
      </c>
      <c r="C13" s="1509">
        <v>68</v>
      </c>
      <c r="D13" s="1489">
        <v>0</v>
      </c>
      <c r="E13" s="1509">
        <v>178</v>
      </c>
      <c r="F13" s="1509">
        <v>147</v>
      </c>
      <c r="G13" s="1483">
        <v>3</v>
      </c>
      <c r="H13" s="1606">
        <v>58</v>
      </c>
      <c r="I13" s="1446">
        <v>593</v>
      </c>
      <c r="J13" s="1443">
        <v>0</v>
      </c>
      <c r="K13" s="1509">
        <v>0</v>
      </c>
      <c r="L13" s="1509">
        <v>0</v>
      </c>
      <c r="M13" s="1607">
        <v>0</v>
      </c>
      <c r="N13" s="1432">
        <v>0</v>
      </c>
      <c r="O13" s="1447">
        <v>593</v>
      </c>
      <c r="P13" s="1444">
        <v>249</v>
      </c>
    </row>
    <row r="14" spans="1:16" x14ac:dyDescent="0.25">
      <c r="A14" s="1450" t="s">
        <v>21</v>
      </c>
      <c r="B14" s="1443">
        <v>606</v>
      </c>
      <c r="C14" s="1509">
        <v>147</v>
      </c>
      <c r="D14" s="1489">
        <v>77</v>
      </c>
      <c r="E14" s="1509">
        <v>300</v>
      </c>
      <c r="F14" s="1509">
        <v>656</v>
      </c>
      <c r="G14" s="1483">
        <v>465</v>
      </c>
      <c r="H14" s="1606">
        <v>154</v>
      </c>
      <c r="I14" s="1446">
        <v>1863</v>
      </c>
      <c r="J14" s="1443">
        <v>0</v>
      </c>
      <c r="K14" s="1509">
        <v>0</v>
      </c>
      <c r="L14" s="1509">
        <v>0</v>
      </c>
      <c r="M14" s="1607">
        <v>0</v>
      </c>
      <c r="N14" s="1432">
        <v>0</v>
      </c>
      <c r="O14" s="1447">
        <v>1863</v>
      </c>
      <c r="P14" s="1444">
        <v>655</v>
      </c>
    </row>
    <row r="15" spans="1:16" x14ac:dyDescent="0.25">
      <c r="A15" s="1437" t="s">
        <v>22</v>
      </c>
      <c r="B15" s="1438">
        <v>449</v>
      </c>
      <c r="C15" s="1488">
        <v>386</v>
      </c>
      <c r="D15" s="1489">
        <v>244</v>
      </c>
      <c r="E15" s="1488">
        <v>664</v>
      </c>
      <c r="F15" s="1488">
        <v>326</v>
      </c>
      <c r="G15" s="1483">
        <v>86</v>
      </c>
      <c r="H15" s="1484">
        <v>150</v>
      </c>
      <c r="I15" s="1432">
        <v>1975</v>
      </c>
      <c r="J15" s="1438">
        <v>0</v>
      </c>
      <c r="K15" s="1488">
        <v>0</v>
      </c>
      <c r="L15" s="1488">
        <v>0</v>
      </c>
      <c r="M15" s="1605">
        <v>0</v>
      </c>
      <c r="N15" s="1432">
        <v>0</v>
      </c>
      <c r="O15" s="1486">
        <v>1975</v>
      </c>
      <c r="P15" s="1441">
        <v>1041</v>
      </c>
    </row>
    <row r="16" spans="1:16" ht="15.75" thickBot="1" x14ac:dyDescent="0.3">
      <c r="A16" s="1643" t="s">
        <v>23</v>
      </c>
      <c r="B16" s="1644">
        <v>1251</v>
      </c>
      <c r="C16" s="1645">
        <v>265</v>
      </c>
      <c r="D16" s="1646">
        <v>20</v>
      </c>
      <c r="E16" s="1645">
        <v>611</v>
      </c>
      <c r="F16" s="1645">
        <v>333</v>
      </c>
      <c r="G16" s="1583">
        <v>138</v>
      </c>
      <c r="H16" s="1484">
        <v>241</v>
      </c>
      <c r="I16" s="1457">
        <v>2701</v>
      </c>
      <c r="J16" s="1644">
        <v>168</v>
      </c>
      <c r="K16" s="1645">
        <v>1</v>
      </c>
      <c r="L16" s="1645">
        <v>2106</v>
      </c>
      <c r="M16" s="1605">
        <v>0</v>
      </c>
      <c r="N16" s="1457">
        <v>2275</v>
      </c>
      <c r="O16" s="1486">
        <v>4976</v>
      </c>
      <c r="P16" s="1647">
        <v>2418</v>
      </c>
    </row>
    <row r="17" spans="1:17" ht="15.75" thickBot="1" x14ac:dyDescent="0.3">
      <c r="A17" s="1459" t="s">
        <v>24</v>
      </c>
      <c r="B17" s="1461">
        <v>9869</v>
      </c>
      <c r="C17" s="1461">
        <v>3669</v>
      </c>
      <c r="D17" s="1494">
        <v>1004</v>
      </c>
      <c r="E17" s="1461">
        <v>4392</v>
      </c>
      <c r="F17" s="1461">
        <v>3738</v>
      </c>
      <c r="G17" s="1494">
        <v>1289</v>
      </c>
      <c r="H17" s="1480">
        <v>2711</v>
      </c>
      <c r="I17" s="1464">
        <v>24379</v>
      </c>
      <c r="J17" s="1461">
        <v>168</v>
      </c>
      <c r="K17" s="1461">
        <v>76</v>
      </c>
      <c r="L17" s="1461">
        <v>2115</v>
      </c>
      <c r="M17" s="1461">
        <v>0</v>
      </c>
      <c r="N17" s="1464">
        <v>2359</v>
      </c>
      <c r="O17" s="1495">
        <v>26738</v>
      </c>
      <c r="P17" s="1460">
        <v>14133</v>
      </c>
      <c r="Q17" s="1478"/>
    </row>
    <row r="18" spans="1:17" x14ac:dyDescent="0.25">
      <c r="A18" s="1608" t="s">
        <v>35</v>
      </c>
      <c r="B18" s="1534">
        <v>5</v>
      </c>
      <c r="C18" s="1534">
        <v>23</v>
      </c>
      <c r="D18" s="1535">
        <v>0</v>
      </c>
      <c r="E18" s="1534">
        <v>104</v>
      </c>
      <c r="F18" s="1534">
        <v>70</v>
      </c>
      <c r="G18" s="1609">
        <v>0</v>
      </c>
      <c r="H18" s="1536">
        <v>0</v>
      </c>
      <c r="I18" s="1432">
        <v>202</v>
      </c>
      <c r="J18" s="1610">
        <v>0</v>
      </c>
      <c r="K18" s="1534">
        <v>0</v>
      </c>
      <c r="L18" s="1534">
        <v>0</v>
      </c>
      <c r="M18" s="1534">
        <v>0</v>
      </c>
      <c r="N18" s="1432">
        <v>0</v>
      </c>
      <c r="O18" s="1539">
        <v>202</v>
      </c>
      <c r="P18" s="1471">
        <v>127</v>
      </c>
    </row>
    <row r="19" spans="1:17" x14ac:dyDescent="0.25">
      <c r="A19" s="1579" t="s">
        <v>36</v>
      </c>
      <c r="B19" s="1488">
        <v>0</v>
      </c>
      <c r="C19" s="1488">
        <v>0</v>
      </c>
      <c r="D19" s="1489">
        <v>0</v>
      </c>
      <c r="E19" s="1488">
        <v>0</v>
      </c>
      <c r="F19" s="1488">
        <v>0</v>
      </c>
      <c r="G19" s="1503">
        <v>0</v>
      </c>
      <c r="H19" s="1504">
        <v>0</v>
      </c>
      <c r="I19" s="1432">
        <v>0</v>
      </c>
      <c r="J19" s="1648">
        <v>0</v>
      </c>
      <c r="K19" s="1488">
        <v>0</v>
      </c>
      <c r="L19" s="1488">
        <v>0</v>
      </c>
      <c r="M19" s="1488">
        <v>0</v>
      </c>
      <c r="N19" s="1432">
        <v>0</v>
      </c>
      <c r="O19" s="1508">
        <v>0</v>
      </c>
      <c r="P19" s="1441">
        <v>0</v>
      </c>
    </row>
    <row r="20" spans="1:17" x14ac:dyDescent="0.25">
      <c r="A20" s="1579" t="s">
        <v>37</v>
      </c>
      <c r="B20" s="1488">
        <v>0</v>
      </c>
      <c r="C20" s="1488">
        <v>0</v>
      </c>
      <c r="D20" s="1489">
        <v>0</v>
      </c>
      <c r="E20" s="1488">
        <v>0</v>
      </c>
      <c r="F20" s="1488">
        <v>0</v>
      </c>
      <c r="G20" s="1503">
        <v>0</v>
      </c>
      <c r="H20" s="1504">
        <v>0</v>
      </c>
      <c r="I20" s="1432">
        <v>0</v>
      </c>
      <c r="J20" s="1648">
        <v>0</v>
      </c>
      <c r="K20" s="1488">
        <v>0</v>
      </c>
      <c r="L20" s="1488">
        <v>0</v>
      </c>
      <c r="M20" s="1488">
        <v>0</v>
      </c>
      <c r="N20" s="1432">
        <v>0</v>
      </c>
      <c r="O20" s="1508">
        <v>0</v>
      </c>
      <c r="P20" s="1441">
        <v>0</v>
      </c>
    </row>
    <row r="21" spans="1:17" s="1419" customFormat="1" x14ac:dyDescent="0.25">
      <c r="A21" s="1579" t="s">
        <v>38</v>
      </c>
      <c r="B21" s="1488">
        <v>10</v>
      </c>
      <c r="C21" s="1488">
        <v>0</v>
      </c>
      <c r="D21" s="1489">
        <v>0</v>
      </c>
      <c r="E21" s="1488">
        <v>8</v>
      </c>
      <c r="F21" s="1488">
        <v>0</v>
      </c>
      <c r="G21" s="1503">
        <v>0</v>
      </c>
      <c r="H21" s="1504">
        <v>0</v>
      </c>
      <c r="I21" s="1432">
        <v>18</v>
      </c>
      <c r="J21" s="1648">
        <v>0</v>
      </c>
      <c r="K21" s="1488">
        <v>0</v>
      </c>
      <c r="L21" s="1488">
        <v>0</v>
      </c>
      <c r="M21" s="1488">
        <v>0</v>
      </c>
      <c r="N21" s="1432">
        <v>0</v>
      </c>
      <c r="O21" s="1508">
        <v>18</v>
      </c>
      <c r="P21" s="1441">
        <v>18</v>
      </c>
    </row>
    <row r="22" spans="1:17" ht="15" customHeight="1" x14ac:dyDescent="0.25">
      <c r="A22" s="1579" t="s">
        <v>39</v>
      </c>
      <c r="B22" s="1488">
        <v>0</v>
      </c>
      <c r="C22" s="1488">
        <v>0</v>
      </c>
      <c r="D22" s="1489">
        <v>0</v>
      </c>
      <c r="E22" s="1488">
        <v>0</v>
      </c>
      <c r="F22" s="1488">
        <v>0</v>
      </c>
      <c r="G22" s="1503">
        <v>0</v>
      </c>
      <c r="H22" s="1504">
        <v>0</v>
      </c>
      <c r="I22" s="1432">
        <v>0</v>
      </c>
      <c r="J22" s="1648">
        <v>0</v>
      </c>
      <c r="K22" s="1488">
        <v>0</v>
      </c>
      <c r="L22" s="1488">
        <v>0</v>
      </c>
      <c r="M22" s="1488">
        <v>0</v>
      </c>
      <c r="N22" s="1432">
        <v>0</v>
      </c>
      <c r="O22" s="1508">
        <v>0</v>
      </c>
      <c r="P22" s="1441">
        <v>0</v>
      </c>
    </row>
    <row r="23" spans="1:17" x14ac:dyDescent="0.25">
      <c r="A23" s="1579" t="s">
        <v>40</v>
      </c>
      <c r="B23" s="1488">
        <v>0</v>
      </c>
      <c r="C23" s="1488">
        <v>0</v>
      </c>
      <c r="D23" s="1489">
        <v>0</v>
      </c>
      <c r="E23" s="1488">
        <v>0</v>
      </c>
      <c r="F23" s="1488">
        <v>0</v>
      </c>
      <c r="G23" s="1503">
        <v>0</v>
      </c>
      <c r="H23" s="1504">
        <v>0</v>
      </c>
      <c r="I23" s="1432">
        <v>0</v>
      </c>
      <c r="J23" s="1648">
        <v>0</v>
      </c>
      <c r="K23" s="1488">
        <v>0</v>
      </c>
      <c r="L23" s="1488">
        <v>0</v>
      </c>
      <c r="M23" s="1488">
        <v>0</v>
      </c>
      <c r="N23" s="1432">
        <v>0</v>
      </c>
      <c r="O23" s="1508">
        <v>0</v>
      </c>
      <c r="P23" s="1441">
        <v>0</v>
      </c>
    </row>
    <row r="24" spans="1:17" x14ac:dyDescent="0.25">
      <c r="A24" s="1579" t="s">
        <v>41</v>
      </c>
      <c r="B24" s="1488">
        <v>0</v>
      </c>
      <c r="C24" s="1488">
        <v>0</v>
      </c>
      <c r="D24" s="1489">
        <v>0</v>
      </c>
      <c r="E24" s="1488">
        <v>0</v>
      </c>
      <c r="F24" s="1488">
        <v>2</v>
      </c>
      <c r="G24" s="1503">
        <v>0</v>
      </c>
      <c r="H24" s="1504">
        <v>0</v>
      </c>
      <c r="I24" s="1432">
        <v>2</v>
      </c>
      <c r="J24" s="1648">
        <v>0</v>
      </c>
      <c r="K24" s="1488">
        <v>0</v>
      </c>
      <c r="L24" s="1488">
        <v>0</v>
      </c>
      <c r="M24" s="1488">
        <v>0</v>
      </c>
      <c r="N24" s="1432">
        <v>0</v>
      </c>
      <c r="O24" s="1508">
        <v>2</v>
      </c>
      <c r="P24" s="1441">
        <v>2</v>
      </c>
    </row>
    <row r="25" spans="1:17" x14ac:dyDescent="0.25">
      <c r="A25" s="1579" t="s">
        <v>42</v>
      </c>
      <c r="B25" s="1488">
        <v>0</v>
      </c>
      <c r="C25" s="1488">
        <v>0</v>
      </c>
      <c r="D25" s="1489">
        <v>0</v>
      </c>
      <c r="E25" s="1488">
        <v>0</v>
      </c>
      <c r="F25" s="1488">
        <v>0</v>
      </c>
      <c r="G25" s="1503">
        <v>0</v>
      </c>
      <c r="H25" s="1504">
        <v>0</v>
      </c>
      <c r="I25" s="1432">
        <v>0</v>
      </c>
      <c r="J25" s="1648">
        <v>0</v>
      </c>
      <c r="K25" s="1488">
        <v>0</v>
      </c>
      <c r="L25" s="1488">
        <v>0</v>
      </c>
      <c r="M25" s="1488">
        <v>0</v>
      </c>
      <c r="N25" s="1432">
        <v>0</v>
      </c>
      <c r="O25" s="1508">
        <v>0</v>
      </c>
      <c r="P25" s="1441">
        <v>0</v>
      </c>
    </row>
    <row r="26" spans="1:17" x14ac:dyDescent="0.25">
      <c r="A26" s="1579" t="s">
        <v>43</v>
      </c>
      <c r="B26" s="1488">
        <v>13</v>
      </c>
      <c r="C26" s="1488">
        <v>0</v>
      </c>
      <c r="D26" s="1489">
        <v>0</v>
      </c>
      <c r="E26" s="1488">
        <v>110</v>
      </c>
      <c r="F26" s="1488">
        <v>0</v>
      </c>
      <c r="G26" s="1503">
        <v>0</v>
      </c>
      <c r="H26" s="1504">
        <v>5</v>
      </c>
      <c r="I26" s="1432">
        <v>128</v>
      </c>
      <c r="J26" s="1648">
        <v>0</v>
      </c>
      <c r="K26" s="1488">
        <v>0</v>
      </c>
      <c r="L26" s="1488">
        <v>0</v>
      </c>
      <c r="M26" s="1488">
        <v>0</v>
      </c>
      <c r="N26" s="1432">
        <v>0</v>
      </c>
      <c r="O26" s="1508">
        <v>128</v>
      </c>
      <c r="P26" s="1441">
        <v>40</v>
      </c>
    </row>
    <row r="27" spans="1:17" x14ac:dyDescent="0.25">
      <c r="A27" s="1579" t="s">
        <v>44</v>
      </c>
      <c r="B27" s="1488">
        <v>0</v>
      </c>
      <c r="C27" s="1488">
        <v>0</v>
      </c>
      <c r="D27" s="1489">
        <v>0</v>
      </c>
      <c r="E27" s="1488">
        <v>0</v>
      </c>
      <c r="F27" s="1488">
        <v>0</v>
      </c>
      <c r="G27" s="1503">
        <v>0</v>
      </c>
      <c r="H27" s="1504">
        <v>0</v>
      </c>
      <c r="I27" s="1432">
        <v>0</v>
      </c>
      <c r="J27" s="1648">
        <v>0</v>
      </c>
      <c r="K27" s="1488">
        <v>0</v>
      </c>
      <c r="L27" s="1488">
        <v>0</v>
      </c>
      <c r="M27" s="1488">
        <v>0</v>
      </c>
      <c r="N27" s="1432">
        <v>0</v>
      </c>
      <c r="O27" s="1508">
        <v>0</v>
      </c>
      <c r="P27" s="1441">
        <v>0</v>
      </c>
    </row>
    <row r="28" spans="1:17" x14ac:dyDescent="0.25">
      <c r="A28" s="1579" t="s">
        <v>45</v>
      </c>
      <c r="B28" s="1488">
        <v>0</v>
      </c>
      <c r="C28" s="1488">
        <v>0</v>
      </c>
      <c r="D28" s="1489">
        <v>0</v>
      </c>
      <c r="E28" s="1488">
        <v>10</v>
      </c>
      <c r="F28" s="1488">
        <v>0</v>
      </c>
      <c r="G28" s="1503">
        <v>0</v>
      </c>
      <c r="H28" s="1504">
        <v>0</v>
      </c>
      <c r="I28" s="1432">
        <v>10</v>
      </c>
      <c r="J28" s="1648">
        <v>0</v>
      </c>
      <c r="K28" s="1488">
        <v>0</v>
      </c>
      <c r="L28" s="1488">
        <v>0</v>
      </c>
      <c r="M28" s="1488">
        <v>0</v>
      </c>
      <c r="N28" s="1432">
        <v>0</v>
      </c>
      <c r="O28" s="1508">
        <v>10</v>
      </c>
      <c r="P28" s="1441">
        <v>10</v>
      </c>
    </row>
    <row r="29" spans="1:17" x14ac:dyDescent="0.25">
      <c r="A29" s="1579" t="s">
        <v>46</v>
      </c>
      <c r="B29" s="1488">
        <v>0</v>
      </c>
      <c r="C29" s="1488">
        <v>15</v>
      </c>
      <c r="D29" s="1489">
        <v>0</v>
      </c>
      <c r="E29" s="1488">
        <v>0</v>
      </c>
      <c r="F29" s="1488">
        <v>100</v>
      </c>
      <c r="G29" s="1503">
        <v>0</v>
      </c>
      <c r="H29" s="1504">
        <v>0</v>
      </c>
      <c r="I29" s="1432">
        <v>115</v>
      </c>
      <c r="J29" s="1648">
        <v>0</v>
      </c>
      <c r="K29" s="1488">
        <v>0</v>
      </c>
      <c r="L29" s="1488">
        <v>0</v>
      </c>
      <c r="M29" s="1488">
        <v>0</v>
      </c>
      <c r="N29" s="1432">
        <v>0</v>
      </c>
      <c r="O29" s="1508">
        <v>115</v>
      </c>
      <c r="P29" s="1441">
        <v>106</v>
      </c>
    </row>
    <row r="30" spans="1:17" x14ac:dyDescent="0.25">
      <c r="A30" s="1579" t="s">
        <v>47</v>
      </c>
      <c r="B30" s="1488">
        <v>0</v>
      </c>
      <c r="C30" s="1488">
        <v>0</v>
      </c>
      <c r="D30" s="1489">
        <v>0</v>
      </c>
      <c r="E30" s="1488">
        <v>0</v>
      </c>
      <c r="F30" s="1488">
        <v>0</v>
      </c>
      <c r="G30" s="1503">
        <v>0</v>
      </c>
      <c r="H30" s="1504">
        <v>0</v>
      </c>
      <c r="I30" s="1432">
        <v>0</v>
      </c>
      <c r="J30" s="1648">
        <v>0</v>
      </c>
      <c r="K30" s="1488">
        <v>0</v>
      </c>
      <c r="L30" s="1488">
        <v>0</v>
      </c>
      <c r="M30" s="1488">
        <v>0</v>
      </c>
      <c r="N30" s="1432">
        <v>0</v>
      </c>
      <c r="O30" s="1508">
        <v>0</v>
      </c>
      <c r="P30" s="1441">
        <v>0</v>
      </c>
    </row>
    <row r="31" spans="1:17" ht="15.75" thickBot="1" x14ac:dyDescent="0.3">
      <c r="A31" s="1579" t="s">
        <v>321</v>
      </c>
      <c r="B31" s="1488">
        <v>25</v>
      </c>
      <c r="C31" s="1488">
        <v>47</v>
      </c>
      <c r="D31" s="1489">
        <v>0</v>
      </c>
      <c r="E31" s="1488">
        <v>73</v>
      </c>
      <c r="F31" s="1488">
        <v>60</v>
      </c>
      <c r="G31" s="1503">
        <v>0</v>
      </c>
      <c r="H31" s="1504">
        <v>201</v>
      </c>
      <c r="I31" s="1457">
        <v>406</v>
      </c>
      <c r="J31" s="1648">
        <v>0</v>
      </c>
      <c r="K31" s="1488">
        <v>0</v>
      </c>
      <c r="L31" s="1488">
        <v>0</v>
      </c>
      <c r="M31" s="1488">
        <v>0</v>
      </c>
      <c r="N31" s="1457">
        <v>0</v>
      </c>
      <c r="O31" s="1508">
        <v>406</v>
      </c>
      <c r="P31" s="1441">
        <v>275</v>
      </c>
    </row>
    <row r="32" spans="1:17" ht="15.75" thickBot="1" x14ac:dyDescent="0.3">
      <c r="A32" s="1473" t="s">
        <v>25</v>
      </c>
      <c r="B32" s="1475">
        <v>53</v>
      </c>
      <c r="C32" s="1475">
        <v>85</v>
      </c>
      <c r="D32" s="1528">
        <v>0</v>
      </c>
      <c r="E32" s="1475">
        <v>305</v>
      </c>
      <c r="F32" s="1475">
        <v>232</v>
      </c>
      <c r="G32" s="1528">
        <v>0</v>
      </c>
      <c r="H32" s="1475">
        <v>206</v>
      </c>
      <c r="I32" s="1464">
        <v>881</v>
      </c>
      <c r="J32" s="1475">
        <v>0</v>
      </c>
      <c r="K32" s="1475">
        <v>0</v>
      </c>
      <c r="L32" s="1475">
        <v>0</v>
      </c>
      <c r="M32" s="1475">
        <v>0</v>
      </c>
      <c r="N32" s="1464">
        <v>0</v>
      </c>
      <c r="O32" s="1549">
        <v>881</v>
      </c>
      <c r="P32" s="1474">
        <v>578</v>
      </c>
      <c r="Q32" s="1478"/>
    </row>
    <row r="33" spans="1:17" ht="15.75" thickBot="1" x14ac:dyDescent="0.3">
      <c r="A33" s="1611" t="s">
        <v>26</v>
      </c>
      <c r="B33" s="1553">
        <v>9922</v>
      </c>
      <c r="C33" s="1553">
        <v>3754</v>
      </c>
      <c r="D33" s="1565">
        <v>1004</v>
      </c>
      <c r="E33" s="1553">
        <v>4697</v>
      </c>
      <c r="F33" s="1553">
        <v>3970</v>
      </c>
      <c r="G33" s="1565">
        <v>1289</v>
      </c>
      <c r="H33" s="1600">
        <v>2917</v>
      </c>
      <c r="I33" s="1464">
        <v>25260</v>
      </c>
      <c r="J33" s="1552">
        <v>168</v>
      </c>
      <c r="K33" s="1553">
        <v>76</v>
      </c>
      <c r="L33" s="1553">
        <v>2115</v>
      </c>
      <c r="M33" s="1553">
        <v>0</v>
      </c>
      <c r="N33" s="1464">
        <v>2359</v>
      </c>
      <c r="O33" s="1495">
        <v>27619</v>
      </c>
      <c r="P33" s="1460">
        <v>14711</v>
      </c>
      <c r="Q33" s="1478"/>
    </row>
    <row r="34" spans="1:17" ht="15.75" thickBot="1" x14ac:dyDescent="0.3">
      <c r="A34" s="1419"/>
      <c r="B34" s="1435"/>
      <c r="C34" s="1419"/>
      <c r="D34" s="1420"/>
      <c r="E34" s="1419"/>
      <c r="F34" s="1419"/>
      <c r="G34" s="1420"/>
      <c r="H34" s="1419"/>
      <c r="I34" s="1419"/>
      <c r="J34" s="1419"/>
      <c r="K34" s="1419"/>
      <c r="L34" s="1419"/>
      <c r="M34" s="1419"/>
      <c r="N34" s="1419"/>
      <c r="O34" s="1419"/>
    </row>
    <row r="35" spans="1:17" ht="15" customHeight="1" thickBot="1" x14ac:dyDescent="0.3">
      <c r="A35" s="3523" t="s">
        <v>30</v>
      </c>
      <c r="B35" s="3524"/>
      <c r="C35" s="3524"/>
      <c r="D35" s="3524"/>
      <c r="E35" s="3524"/>
      <c r="F35" s="3524"/>
      <c r="G35" s="3524"/>
      <c r="H35" s="3524"/>
      <c r="I35" s="3524"/>
      <c r="J35" s="3524"/>
      <c r="K35" s="3524"/>
      <c r="L35" s="3524"/>
      <c r="M35" s="3524"/>
      <c r="N35" s="3524"/>
      <c r="O35" s="3524"/>
      <c r="P35" s="3525"/>
    </row>
    <row r="36" spans="1:17" ht="15.75" customHeight="1" thickBot="1" x14ac:dyDescent="0.3">
      <c r="A36" s="3526" t="s">
        <v>0</v>
      </c>
      <c r="B36" s="3530" t="s">
        <v>459</v>
      </c>
      <c r="C36" s="3531"/>
      <c r="D36" s="3531"/>
      <c r="E36" s="3531"/>
      <c r="F36" s="3531"/>
      <c r="G36" s="3531"/>
      <c r="H36" s="3532"/>
      <c r="I36" s="1560"/>
      <c r="J36" s="3533" t="s">
        <v>458</v>
      </c>
      <c r="K36" s="3534"/>
      <c r="L36" s="3534"/>
      <c r="M36" s="3534"/>
      <c r="N36" s="3535"/>
      <c r="O36" s="3536" t="s">
        <v>3</v>
      </c>
      <c r="P36" s="3539" t="s">
        <v>495</v>
      </c>
    </row>
    <row r="37" spans="1:17" ht="15" customHeight="1" thickBot="1" x14ac:dyDescent="0.3">
      <c r="A37" s="3527"/>
      <c r="B37" s="3542" t="s">
        <v>8</v>
      </c>
      <c r="C37" s="3543"/>
      <c r="D37" s="3544"/>
      <c r="E37" s="3545" t="s">
        <v>9</v>
      </c>
      <c r="F37" s="3546"/>
      <c r="G37" s="3547"/>
      <c r="H37" s="3526" t="s">
        <v>32</v>
      </c>
      <c r="I37" s="3549" t="s">
        <v>10</v>
      </c>
      <c r="J37" s="3542" t="s">
        <v>11</v>
      </c>
      <c r="K37" s="3544"/>
      <c r="L37" s="3526" t="s">
        <v>12</v>
      </c>
      <c r="M37" s="3526" t="s">
        <v>33</v>
      </c>
      <c r="N37" s="3549" t="s">
        <v>13</v>
      </c>
      <c r="O37" s="3537"/>
      <c r="P37" s="3540"/>
    </row>
    <row r="38" spans="1:17" ht="15.75" customHeight="1" thickBot="1" x14ac:dyDescent="0.3">
      <c r="A38" s="3528"/>
      <c r="B38" s="3566" t="s">
        <v>483</v>
      </c>
      <c r="C38" s="3554" t="s">
        <v>15</v>
      </c>
      <c r="D38" s="3555"/>
      <c r="E38" s="3556" t="s">
        <v>16</v>
      </c>
      <c r="F38" s="3554" t="s">
        <v>34</v>
      </c>
      <c r="G38" s="3555"/>
      <c r="H38" s="3527"/>
      <c r="I38" s="3550"/>
      <c r="J38" s="3566" t="s">
        <v>483</v>
      </c>
      <c r="K38" s="3526" t="s">
        <v>15</v>
      </c>
      <c r="L38" s="3527"/>
      <c r="M38" s="3527"/>
      <c r="N38" s="3550"/>
      <c r="O38" s="3537"/>
      <c r="P38" s="3540"/>
    </row>
    <row r="39" spans="1:17" ht="43.5" thickBot="1" x14ac:dyDescent="0.3">
      <c r="A39" s="3529"/>
      <c r="B39" s="3567"/>
      <c r="C39" s="1641" t="s">
        <v>15</v>
      </c>
      <c r="D39" s="1426" t="s">
        <v>486</v>
      </c>
      <c r="E39" s="3557"/>
      <c r="F39" s="1641" t="s">
        <v>34</v>
      </c>
      <c r="G39" s="1426" t="s">
        <v>486</v>
      </c>
      <c r="H39" s="3548"/>
      <c r="I39" s="3551"/>
      <c r="J39" s="3567"/>
      <c r="K39" s="3548"/>
      <c r="L39" s="3548"/>
      <c r="M39" s="3548"/>
      <c r="N39" s="3551"/>
      <c r="O39" s="3538"/>
      <c r="P39" s="3541"/>
    </row>
    <row r="40" spans="1:17" x14ac:dyDescent="0.25">
      <c r="A40" s="1427" t="s">
        <v>27</v>
      </c>
      <c r="B40" s="1428">
        <v>2713</v>
      </c>
      <c r="C40" s="1481">
        <v>788</v>
      </c>
      <c r="D40" s="1482">
        <v>294</v>
      </c>
      <c r="E40" s="1481">
        <v>1974</v>
      </c>
      <c r="F40" s="1481">
        <v>1440</v>
      </c>
      <c r="G40" s="1483">
        <v>488</v>
      </c>
      <c r="H40" s="1484">
        <v>1307</v>
      </c>
      <c r="I40" s="1432">
        <v>8222</v>
      </c>
      <c r="J40" s="1428">
        <v>0</v>
      </c>
      <c r="K40" s="1481">
        <v>27</v>
      </c>
      <c r="L40" s="1481">
        <v>6</v>
      </c>
      <c r="M40" s="1484">
        <v>0</v>
      </c>
      <c r="N40" s="1432">
        <v>33</v>
      </c>
      <c r="O40" s="1486">
        <v>8255</v>
      </c>
      <c r="P40" s="1471">
        <v>3974</v>
      </c>
    </row>
    <row r="41" spans="1:17" ht="15.75" thickBot="1" x14ac:dyDescent="0.3">
      <c r="A41" s="1437" t="s">
        <v>28</v>
      </c>
      <c r="B41" s="1438">
        <v>7156</v>
      </c>
      <c r="C41" s="1488">
        <v>2881</v>
      </c>
      <c r="D41" s="1489">
        <v>710</v>
      </c>
      <c r="E41" s="1488">
        <v>2418</v>
      </c>
      <c r="F41" s="1488">
        <v>2298</v>
      </c>
      <c r="G41" s="1483">
        <v>801</v>
      </c>
      <c r="H41" s="1484">
        <v>1404</v>
      </c>
      <c r="I41" s="1457">
        <v>16157</v>
      </c>
      <c r="J41" s="1438">
        <v>168</v>
      </c>
      <c r="K41" s="1488">
        <v>49</v>
      </c>
      <c r="L41" s="1488">
        <v>2109</v>
      </c>
      <c r="M41" s="1484">
        <v>0</v>
      </c>
      <c r="N41" s="1457">
        <v>2326</v>
      </c>
      <c r="O41" s="1486">
        <v>18483</v>
      </c>
      <c r="P41" s="1492">
        <v>10159</v>
      </c>
    </row>
    <row r="42" spans="1:17" ht="15.75" thickBot="1" x14ac:dyDescent="0.3">
      <c r="A42" s="1459" t="s">
        <v>24</v>
      </c>
      <c r="B42" s="1461">
        <v>9869</v>
      </c>
      <c r="C42" s="1461">
        <v>3669</v>
      </c>
      <c r="D42" s="1494">
        <v>1004</v>
      </c>
      <c r="E42" s="1461">
        <v>4392</v>
      </c>
      <c r="F42" s="1461">
        <v>3738</v>
      </c>
      <c r="G42" s="1494">
        <v>1289</v>
      </c>
      <c r="H42" s="1480">
        <v>2711</v>
      </c>
      <c r="I42" s="1464">
        <v>24379</v>
      </c>
      <c r="J42" s="1461">
        <v>168</v>
      </c>
      <c r="K42" s="1461">
        <v>76</v>
      </c>
      <c r="L42" s="1461">
        <v>2115</v>
      </c>
      <c r="M42" s="1461">
        <v>0</v>
      </c>
      <c r="N42" s="1464">
        <v>2359</v>
      </c>
      <c r="O42" s="1495">
        <v>26738</v>
      </c>
      <c r="P42" s="1460">
        <v>14133</v>
      </c>
    </row>
    <row r="43" spans="1:17" ht="15.75" thickBot="1" x14ac:dyDescent="0.3">
      <c r="A43" s="1459" t="s">
        <v>25</v>
      </c>
      <c r="B43" s="1496">
        <v>53</v>
      </c>
      <c r="C43" s="1496">
        <v>85</v>
      </c>
      <c r="D43" s="1497">
        <v>0</v>
      </c>
      <c r="E43" s="1496">
        <v>305</v>
      </c>
      <c r="F43" s="1496">
        <v>232</v>
      </c>
      <c r="G43" s="1497">
        <v>0</v>
      </c>
      <c r="H43" s="1496">
        <v>206</v>
      </c>
      <c r="I43" s="1464">
        <v>881</v>
      </c>
      <c r="J43" s="1496">
        <v>0</v>
      </c>
      <c r="K43" s="1496">
        <v>0</v>
      </c>
      <c r="L43" s="1496">
        <v>0</v>
      </c>
      <c r="M43" s="1496">
        <v>0</v>
      </c>
      <c r="N43" s="1464">
        <v>0</v>
      </c>
      <c r="O43" s="1612">
        <v>881</v>
      </c>
      <c r="P43" s="1460">
        <v>578</v>
      </c>
    </row>
    <row r="44" spans="1:17" ht="15.75" thickBot="1" x14ac:dyDescent="0.3">
      <c r="A44" s="1498" t="s">
        <v>26</v>
      </c>
      <c r="B44" s="1496">
        <v>9922</v>
      </c>
      <c r="C44" s="1496">
        <v>3754</v>
      </c>
      <c r="D44" s="1497">
        <v>1004</v>
      </c>
      <c r="E44" s="1496">
        <v>4697</v>
      </c>
      <c r="F44" s="1496">
        <v>3970</v>
      </c>
      <c r="G44" s="1497">
        <v>1289</v>
      </c>
      <c r="H44" s="1499">
        <v>2917</v>
      </c>
      <c r="I44" s="1464">
        <v>25260</v>
      </c>
      <c r="J44" s="1496">
        <v>168</v>
      </c>
      <c r="K44" s="1496">
        <v>76</v>
      </c>
      <c r="L44" s="1496">
        <v>2115</v>
      </c>
      <c r="M44" s="1496">
        <v>0</v>
      </c>
      <c r="N44" s="1464">
        <v>2359</v>
      </c>
      <c r="O44" s="1613">
        <v>27619</v>
      </c>
      <c r="P44" s="1460">
        <v>14711</v>
      </c>
    </row>
    <row r="45" spans="1:17" x14ac:dyDescent="0.25">
      <c r="A45" s="1419"/>
      <c r="B45" s="1419"/>
      <c r="C45" s="1419"/>
      <c r="D45" s="1420"/>
      <c r="E45" s="1419"/>
      <c r="F45" s="1419"/>
      <c r="G45" s="1420"/>
      <c r="H45" s="1419"/>
      <c r="I45" s="1419"/>
      <c r="J45" s="1419"/>
      <c r="K45" s="1419"/>
      <c r="L45" s="1419"/>
      <c r="M45" s="1419"/>
      <c r="N45" s="1419"/>
      <c r="O45" s="1419"/>
    </row>
    <row r="46" spans="1:17" ht="15.75" thickBot="1" x14ac:dyDescent="0.3">
      <c r="A46" s="1419"/>
      <c r="B46" s="1419"/>
      <c r="C46" s="1419"/>
      <c r="D46" s="1420"/>
      <c r="E46" s="1419"/>
      <c r="F46" s="1419"/>
      <c r="G46" s="1420"/>
      <c r="H46" s="1419"/>
      <c r="I46" s="1419"/>
      <c r="J46" s="1419"/>
      <c r="K46" s="1419"/>
      <c r="L46" s="1419"/>
      <c r="M46" s="1419"/>
      <c r="N46" s="1419"/>
      <c r="O46" s="1419"/>
    </row>
    <row r="47" spans="1:17" ht="15.75" thickBot="1" x14ac:dyDescent="0.3">
      <c r="A47" s="3523" t="s">
        <v>48</v>
      </c>
      <c r="B47" s="3524"/>
      <c r="C47" s="3524"/>
      <c r="D47" s="3524"/>
      <c r="E47" s="3524"/>
      <c r="F47" s="3524"/>
      <c r="G47" s="3524"/>
      <c r="H47" s="3524"/>
      <c r="I47" s="3524"/>
      <c r="J47" s="3524"/>
      <c r="K47" s="3524"/>
      <c r="L47" s="3524"/>
      <c r="M47" s="3524"/>
      <c r="N47" s="3524"/>
      <c r="O47" s="3524"/>
      <c r="P47" s="3525"/>
      <c r="Q47" s="1649"/>
    </row>
    <row r="48" spans="1:17" ht="15.75" customHeight="1" thickBot="1" x14ac:dyDescent="0.3">
      <c r="A48" s="3526" t="s">
        <v>0</v>
      </c>
      <c r="B48" s="3530" t="s">
        <v>459</v>
      </c>
      <c r="C48" s="3531"/>
      <c r="D48" s="3531"/>
      <c r="E48" s="3531"/>
      <c r="F48" s="3531"/>
      <c r="G48" s="3531"/>
      <c r="H48" s="3532"/>
      <c r="I48" s="1560"/>
      <c r="J48" s="3533" t="s">
        <v>458</v>
      </c>
      <c r="K48" s="3534"/>
      <c r="L48" s="3534"/>
      <c r="M48" s="3534"/>
      <c r="N48" s="3535"/>
      <c r="O48" s="3536" t="s">
        <v>3</v>
      </c>
      <c r="P48" s="3539" t="s">
        <v>495</v>
      </c>
      <c r="Q48" s="1642"/>
    </row>
    <row r="49" spans="1:18" ht="15" customHeight="1" thickBot="1" x14ac:dyDescent="0.3">
      <c r="A49" s="3527"/>
      <c r="B49" s="3542" t="s">
        <v>8</v>
      </c>
      <c r="C49" s="3543"/>
      <c r="D49" s="3544"/>
      <c r="E49" s="3545" t="s">
        <v>9</v>
      </c>
      <c r="F49" s="3546"/>
      <c r="G49" s="3547"/>
      <c r="H49" s="3526" t="s">
        <v>32</v>
      </c>
      <c r="I49" s="3549" t="s">
        <v>10</v>
      </c>
      <c r="J49" s="3542" t="s">
        <v>11</v>
      </c>
      <c r="K49" s="3544"/>
      <c r="L49" s="3526" t="s">
        <v>12</v>
      </c>
      <c r="M49" s="3526" t="s">
        <v>33</v>
      </c>
      <c r="N49" s="3549" t="s">
        <v>13</v>
      </c>
      <c r="O49" s="3537"/>
      <c r="P49" s="3540"/>
      <c r="Q49" s="1642"/>
    </row>
    <row r="50" spans="1:18" ht="15.75" customHeight="1" thickBot="1" x14ac:dyDescent="0.3">
      <c r="A50" s="3528"/>
      <c r="B50" s="3566" t="s">
        <v>483</v>
      </c>
      <c r="C50" s="3554" t="s">
        <v>15</v>
      </c>
      <c r="D50" s="3555"/>
      <c r="E50" s="3556" t="s">
        <v>16</v>
      </c>
      <c r="F50" s="3554" t="s">
        <v>34</v>
      </c>
      <c r="G50" s="3555"/>
      <c r="H50" s="3527"/>
      <c r="I50" s="3550"/>
      <c r="J50" s="3566" t="s">
        <v>483</v>
      </c>
      <c r="K50" s="3526" t="s">
        <v>15</v>
      </c>
      <c r="L50" s="3527"/>
      <c r="M50" s="3527"/>
      <c r="N50" s="3550"/>
      <c r="O50" s="3537"/>
      <c r="P50" s="3540"/>
    </row>
    <row r="51" spans="1:18" ht="43.5" thickBot="1" x14ac:dyDescent="0.3">
      <c r="A51" s="3529"/>
      <c r="B51" s="3567"/>
      <c r="C51" s="1641" t="s">
        <v>15</v>
      </c>
      <c r="D51" s="1426" t="s">
        <v>486</v>
      </c>
      <c r="E51" s="3557"/>
      <c r="F51" s="1641" t="s">
        <v>34</v>
      </c>
      <c r="G51" s="1426" t="s">
        <v>486</v>
      </c>
      <c r="H51" s="3548"/>
      <c r="I51" s="3551"/>
      <c r="J51" s="3567"/>
      <c r="K51" s="3548"/>
      <c r="L51" s="3548"/>
      <c r="M51" s="3548"/>
      <c r="N51" s="3551"/>
      <c r="O51" s="3538"/>
      <c r="P51" s="3541"/>
      <c r="Q51" s="1649"/>
    </row>
    <row r="52" spans="1:18" x14ac:dyDescent="0.25">
      <c r="A52" s="1427" t="s">
        <v>17</v>
      </c>
      <c r="B52" s="1428">
        <v>8449</v>
      </c>
      <c r="C52" s="1481">
        <v>2016</v>
      </c>
      <c r="D52" s="1482">
        <v>103</v>
      </c>
      <c r="E52" s="1481">
        <v>3371</v>
      </c>
      <c r="F52" s="1481">
        <v>5282</v>
      </c>
      <c r="G52" s="1483">
        <v>1106</v>
      </c>
      <c r="H52" s="1484">
        <v>795</v>
      </c>
      <c r="I52" s="1432">
        <v>19913</v>
      </c>
      <c r="J52" s="1500">
        <v>86</v>
      </c>
      <c r="K52" s="1481">
        <v>0</v>
      </c>
      <c r="L52" s="1481">
        <v>1458</v>
      </c>
      <c r="M52" s="1605">
        <v>0</v>
      </c>
      <c r="N52" s="1432">
        <v>1544</v>
      </c>
      <c r="O52" s="1486">
        <v>21457</v>
      </c>
      <c r="P52" s="1434">
        <v>11599</v>
      </c>
      <c r="R52" s="1616"/>
    </row>
    <row r="53" spans="1:18" ht="15" customHeight="1" x14ac:dyDescent="0.25">
      <c r="A53" s="1437" t="s">
        <v>410</v>
      </c>
      <c r="B53" s="1438">
        <v>4958</v>
      </c>
      <c r="C53" s="1488">
        <v>2397</v>
      </c>
      <c r="D53" s="1489">
        <v>231</v>
      </c>
      <c r="E53" s="1488">
        <v>3873</v>
      </c>
      <c r="F53" s="1488">
        <v>6215</v>
      </c>
      <c r="G53" s="1503">
        <v>1217</v>
      </c>
      <c r="H53" s="1504">
        <v>830</v>
      </c>
      <c r="I53" s="1432">
        <v>18272</v>
      </c>
      <c r="J53" s="1648">
        <v>357</v>
      </c>
      <c r="K53" s="1488">
        <v>727</v>
      </c>
      <c r="L53" s="1488">
        <v>1164</v>
      </c>
      <c r="M53" s="1544">
        <v>0</v>
      </c>
      <c r="N53" s="1432">
        <v>2248</v>
      </c>
      <c r="O53" s="1508">
        <v>20521</v>
      </c>
      <c r="P53" s="1441">
        <v>11948</v>
      </c>
      <c r="R53" s="1616"/>
    </row>
    <row r="54" spans="1:18" x14ac:dyDescent="0.25">
      <c r="A54" s="1442" t="s">
        <v>520</v>
      </c>
      <c r="B54" s="1443">
        <v>2074</v>
      </c>
      <c r="C54" s="1509">
        <v>990</v>
      </c>
      <c r="D54" s="1489">
        <v>100</v>
      </c>
      <c r="E54" s="1509">
        <v>1042</v>
      </c>
      <c r="F54" s="1509">
        <v>2169</v>
      </c>
      <c r="G54" s="1503">
        <v>341</v>
      </c>
      <c r="H54" s="1510">
        <v>324</v>
      </c>
      <c r="I54" s="1446">
        <v>6599</v>
      </c>
      <c r="J54" s="1650">
        <v>155</v>
      </c>
      <c r="K54" s="1509">
        <v>0</v>
      </c>
      <c r="L54" s="1509">
        <v>669</v>
      </c>
      <c r="M54" s="1617">
        <v>0</v>
      </c>
      <c r="N54" s="1432">
        <v>824</v>
      </c>
      <c r="O54" s="1514">
        <v>7423</v>
      </c>
      <c r="P54" s="1444">
        <v>4906</v>
      </c>
    </row>
    <row r="55" spans="1:18" x14ac:dyDescent="0.25">
      <c r="A55" s="1450" t="s">
        <v>20</v>
      </c>
      <c r="B55" s="1443">
        <v>1024</v>
      </c>
      <c r="C55" s="1509">
        <v>240</v>
      </c>
      <c r="D55" s="1489">
        <v>58</v>
      </c>
      <c r="E55" s="1509">
        <v>1655</v>
      </c>
      <c r="F55" s="1509">
        <v>1878</v>
      </c>
      <c r="G55" s="1503">
        <v>161</v>
      </c>
      <c r="H55" s="1510">
        <v>302</v>
      </c>
      <c r="I55" s="1446">
        <v>5098</v>
      </c>
      <c r="J55" s="1650">
        <v>0</v>
      </c>
      <c r="K55" s="1509">
        <v>0</v>
      </c>
      <c r="L55" s="1509">
        <v>7</v>
      </c>
      <c r="M55" s="1617">
        <v>0</v>
      </c>
      <c r="N55" s="1432">
        <v>7</v>
      </c>
      <c r="O55" s="1514">
        <v>5106</v>
      </c>
      <c r="P55" s="1444">
        <v>2489</v>
      </c>
    </row>
    <row r="56" spans="1:18" x14ac:dyDescent="0.25">
      <c r="A56" s="1450" t="s">
        <v>21</v>
      </c>
      <c r="B56" s="1443">
        <v>1688</v>
      </c>
      <c r="C56" s="1509">
        <v>933</v>
      </c>
      <c r="D56" s="1489">
        <v>66</v>
      </c>
      <c r="E56" s="1509">
        <v>1156</v>
      </c>
      <c r="F56" s="1509">
        <v>1784</v>
      </c>
      <c r="G56" s="1503">
        <v>579</v>
      </c>
      <c r="H56" s="1510">
        <v>145</v>
      </c>
      <c r="I56" s="1446">
        <v>5706</v>
      </c>
      <c r="J56" s="1650">
        <v>202</v>
      </c>
      <c r="K56" s="1509">
        <v>727</v>
      </c>
      <c r="L56" s="1509">
        <v>478</v>
      </c>
      <c r="M56" s="1617">
        <v>0</v>
      </c>
      <c r="N56" s="1432">
        <v>1407</v>
      </c>
      <c r="O56" s="1514">
        <v>7113</v>
      </c>
      <c r="P56" s="1444">
        <v>3969</v>
      </c>
    </row>
    <row r="57" spans="1:18" x14ac:dyDescent="0.25">
      <c r="A57" s="1437" t="s">
        <v>22</v>
      </c>
      <c r="B57" s="1438">
        <v>620</v>
      </c>
      <c r="C57" s="1488">
        <v>419</v>
      </c>
      <c r="D57" s="1489">
        <v>57</v>
      </c>
      <c r="E57" s="1488">
        <v>239</v>
      </c>
      <c r="F57" s="1488">
        <v>151</v>
      </c>
      <c r="G57" s="1503">
        <v>0</v>
      </c>
      <c r="H57" s="1504">
        <v>56</v>
      </c>
      <c r="I57" s="1432">
        <v>1485</v>
      </c>
      <c r="J57" s="1648">
        <v>0</v>
      </c>
      <c r="K57" s="1488">
        <v>3</v>
      </c>
      <c r="L57" s="1488">
        <v>0</v>
      </c>
      <c r="M57" s="1544">
        <v>0</v>
      </c>
      <c r="N57" s="1432">
        <v>3</v>
      </c>
      <c r="O57" s="1508">
        <v>1488</v>
      </c>
      <c r="P57" s="1441">
        <v>605</v>
      </c>
    </row>
    <row r="58" spans="1:18" ht="15.75" thickBot="1" x14ac:dyDescent="0.3">
      <c r="A58" s="1643" t="s">
        <v>23</v>
      </c>
      <c r="B58" s="1644">
        <v>2078</v>
      </c>
      <c r="C58" s="1645">
        <v>909</v>
      </c>
      <c r="D58" s="1646">
        <v>34</v>
      </c>
      <c r="E58" s="1645">
        <v>2708</v>
      </c>
      <c r="F58" s="1645">
        <v>1791</v>
      </c>
      <c r="G58" s="1651">
        <v>120</v>
      </c>
      <c r="H58" s="1652">
        <v>710</v>
      </c>
      <c r="I58" s="1457">
        <v>8196</v>
      </c>
      <c r="J58" s="1653">
        <v>122</v>
      </c>
      <c r="K58" s="1645">
        <v>0</v>
      </c>
      <c r="L58" s="1645">
        <v>508</v>
      </c>
      <c r="M58" s="1654">
        <v>0</v>
      </c>
      <c r="N58" s="1457">
        <v>630</v>
      </c>
      <c r="O58" s="1655">
        <v>8826</v>
      </c>
      <c r="P58" s="1647">
        <v>4600</v>
      </c>
    </row>
    <row r="59" spans="1:18" ht="15.75" thickBot="1" x14ac:dyDescent="0.3">
      <c r="A59" s="1459" t="s">
        <v>24</v>
      </c>
      <c r="B59" s="1461">
        <v>16104</v>
      </c>
      <c r="C59" s="1461">
        <v>5741</v>
      </c>
      <c r="D59" s="1494">
        <v>425</v>
      </c>
      <c r="E59" s="1461">
        <v>10191</v>
      </c>
      <c r="F59" s="1461">
        <v>13439</v>
      </c>
      <c r="G59" s="1494">
        <v>2443</v>
      </c>
      <c r="H59" s="1480">
        <v>2391</v>
      </c>
      <c r="I59" s="1464">
        <v>47866</v>
      </c>
      <c r="J59" s="1552">
        <v>565</v>
      </c>
      <c r="K59" s="1461">
        <v>730</v>
      </c>
      <c r="L59" s="1461">
        <v>3130</v>
      </c>
      <c r="M59" s="1461">
        <v>0</v>
      </c>
      <c r="N59" s="1464">
        <v>4425</v>
      </c>
      <c r="O59" s="1495">
        <v>52291</v>
      </c>
      <c r="P59" s="1460">
        <v>28752</v>
      </c>
    </row>
    <row r="60" spans="1:18" x14ac:dyDescent="0.25">
      <c r="A60" s="1608" t="s">
        <v>35</v>
      </c>
      <c r="B60" s="1534">
        <v>428</v>
      </c>
      <c r="C60" s="1534">
        <v>68</v>
      </c>
      <c r="D60" s="1535">
        <v>0</v>
      </c>
      <c r="E60" s="1534">
        <v>1201</v>
      </c>
      <c r="F60" s="1534">
        <v>2374</v>
      </c>
      <c r="G60" s="1609">
        <v>0</v>
      </c>
      <c r="H60" s="1536">
        <v>0</v>
      </c>
      <c r="I60" s="1432">
        <v>4071</v>
      </c>
      <c r="J60" s="1610">
        <v>0</v>
      </c>
      <c r="K60" s="1534">
        <v>0</v>
      </c>
      <c r="L60" s="1534">
        <v>341</v>
      </c>
      <c r="M60" s="1534">
        <v>0</v>
      </c>
      <c r="N60" s="1432">
        <v>341</v>
      </c>
      <c r="O60" s="1539">
        <v>4412</v>
      </c>
      <c r="P60" s="1471">
        <v>3338</v>
      </c>
    </row>
    <row r="61" spans="1:18" x14ac:dyDescent="0.25">
      <c r="A61" s="1579" t="s">
        <v>36</v>
      </c>
      <c r="B61" s="1488">
        <v>412</v>
      </c>
      <c r="C61" s="1488">
        <v>96</v>
      </c>
      <c r="D61" s="1489">
        <v>0</v>
      </c>
      <c r="E61" s="1488">
        <v>1062</v>
      </c>
      <c r="F61" s="1488">
        <v>977</v>
      </c>
      <c r="G61" s="1503">
        <v>0</v>
      </c>
      <c r="H61" s="1504">
        <v>188</v>
      </c>
      <c r="I61" s="1432">
        <v>2735</v>
      </c>
      <c r="J61" s="1648">
        <v>1410</v>
      </c>
      <c r="K61" s="1488">
        <v>837</v>
      </c>
      <c r="L61" s="1488">
        <v>1674</v>
      </c>
      <c r="M61" s="1488">
        <v>137</v>
      </c>
      <c r="N61" s="1432">
        <v>4058</v>
      </c>
      <c r="O61" s="1508">
        <v>6792</v>
      </c>
      <c r="P61" s="1441">
        <v>3726</v>
      </c>
    </row>
    <row r="62" spans="1:18" x14ac:dyDescent="0.25">
      <c r="A62" s="1579" t="s">
        <v>37</v>
      </c>
      <c r="B62" s="1488">
        <v>195</v>
      </c>
      <c r="C62" s="1488">
        <v>0</v>
      </c>
      <c r="D62" s="1489">
        <v>0</v>
      </c>
      <c r="E62" s="1488">
        <v>691</v>
      </c>
      <c r="F62" s="1488">
        <v>223</v>
      </c>
      <c r="G62" s="1503">
        <v>202</v>
      </c>
      <c r="H62" s="1504">
        <v>17</v>
      </c>
      <c r="I62" s="1432">
        <v>1126</v>
      </c>
      <c r="J62" s="1648">
        <v>386</v>
      </c>
      <c r="K62" s="1488">
        <v>0</v>
      </c>
      <c r="L62" s="1488">
        <v>0</v>
      </c>
      <c r="M62" s="1488">
        <v>0</v>
      </c>
      <c r="N62" s="1432">
        <v>386</v>
      </c>
      <c r="O62" s="1508">
        <v>1512</v>
      </c>
      <c r="P62" s="1441">
        <v>521</v>
      </c>
    </row>
    <row r="63" spans="1:18" x14ac:dyDescent="0.25">
      <c r="A63" s="1579" t="s">
        <v>38</v>
      </c>
      <c r="B63" s="1488">
        <v>24</v>
      </c>
      <c r="C63" s="1488">
        <v>0</v>
      </c>
      <c r="D63" s="1489">
        <v>0</v>
      </c>
      <c r="E63" s="1488">
        <v>0</v>
      </c>
      <c r="F63" s="1488">
        <v>281</v>
      </c>
      <c r="G63" s="1503">
        <v>0</v>
      </c>
      <c r="H63" s="1504">
        <v>0</v>
      </c>
      <c r="I63" s="1432">
        <v>305</v>
      </c>
      <c r="J63" s="1648">
        <v>0</v>
      </c>
      <c r="K63" s="1488">
        <v>0</v>
      </c>
      <c r="L63" s="1488">
        <v>0</v>
      </c>
      <c r="M63" s="1488">
        <v>0</v>
      </c>
      <c r="N63" s="1432">
        <v>0</v>
      </c>
      <c r="O63" s="1508">
        <v>305</v>
      </c>
      <c r="P63" s="1441">
        <v>227</v>
      </c>
    </row>
    <row r="64" spans="1:18" x14ac:dyDescent="0.25">
      <c r="A64" s="1579" t="s">
        <v>39</v>
      </c>
      <c r="B64" s="1488">
        <v>290</v>
      </c>
      <c r="C64" s="1488">
        <v>263</v>
      </c>
      <c r="D64" s="1489">
        <v>0</v>
      </c>
      <c r="E64" s="1488">
        <v>149</v>
      </c>
      <c r="F64" s="1488">
        <v>1707</v>
      </c>
      <c r="G64" s="1503">
        <v>103</v>
      </c>
      <c r="H64" s="1504">
        <v>13</v>
      </c>
      <c r="I64" s="1432">
        <v>2422</v>
      </c>
      <c r="J64" s="1648">
        <v>0</v>
      </c>
      <c r="K64" s="1488">
        <v>39</v>
      </c>
      <c r="L64" s="1488">
        <v>8015</v>
      </c>
      <c r="M64" s="1488">
        <v>0</v>
      </c>
      <c r="N64" s="1432">
        <v>8054</v>
      </c>
      <c r="O64" s="1508">
        <v>10476</v>
      </c>
      <c r="P64" s="1441">
        <v>9437</v>
      </c>
    </row>
    <row r="65" spans="1:16" x14ac:dyDescent="0.25">
      <c r="A65" s="1579" t="s">
        <v>40</v>
      </c>
      <c r="B65" s="1488">
        <v>0</v>
      </c>
      <c r="C65" s="1488">
        <v>0</v>
      </c>
      <c r="D65" s="1489">
        <v>0</v>
      </c>
      <c r="E65" s="1488">
        <v>122</v>
      </c>
      <c r="F65" s="1488">
        <v>85</v>
      </c>
      <c r="G65" s="1503">
        <v>0</v>
      </c>
      <c r="H65" s="1504">
        <v>0</v>
      </c>
      <c r="I65" s="1432">
        <v>207</v>
      </c>
      <c r="J65" s="1648">
        <v>0</v>
      </c>
      <c r="K65" s="1488">
        <v>0</v>
      </c>
      <c r="L65" s="1488">
        <v>0</v>
      </c>
      <c r="M65" s="1488">
        <v>0</v>
      </c>
      <c r="N65" s="1432">
        <v>0</v>
      </c>
      <c r="O65" s="1508">
        <v>207</v>
      </c>
      <c r="P65" s="1441">
        <v>99</v>
      </c>
    </row>
    <row r="66" spans="1:16" ht="15" customHeight="1" x14ac:dyDescent="0.25">
      <c r="A66" s="1579" t="s">
        <v>41</v>
      </c>
      <c r="B66" s="1488">
        <v>320</v>
      </c>
      <c r="C66" s="1488">
        <v>0</v>
      </c>
      <c r="D66" s="1489">
        <v>0</v>
      </c>
      <c r="E66" s="1488">
        <v>423</v>
      </c>
      <c r="F66" s="1488">
        <v>751</v>
      </c>
      <c r="G66" s="1503">
        <v>0</v>
      </c>
      <c r="H66" s="1504">
        <v>20</v>
      </c>
      <c r="I66" s="1432">
        <v>1514</v>
      </c>
      <c r="J66" s="1648">
        <v>1</v>
      </c>
      <c r="K66" s="1488">
        <v>0</v>
      </c>
      <c r="L66" s="1488">
        <v>2100</v>
      </c>
      <c r="M66" s="1488">
        <v>0</v>
      </c>
      <c r="N66" s="1432">
        <v>2101</v>
      </c>
      <c r="O66" s="1508">
        <v>3615</v>
      </c>
      <c r="P66" s="1441">
        <v>930</v>
      </c>
    </row>
    <row r="67" spans="1:16" x14ac:dyDescent="0.25">
      <c r="A67" s="1579" t="s">
        <v>42</v>
      </c>
      <c r="B67" s="1488">
        <v>298</v>
      </c>
      <c r="C67" s="1488">
        <v>1517</v>
      </c>
      <c r="D67" s="1489">
        <v>0</v>
      </c>
      <c r="E67" s="1488">
        <v>2019</v>
      </c>
      <c r="F67" s="1488">
        <v>10904</v>
      </c>
      <c r="G67" s="1503">
        <v>0</v>
      </c>
      <c r="H67" s="1504">
        <v>80</v>
      </c>
      <c r="I67" s="1432">
        <v>14818</v>
      </c>
      <c r="J67" s="1648">
        <v>0</v>
      </c>
      <c r="K67" s="1488">
        <v>0</v>
      </c>
      <c r="L67" s="1488">
        <v>342</v>
      </c>
      <c r="M67" s="1488">
        <v>0</v>
      </c>
      <c r="N67" s="1432">
        <v>342</v>
      </c>
      <c r="O67" s="1508">
        <v>15160</v>
      </c>
      <c r="P67" s="1441">
        <v>8486</v>
      </c>
    </row>
    <row r="68" spans="1:16" x14ac:dyDescent="0.25">
      <c r="A68" s="1579" t="s">
        <v>43</v>
      </c>
      <c r="B68" s="1488">
        <v>290</v>
      </c>
      <c r="C68" s="1488">
        <v>523</v>
      </c>
      <c r="D68" s="1489">
        <v>0</v>
      </c>
      <c r="E68" s="1488">
        <v>549</v>
      </c>
      <c r="F68" s="1488">
        <v>229</v>
      </c>
      <c r="G68" s="1503">
        <v>150</v>
      </c>
      <c r="H68" s="1504">
        <v>82</v>
      </c>
      <c r="I68" s="1432">
        <v>1673</v>
      </c>
      <c r="J68" s="1648">
        <v>0</v>
      </c>
      <c r="K68" s="1488">
        <v>0</v>
      </c>
      <c r="L68" s="1488">
        <v>0</v>
      </c>
      <c r="M68" s="1488">
        <v>0</v>
      </c>
      <c r="N68" s="1432">
        <v>0</v>
      </c>
      <c r="O68" s="1508">
        <v>1673</v>
      </c>
      <c r="P68" s="1441">
        <v>851</v>
      </c>
    </row>
    <row r="69" spans="1:16" x14ac:dyDescent="0.25">
      <c r="A69" s="1579" t="s">
        <v>44</v>
      </c>
      <c r="B69" s="1488">
        <v>22</v>
      </c>
      <c r="C69" s="1488">
        <v>0</v>
      </c>
      <c r="D69" s="1489">
        <v>0</v>
      </c>
      <c r="E69" s="1488">
        <v>1598</v>
      </c>
      <c r="F69" s="1488">
        <v>759</v>
      </c>
      <c r="G69" s="1503">
        <v>0</v>
      </c>
      <c r="H69" s="1504">
        <v>1242</v>
      </c>
      <c r="I69" s="1432">
        <v>3621</v>
      </c>
      <c r="J69" s="1648">
        <v>0</v>
      </c>
      <c r="K69" s="1488">
        <v>0</v>
      </c>
      <c r="L69" s="1488">
        <v>0</v>
      </c>
      <c r="M69" s="1488">
        <v>0</v>
      </c>
      <c r="N69" s="1432">
        <v>0</v>
      </c>
      <c r="O69" s="1508">
        <v>3621</v>
      </c>
      <c r="P69" s="1441">
        <v>3528</v>
      </c>
    </row>
    <row r="70" spans="1:16" x14ac:dyDescent="0.25">
      <c r="A70" s="1579" t="s">
        <v>45</v>
      </c>
      <c r="B70" s="1488">
        <v>101</v>
      </c>
      <c r="C70" s="1488">
        <v>0</v>
      </c>
      <c r="D70" s="1489">
        <v>0</v>
      </c>
      <c r="E70" s="1488">
        <v>276</v>
      </c>
      <c r="F70" s="1488">
        <v>37</v>
      </c>
      <c r="G70" s="1503">
        <v>28</v>
      </c>
      <c r="H70" s="1504">
        <v>196</v>
      </c>
      <c r="I70" s="1432">
        <v>610</v>
      </c>
      <c r="J70" s="1648">
        <v>0</v>
      </c>
      <c r="K70" s="1488">
        <v>0</v>
      </c>
      <c r="L70" s="1488">
        <v>0</v>
      </c>
      <c r="M70" s="1488">
        <v>0</v>
      </c>
      <c r="N70" s="1432">
        <v>0</v>
      </c>
      <c r="O70" s="1508">
        <v>610</v>
      </c>
      <c r="P70" s="1441">
        <v>110</v>
      </c>
    </row>
    <row r="71" spans="1:16" x14ac:dyDescent="0.25">
      <c r="A71" s="1579" t="s">
        <v>46</v>
      </c>
      <c r="B71" s="1488">
        <v>162</v>
      </c>
      <c r="C71" s="1488">
        <v>1876</v>
      </c>
      <c r="D71" s="1489">
        <v>207</v>
      </c>
      <c r="E71" s="1488">
        <v>861</v>
      </c>
      <c r="F71" s="1488">
        <v>1209</v>
      </c>
      <c r="G71" s="1503">
        <v>0</v>
      </c>
      <c r="H71" s="1504">
        <v>330</v>
      </c>
      <c r="I71" s="1432">
        <v>4438</v>
      </c>
      <c r="J71" s="1648">
        <v>0</v>
      </c>
      <c r="K71" s="1488">
        <v>266</v>
      </c>
      <c r="L71" s="1488">
        <v>0</v>
      </c>
      <c r="M71" s="1488">
        <v>0</v>
      </c>
      <c r="N71" s="1432">
        <v>266</v>
      </c>
      <c r="O71" s="1508">
        <v>4704</v>
      </c>
      <c r="P71" s="1441">
        <v>3343</v>
      </c>
    </row>
    <row r="72" spans="1:16" x14ac:dyDescent="0.25">
      <c r="A72" s="1656" t="s">
        <v>47</v>
      </c>
      <c r="B72" s="1645">
        <v>60</v>
      </c>
      <c r="C72" s="1645">
        <v>0</v>
      </c>
      <c r="D72" s="1646">
        <v>0</v>
      </c>
      <c r="E72" s="1645">
        <v>6</v>
      </c>
      <c r="F72" s="1645">
        <v>93</v>
      </c>
      <c r="G72" s="1651">
        <v>0</v>
      </c>
      <c r="H72" s="1652">
        <v>0</v>
      </c>
      <c r="I72" s="1432">
        <v>159</v>
      </c>
      <c r="J72" s="1653">
        <v>0</v>
      </c>
      <c r="K72" s="1645">
        <v>0</v>
      </c>
      <c r="L72" s="1645">
        <v>22</v>
      </c>
      <c r="M72" s="1645">
        <v>0</v>
      </c>
      <c r="N72" s="1432">
        <v>22</v>
      </c>
      <c r="O72" s="1655">
        <v>181</v>
      </c>
      <c r="P72" s="1441">
        <v>116</v>
      </c>
    </row>
    <row r="73" spans="1:16" ht="15.75" thickBot="1" x14ac:dyDescent="0.3">
      <c r="A73" s="1579" t="s">
        <v>321</v>
      </c>
      <c r="B73" s="1488">
        <v>1688</v>
      </c>
      <c r="C73" s="1488">
        <v>5739</v>
      </c>
      <c r="D73" s="1489">
        <v>709</v>
      </c>
      <c r="E73" s="1488">
        <v>2525</v>
      </c>
      <c r="F73" s="1488">
        <v>1465</v>
      </c>
      <c r="G73" s="1503">
        <v>0</v>
      </c>
      <c r="H73" s="1504">
        <v>243</v>
      </c>
      <c r="I73" s="1457">
        <v>11660</v>
      </c>
      <c r="J73" s="1648">
        <v>5312</v>
      </c>
      <c r="K73" s="1488">
        <v>1235</v>
      </c>
      <c r="L73" s="1488">
        <v>80</v>
      </c>
      <c r="M73" s="1488">
        <v>0</v>
      </c>
      <c r="N73" s="1457">
        <v>6628</v>
      </c>
      <c r="O73" s="1508">
        <v>18288</v>
      </c>
      <c r="P73" s="1441">
        <v>4618</v>
      </c>
    </row>
    <row r="74" spans="1:16" ht="15.75" thickBot="1" x14ac:dyDescent="0.3">
      <c r="A74" s="1473" t="s">
        <v>25</v>
      </c>
      <c r="B74" s="1475">
        <v>4289</v>
      </c>
      <c r="C74" s="1475">
        <v>10082</v>
      </c>
      <c r="D74" s="1528">
        <v>916</v>
      </c>
      <c r="E74" s="1475">
        <v>11482</v>
      </c>
      <c r="F74" s="1475">
        <v>21094</v>
      </c>
      <c r="G74" s="1528">
        <v>483</v>
      </c>
      <c r="H74" s="1475">
        <v>2411</v>
      </c>
      <c r="I74" s="1464">
        <v>49358</v>
      </c>
      <c r="J74" s="1475">
        <v>7109</v>
      </c>
      <c r="K74" s="1475">
        <v>2377</v>
      </c>
      <c r="L74" s="1475">
        <v>12574</v>
      </c>
      <c r="M74" s="1475">
        <v>137</v>
      </c>
      <c r="N74" s="1464">
        <v>22197</v>
      </c>
      <c r="O74" s="1549">
        <v>71556</v>
      </c>
      <c r="P74" s="1474">
        <v>39330</v>
      </c>
    </row>
    <row r="75" spans="1:16" ht="15.75" thickBot="1" x14ac:dyDescent="0.3">
      <c r="A75" s="1611" t="s">
        <v>26</v>
      </c>
      <c r="B75" s="1553">
        <v>20393</v>
      </c>
      <c r="C75" s="1553">
        <v>15823</v>
      </c>
      <c r="D75" s="1565">
        <v>1341</v>
      </c>
      <c r="E75" s="1553">
        <v>21673</v>
      </c>
      <c r="F75" s="1553">
        <v>34533</v>
      </c>
      <c r="G75" s="1565">
        <v>2926</v>
      </c>
      <c r="H75" s="1600">
        <v>4802</v>
      </c>
      <c r="I75" s="1464">
        <v>97224</v>
      </c>
      <c r="J75" s="1552">
        <v>7674</v>
      </c>
      <c r="K75" s="1553">
        <v>3107</v>
      </c>
      <c r="L75" s="1553">
        <v>15704</v>
      </c>
      <c r="M75" s="1553">
        <v>137</v>
      </c>
      <c r="N75" s="1464">
        <v>26622</v>
      </c>
      <c r="O75" s="1495">
        <v>123846</v>
      </c>
      <c r="P75" s="1460">
        <v>68082</v>
      </c>
    </row>
    <row r="76" spans="1:16" x14ac:dyDescent="0.25">
      <c r="A76" s="1419"/>
      <c r="B76" s="1419"/>
      <c r="C76" s="1419"/>
      <c r="D76" s="1420"/>
      <c r="E76" s="1419"/>
      <c r="F76" s="1419"/>
      <c r="G76" s="1420"/>
      <c r="H76" s="1419"/>
      <c r="I76" s="1419"/>
      <c r="J76" s="1419"/>
      <c r="K76" s="1419"/>
      <c r="L76" s="1419"/>
      <c r="M76" s="1419"/>
      <c r="N76" s="1419"/>
      <c r="O76" s="1419"/>
    </row>
    <row r="77" spans="1:16" ht="15.75" thickBot="1" x14ac:dyDescent="0.3">
      <c r="A77" s="1419"/>
      <c r="B77" s="1419"/>
      <c r="C77" s="1419"/>
      <c r="D77" s="1420"/>
      <c r="E77" s="1419"/>
      <c r="F77" s="1419"/>
      <c r="G77" s="1420"/>
      <c r="H77" s="1419"/>
      <c r="I77" s="1419"/>
      <c r="J77" s="1419"/>
      <c r="K77" s="1419"/>
      <c r="L77" s="1419"/>
      <c r="M77" s="1419"/>
      <c r="N77" s="1419"/>
      <c r="O77" s="1419"/>
    </row>
    <row r="78" spans="1:16" ht="15.75" thickBot="1" x14ac:dyDescent="0.3">
      <c r="A78" s="3523" t="s">
        <v>48</v>
      </c>
      <c r="B78" s="3524"/>
      <c r="C78" s="3524"/>
      <c r="D78" s="3524"/>
      <c r="E78" s="3524"/>
      <c r="F78" s="3524"/>
      <c r="G78" s="3524"/>
      <c r="H78" s="3524"/>
      <c r="I78" s="3524"/>
      <c r="J78" s="3524"/>
      <c r="K78" s="3524"/>
      <c r="L78" s="3524"/>
      <c r="M78" s="3524"/>
      <c r="N78" s="3524"/>
      <c r="O78" s="3524"/>
      <c r="P78" s="3525"/>
    </row>
    <row r="79" spans="1:16" ht="15.75" thickBot="1" x14ac:dyDescent="0.3">
      <c r="A79" s="3526" t="s">
        <v>0</v>
      </c>
      <c r="B79" s="3530" t="s">
        <v>459</v>
      </c>
      <c r="C79" s="3531"/>
      <c r="D79" s="3531"/>
      <c r="E79" s="3531"/>
      <c r="F79" s="3531"/>
      <c r="G79" s="3531"/>
      <c r="H79" s="3532"/>
      <c r="I79" s="1560"/>
      <c r="J79" s="3569" t="s">
        <v>458</v>
      </c>
      <c r="K79" s="3569"/>
      <c r="L79" s="3569"/>
      <c r="M79" s="3569"/>
      <c r="N79" s="3570"/>
      <c r="O79" s="3536" t="s">
        <v>3</v>
      </c>
      <c r="P79" s="3539" t="s">
        <v>495</v>
      </c>
    </row>
    <row r="80" spans="1:16" ht="15" customHeight="1" thickBot="1" x14ac:dyDescent="0.3">
      <c r="A80" s="3527"/>
      <c r="B80" s="3542" t="s">
        <v>8</v>
      </c>
      <c r="C80" s="3543"/>
      <c r="D80" s="3544"/>
      <c r="E80" s="3545" t="s">
        <v>9</v>
      </c>
      <c r="F80" s="3546"/>
      <c r="G80" s="3547"/>
      <c r="H80" s="3526" t="s">
        <v>32</v>
      </c>
      <c r="I80" s="3549" t="s">
        <v>10</v>
      </c>
      <c r="J80" s="3542" t="s">
        <v>11</v>
      </c>
      <c r="K80" s="3544"/>
      <c r="L80" s="3526" t="s">
        <v>12</v>
      </c>
      <c r="M80" s="3526" t="s">
        <v>33</v>
      </c>
      <c r="N80" s="3549" t="s">
        <v>13</v>
      </c>
      <c r="O80" s="3537"/>
      <c r="P80" s="3540"/>
    </row>
    <row r="81" spans="1:16" ht="15.75" customHeight="1" thickBot="1" x14ac:dyDescent="0.3">
      <c r="A81" s="3528"/>
      <c r="B81" s="3566" t="s">
        <v>483</v>
      </c>
      <c r="C81" s="3554" t="s">
        <v>15</v>
      </c>
      <c r="D81" s="3555"/>
      <c r="E81" s="3556" t="s">
        <v>16</v>
      </c>
      <c r="F81" s="3554" t="s">
        <v>34</v>
      </c>
      <c r="G81" s="3555"/>
      <c r="H81" s="3527"/>
      <c r="I81" s="3550"/>
      <c r="J81" s="3552" t="s">
        <v>483</v>
      </c>
      <c r="K81" s="3526" t="s">
        <v>15</v>
      </c>
      <c r="L81" s="3527"/>
      <c r="M81" s="3527"/>
      <c r="N81" s="3550"/>
      <c r="O81" s="3537"/>
      <c r="P81" s="3540"/>
    </row>
    <row r="82" spans="1:16" ht="43.5" thickBot="1" x14ac:dyDescent="0.3">
      <c r="A82" s="3529"/>
      <c r="B82" s="3567"/>
      <c r="C82" s="1641" t="s">
        <v>15</v>
      </c>
      <c r="D82" s="1426" t="s">
        <v>486</v>
      </c>
      <c r="E82" s="3557"/>
      <c r="F82" s="1641" t="s">
        <v>34</v>
      </c>
      <c r="G82" s="1426" t="s">
        <v>486</v>
      </c>
      <c r="H82" s="3548"/>
      <c r="I82" s="3551"/>
      <c r="J82" s="3553"/>
      <c r="K82" s="3548"/>
      <c r="L82" s="3548"/>
      <c r="M82" s="3548"/>
      <c r="N82" s="3551"/>
      <c r="O82" s="3538"/>
      <c r="P82" s="3541"/>
    </row>
    <row r="83" spans="1:16" ht="15.75" thickBot="1" x14ac:dyDescent="0.3">
      <c r="A83" s="1563" t="s">
        <v>491</v>
      </c>
      <c r="B83" s="1564">
        <v>16104</v>
      </c>
      <c r="C83" s="1564">
        <v>5741</v>
      </c>
      <c r="D83" s="1565">
        <v>425</v>
      </c>
      <c r="E83" s="1564">
        <v>10191</v>
      </c>
      <c r="F83" s="1564">
        <v>13439</v>
      </c>
      <c r="G83" s="1565">
        <v>2443</v>
      </c>
      <c r="H83" s="1564">
        <v>2391</v>
      </c>
      <c r="I83" s="1566">
        <v>47866</v>
      </c>
      <c r="J83" s="1564">
        <v>565</v>
      </c>
      <c r="K83" s="1564">
        <v>730</v>
      </c>
      <c r="L83" s="1564">
        <v>3130</v>
      </c>
      <c r="M83" s="1564">
        <v>0</v>
      </c>
      <c r="N83" s="1463">
        <v>4425</v>
      </c>
      <c r="O83" s="1465">
        <v>52291</v>
      </c>
      <c r="P83" s="1567">
        <v>28752</v>
      </c>
    </row>
    <row r="84" spans="1:16" x14ac:dyDescent="0.25">
      <c r="A84" s="1568" t="s">
        <v>49</v>
      </c>
      <c r="B84" s="1569">
        <v>12333</v>
      </c>
      <c r="C84" s="1481">
        <v>4671</v>
      </c>
      <c r="D84" s="1482">
        <v>389</v>
      </c>
      <c r="E84" s="1481">
        <v>6466</v>
      </c>
      <c r="F84" s="1481">
        <v>8758</v>
      </c>
      <c r="G84" s="1483">
        <v>1911</v>
      </c>
      <c r="H84" s="1570">
        <v>1903</v>
      </c>
      <c r="I84" s="1537">
        <v>34131</v>
      </c>
      <c r="J84" s="1571">
        <v>490</v>
      </c>
      <c r="K84" s="1481">
        <v>730</v>
      </c>
      <c r="L84" s="1569">
        <v>3079</v>
      </c>
      <c r="M84" s="1569">
        <v>0</v>
      </c>
      <c r="N84" s="1537">
        <v>4299</v>
      </c>
      <c r="O84" s="1620">
        <v>38430</v>
      </c>
      <c r="P84" s="1434">
        <v>21053</v>
      </c>
    </row>
    <row r="85" spans="1:16" x14ac:dyDescent="0.25">
      <c r="A85" s="1573" t="s">
        <v>50</v>
      </c>
      <c r="B85" s="1574">
        <v>0</v>
      </c>
      <c r="C85" s="1488">
        <v>0</v>
      </c>
      <c r="D85" s="1489">
        <v>0</v>
      </c>
      <c r="E85" s="1488">
        <v>0</v>
      </c>
      <c r="F85" s="1488">
        <v>0</v>
      </c>
      <c r="G85" s="1503">
        <v>0</v>
      </c>
      <c r="H85" s="1575">
        <v>0</v>
      </c>
      <c r="I85" s="1543">
        <v>0</v>
      </c>
      <c r="J85" s="1658">
        <v>0</v>
      </c>
      <c r="K85" s="1488">
        <v>0</v>
      </c>
      <c r="L85" s="1574">
        <v>0</v>
      </c>
      <c r="M85" s="1574">
        <v>0</v>
      </c>
      <c r="N85" s="1543">
        <v>0</v>
      </c>
      <c r="O85" s="1620">
        <v>0</v>
      </c>
      <c r="P85" s="1441">
        <v>0</v>
      </c>
    </row>
    <row r="86" spans="1:16" x14ac:dyDescent="0.25">
      <c r="A86" s="1573" t="s">
        <v>51</v>
      </c>
      <c r="B86" s="1574">
        <v>2364</v>
      </c>
      <c r="C86" s="1488">
        <v>825</v>
      </c>
      <c r="D86" s="1489">
        <v>34</v>
      </c>
      <c r="E86" s="1488">
        <v>3222</v>
      </c>
      <c r="F86" s="1488">
        <v>3904</v>
      </c>
      <c r="G86" s="1503">
        <v>452</v>
      </c>
      <c r="H86" s="1575">
        <v>370</v>
      </c>
      <c r="I86" s="1543">
        <v>10685</v>
      </c>
      <c r="J86" s="1658">
        <v>75</v>
      </c>
      <c r="K86" s="1488">
        <v>0</v>
      </c>
      <c r="L86" s="1574">
        <v>51</v>
      </c>
      <c r="M86" s="1574">
        <v>0</v>
      </c>
      <c r="N86" s="1543">
        <v>126</v>
      </c>
      <c r="O86" s="1620">
        <v>10811</v>
      </c>
      <c r="P86" s="1441">
        <v>6669</v>
      </c>
    </row>
    <row r="87" spans="1:16" x14ac:dyDescent="0.25">
      <c r="A87" s="1578" t="s">
        <v>52</v>
      </c>
      <c r="B87" s="1488">
        <v>703</v>
      </c>
      <c r="C87" s="1488">
        <v>24</v>
      </c>
      <c r="D87" s="1489">
        <v>2</v>
      </c>
      <c r="E87" s="1488">
        <v>302</v>
      </c>
      <c r="F87" s="1488">
        <v>169</v>
      </c>
      <c r="G87" s="1503">
        <v>0</v>
      </c>
      <c r="H87" s="1504">
        <v>35</v>
      </c>
      <c r="I87" s="1543">
        <v>1233</v>
      </c>
      <c r="J87" s="1648">
        <v>0</v>
      </c>
      <c r="K87" s="1488">
        <v>0</v>
      </c>
      <c r="L87" s="1488">
        <v>0</v>
      </c>
      <c r="M87" s="1488">
        <v>0</v>
      </c>
      <c r="N87" s="1543">
        <v>0</v>
      </c>
      <c r="O87" s="1620">
        <v>1233</v>
      </c>
      <c r="P87" s="1441">
        <v>318</v>
      </c>
    </row>
    <row r="88" spans="1:16" x14ac:dyDescent="0.25">
      <c r="A88" s="1579" t="s">
        <v>53</v>
      </c>
      <c r="B88" s="1488">
        <v>702</v>
      </c>
      <c r="C88" s="1488">
        <v>221</v>
      </c>
      <c r="D88" s="1489">
        <v>0</v>
      </c>
      <c r="E88" s="1488">
        <v>198</v>
      </c>
      <c r="F88" s="1488">
        <v>550</v>
      </c>
      <c r="G88" s="1503">
        <v>80</v>
      </c>
      <c r="H88" s="1504">
        <v>21</v>
      </c>
      <c r="I88" s="1543">
        <v>1692</v>
      </c>
      <c r="J88" s="1648">
        <v>0</v>
      </c>
      <c r="K88" s="1488">
        <v>0</v>
      </c>
      <c r="L88" s="1488">
        <v>0</v>
      </c>
      <c r="M88" s="1488">
        <v>0</v>
      </c>
      <c r="N88" s="1543">
        <v>0</v>
      </c>
      <c r="O88" s="1620">
        <v>1692</v>
      </c>
      <c r="P88" s="1441">
        <v>586</v>
      </c>
    </row>
    <row r="89" spans="1:16" ht="15.75" thickBot="1" x14ac:dyDescent="0.3">
      <c r="A89" s="1580" t="s">
        <v>23</v>
      </c>
      <c r="B89" s="1581">
        <v>3</v>
      </c>
      <c r="C89" s="1581">
        <v>0</v>
      </c>
      <c r="D89" s="1582">
        <v>0</v>
      </c>
      <c r="E89" s="1581">
        <v>3</v>
      </c>
      <c r="F89" s="1581">
        <v>58</v>
      </c>
      <c r="G89" s="1583">
        <v>0</v>
      </c>
      <c r="H89" s="1584">
        <v>62</v>
      </c>
      <c r="I89" s="1585">
        <v>126</v>
      </c>
      <c r="J89" s="1586">
        <v>0</v>
      </c>
      <c r="K89" s="1581">
        <v>0</v>
      </c>
      <c r="L89" s="1581">
        <v>0</v>
      </c>
      <c r="M89" s="1581">
        <v>0</v>
      </c>
      <c r="N89" s="1585">
        <v>0</v>
      </c>
      <c r="O89" s="1620">
        <v>126</v>
      </c>
      <c r="P89" s="1588">
        <v>126</v>
      </c>
    </row>
    <row r="90" spans="1:16" ht="15.75" thickBot="1" x14ac:dyDescent="0.3">
      <c r="A90" s="1563" t="s">
        <v>492</v>
      </c>
      <c r="B90" s="1564">
        <v>4289</v>
      </c>
      <c r="C90" s="1564">
        <v>10082</v>
      </c>
      <c r="D90" s="1565">
        <v>916</v>
      </c>
      <c r="E90" s="1564">
        <v>11482</v>
      </c>
      <c r="F90" s="1564">
        <v>21094</v>
      </c>
      <c r="G90" s="1565">
        <v>483</v>
      </c>
      <c r="H90" s="1589">
        <v>2411</v>
      </c>
      <c r="I90" s="1566">
        <v>49358</v>
      </c>
      <c r="J90" s="1590">
        <v>7109</v>
      </c>
      <c r="K90" s="1564">
        <v>2377</v>
      </c>
      <c r="L90" s="1564">
        <v>12574</v>
      </c>
      <c r="M90" s="1564">
        <v>137</v>
      </c>
      <c r="N90" s="1463">
        <v>22197</v>
      </c>
      <c r="O90" s="1465">
        <v>71556</v>
      </c>
      <c r="P90" s="1567">
        <v>39330</v>
      </c>
    </row>
    <row r="91" spans="1:16" x14ac:dyDescent="0.25">
      <c r="A91" s="1573" t="s">
        <v>49</v>
      </c>
      <c r="B91" s="1488">
        <v>3338</v>
      </c>
      <c r="C91" s="1488">
        <v>4927</v>
      </c>
      <c r="D91" s="1489">
        <v>916</v>
      </c>
      <c r="E91" s="1488">
        <v>8159</v>
      </c>
      <c r="F91" s="1488">
        <v>16314</v>
      </c>
      <c r="G91" s="1503">
        <v>230</v>
      </c>
      <c r="H91" s="1504">
        <v>1093</v>
      </c>
      <c r="I91" s="1537">
        <v>33831</v>
      </c>
      <c r="J91" s="1648">
        <v>7109</v>
      </c>
      <c r="K91" s="1488">
        <v>1103</v>
      </c>
      <c r="L91" s="1488">
        <v>8151</v>
      </c>
      <c r="M91" s="1488">
        <v>137</v>
      </c>
      <c r="N91" s="1537">
        <v>16500</v>
      </c>
      <c r="O91" s="1620">
        <v>50331</v>
      </c>
      <c r="P91" s="1441">
        <v>31348</v>
      </c>
    </row>
    <row r="92" spans="1:16" x14ac:dyDescent="0.25">
      <c r="A92" s="1573" t="s">
        <v>50</v>
      </c>
      <c r="B92" s="1488">
        <v>0</v>
      </c>
      <c r="C92" s="1488">
        <v>0</v>
      </c>
      <c r="D92" s="1489">
        <v>0</v>
      </c>
      <c r="E92" s="1488">
        <v>0</v>
      </c>
      <c r="F92" s="1488">
        <v>0</v>
      </c>
      <c r="G92" s="1503">
        <v>0</v>
      </c>
      <c r="H92" s="1504">
        <v>0</v>
      </c>
      <c r="I92" s="1543">
        <v>0</v>
      </c>
      <c r="J92" s="1648">
        <v>0</v>
      </c>
      <c r="K92" s="1488">
        <v>0</v>
      </c>
      <c r="L92" s="1488">
        <v>0</v>
      </c>
      <c r="M92" s="1488">
        <v>0</v>
      </c>
      <c r="N92" s="1543">
        <v>0</v>
      </c>
      <c r="O92" s="1620">
        <v>0</v>
      </c>
      <c r="P92" s="1441">
        <v>0</v>
      </c>
    </row>
    <row r="93" spans="1:16" x14ac:dyDescent="0.25">
      <c r="A93" s="1573" t="s">
        <v>51</v>
      </c>
      <c r="B93" s="1574">
        <v>936</v>
      </c>
      <c r="C93" s="1574">
        <v>5060</v>
      </c>
      <c r="D93" s="1489">
        <v>0</v>
      </c>
      <c r="E93" s="1574">
        <v>3164</v>
      </c>
      <c r="F93" s="1574">
        <v>4774</v>
      </c>
      <c r="G93" s="1503">
        <v>253</v>
      </c>
      <c r="H93" s="1575">
        <v>1282</v>
      </c>
      <c r="I93" s="1543">
        <v>15216</v>
      </c>
      <c r="J93" s="1658">
        <v>0</v>
      </c>
      <c r="K93" s="1574">
        <v>1274</v>
      </c>
      <c r="L93" s="1574">
        <v>4422</v>
      </c>
      <c r="M93" s="1574">
        <v>0</v>
      </c>
      <c r="N93" s="1543">
        <v>5696</v>
      </c>
      <c r="O93" s="1620">
        <v>20912</v>
      </c>
      <c r="P93" s="1441">
        <v>7891</v>
      </c>
    </row>
    <row r="94" spans="1:16" x14ac:dyDescent="0.25">
      <c r="A94" s="1578" t="s">
        <v>52</v>
      </c>
      <c r="B94" s="1574">
        <v>15</v>
      </c>
      <c r="C94" s="1574">
        <v>45</v>
      </c>
      <c r="D94" s="1489">
        <v>0</v>
      </c>
      <c r="E94" s="1574">
        <v>150</v>
      </c>
      <c r="F94" s="1574">
        <v>6</v>
      </c>
      <c r="G94" s="1503">
        <v>0</v>
      </c>
      <c r="H94" s="1575">
        <v>35</v>
      </c>
      <c r="I94" s="1543">
        <v>251</v>
      </c>
      <c r="J94" s="1658">
        <v>0</v>
      </c>
      <c r="K94" s="1574">
        <v>0</v>
      </c>
      <c r="L94" s="1574">
        <v>0</v>
      </c>
      <c r="M94" s="1574">
        <v>0</v>
      </c>
      <c r="N94" s="1543">
        <v>0</v>
      </c>
      <c r="O94" s="1620">
        <v>251</v>
      </c>
      <c r="P94" s="1441">
        <v>90</v>
      </c>
    </row>
    <row r="95" spans="1:16" x14ac:dyDescent="0.25">
      <c r="A95" s="1659" t="s">
        <v>53</v>
      </c>
      <c r="B95" s="1660">
        <v>0</v>
      </c>
      <c r="C95" s="1660">
        <v>0</v>
      </c>
      <c r="D95" s="1646">
        <v>0</v>
      </c>
      <c r="E95" s="1660">
        <v>9</v>
      </c>
      <c r="F95" s="1660">
        <v>0</v>
      </c>
      <c r="G95" s="1651">
        <v>0</v>
      </c>
      <c r="H95" s="1661">
        <v>0</v>
      </c>
      <c r="I95" s="1543">
        <v>9</v>
      </c>
      <c r="J95" s="1662">
        <v>0</v>
      </c>
      <c r="K95" s="1660">
        <v>0</v>
      </c>
      <c r="L95" s="1660">
        <v>0</v>
      </c>
      <c r="M95" s="1660">
        <v>0</v>
      </c>
      <c r="N95" s="1543">
        <v>0</v>
      </c>
      <c r="O95" s="1620">
        <v>9</v>
      </c>
      <c r="P95" s="1441">
        <v>0</v>
      </c>
    </row>
    <row r="96" spans="1:16" ht="15.75" thickBot="1" x14ac:dyDescent="0.3">
      <c r="A96" s="1580" t="s">
        <v>23</v>
      </c>
      <c r="B96" s="1581">
        <v>0</v>
      </c>
      <c r="C96" s="1581">
        <v>50</v>
      </c>
      <c r="D96" s="1582">
        <v>0</v>
      </c>
      <c r="E96" s="1581">
        <v>0</v>
      </c>
      <c r="F96" s="1581">
        <v>0</v>
      </c>
      <c r="G96" s="1583">
        <v>0</v>
      </c>
      <c r="H96" s="1584">
        <v>1</v>
      </c>
      <c r="I96" s="1585">
        <v>51</v>
      </c>
      <c r="J96" s="1586">
        <v>0</v>
      </c>
      <c r="K96" s="1581">
        <v>0</v>
      </c>
      <c r="L96" s="1581">
        <v>1</v>
      </c>
      <c r="M96" s="1581">
        <v>0</v>
      </c>
      <c r="N96" s="1585">
        <v>1</v>
      </c>
      <c r="O96" s="1620">
        <v>52</v>
      </c>
      <c r="P96" s="1588">
        <v>1</v>
      </c>
    </row>
    <row r="97" spans="1:16" ht="29.25" thickBot="1" x14ac:dyDescent="0.3">
      <c r="A97" s="1563" t="s">
        <v>493</v>
      </c>
      <c r="B97" s="1564">
        <v>20393</v>
      </c>
      <c r="C97" s="1553">
        <v>15823</v>
      </c>
      <c r="D97" s="1565">
        <v>1341</v>
      </c>
      <c r="E97" s="1553">
        <v>21673</v>
      </c>
      <c r="F97" s="1553">
        <v>34533</v>
      </c>
      <c r="G97" s="1565">
        <v>2926</v>
      </c>
      <c r="H97" s="1600">
        <v>4802</v>
      </c>
      <c r="I97" s="1463">
        <v>97224</v>
      </c>
      <c r="J97" s="1590">
        <v>7674</v>
      </c>
      <c r="K97" s="1553">
        <v>3107</v>
      </c>
      <c r="L97" s="1564">
        <v>15704</v>
      </c>
      <c r="M97" s="1564">
        <v>137</v>
      </c>
      <c r="N97" s="1463">
        <v>26622</v>
      </c>
      <c r="O97" s="1465">
        <v>123846</v>
      </c>
      <c r="P97" s="1567">
        <v>68082</v>
      </c>
    </row>
    <row r="100" spans="1:16" x14ac:dyDescent="0.25">
      <c r="A100" s="1601"/>
      <c r="B100" s="1556"/>
    </row>
    <row r="101" spans="1:16" x14ac:dyDescent="0.25">
      <c r="A101" s="1556"/>
      <c r="B101" s="1556"/>
    </row>
    <row r="102" spans="1:16" x14ac:dyDescent="0.25">
      <c r="A102" s="1556"/>
      <c r="B102" s="1556"/>
    </row>
    <row r="103" spans="1:16" x14ac:dyDescent="0.25">
      <c r="A103" s="1556"/>
      <c r="B103" s="1556"/>
    </row>
    <row r="104" spans="1:16" x14ac:dyDescent="0.25">
      <c r="A104" s="1556"/>
      <c r="B104" s="1556"/>
    </row>
  </sheetData>
  <mergeCells count="82">
    <mergeCell ref="M7:M9"/>
    <mergeCell ref="N7:N9"/>
    <mergeCell ref="A2:P2"/>
    <mergeCell ref="F3:G3"/>
    <mergeCell ref="A5:P5"/>
    <mergeCell ref="A6:A9"/>
    <mergeCell ref="B6:H6"/>
    <mergeCell ref="J6:N6"/>
    <mergeCell ref="O6:O9"/>
    <mergeCell ref="P6:P9"/>
    <mergeCell ref="B7:D7"/>
    <mergeCell ref="E7:G7"/>
    <mergeCell ref="K8:K9"/>
    <mergeCell ref="H7:H9"/>
    <mergeCell ref="I7:I9"/>
    <mergeCell ref="J7:K7"/>
    <mergeCell ref="L7:L9"/>
    <mergeCell ref="B8:B9"/>
    <mergeCell ref="C8:D8"/>
    <mergeCell ref="E8:E9"/>
    <mergeCell ref="F8:G8"/>
    <mergeCell ref="J8:J9"/>
    <mergeCell ref="A35:P35"/>
    <mergeCell ref="A36:A39"/>
    <mergeCell ref="B36:H36"/>
    <mergeCell ref="J36:N36"/>
    <mergeCell ref="O36:O39"/>
    <mergeCell ref="P36:P39"/>
    <mergeCell ref="B37:D37"/>
    <mergeCell ref="E37:G37"/>
    <mergeCell ref="H37:H39"/>
    <mergeCell ref="I37:I39"/>
    <mergeCell ref="J37:K37"/>
    <mergeCell ref="L37:L39"/>
    <mergeCell ref="M37:M39"/>
    <mergeCell ref="N37:N39"/>
    <mergeCell ref="B38:B39"/>
    <mergeCell ref="C38:D38"/>
    <mergeCell ref="E38:E39"/>
    <mergeCell ref="F38:G38"/>
    <mergeCell ref="J38:J39"/>
    <mergeCell ref="K38:K39"/>
    <mergeCell ref="A47:P47"/>
    <mergeCell ref="A48:A51"/>
    <mergeCell ref="B48:H48"/>
    <mergeCell ref="J48:N48"/>
    <mergeCell ref="O48:O51"/>
    <mergeCell ref="P48:P51"/>
    <mergeCell ref="B49:D49"/>
    <mergeCell ref="E49:G49"/>
    <mergeCell ref="H49:H51"/>
    <mergeCell ref="I49:I51"/>
    <mergeCell ref="J49:K49"/>
    <mergeCell ref="L49:L51"/>
    <mergeCell ref="M49:M51"/>
    <mergeCell ref="N49:N51"/>
    <mergeCell ref="B50:B51"/>
    <mergeCell ref="C50:D50"/>
    <mergeCell ref="E50:E51"/>
    <mergeCell ref="F50:G50"/>
    <mergeCell ref="J50:J51"/>
    <mergeCell ref="K50:K51"/>
    <mergeCell ref="A78:P78"/>
    <mergeCell ref="A79:A82"/>
    <mergeCell ref="B79:H79"/>
    <mergeCell ref="J79:N79"/>
    <mergeCell ref="O79:O82"/>
    <mergeCell ref="P79:P82"/>
    <mergeCell ref="B80:D80"/>
    <mergeCell ref="E80:G80"/>
    <mergeCell ref="H80:H82"/>
    <mergeCell ref="I80:I82"/>
    <mergeCell ref="J80:K80"/>
    <mergeCell ref="L80:L82"/>
    <mergeCell ref="M80:M82"/>
    <mergeCell ref="N80:N82"/>
    <mergeCell ref="B81:B82"/>
    <mergeCell ref="C81:D81"/>
    <mergeCell ref="E81:E82"/>
    <mergeCell ref="F81:G81"/>
    <mergeCell ref="J81:J82"/>
    <mergeCell ref="K81:K82"/>
  </mergeCells>
  <pageMargins left="0.7" right="0.7" top="0.75" bottom="0.75" header="0.3" footer="0.3"/>
  <pageSetup paperSize="9" scale="38" orientation="landscape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129"/>
  <sheetViews>
    <sheetView topLeftCell="E49" zoomScaleNormal="100" workbookViewId="0">
      <selection activeCell="R64" sqref="R64:S66"/>
    </sheetView>
  </sheetViews>
  <sheetFormatPr defaultColWidth="9.140625" defaultRowHeight="15" x14ac:dyDescent="0.25"/>
  <cols>
    <col min="1" max="1" width="40.7109375" style="1419" customWidth="1"/>
    <col min="2" max="2" width="14.5703125" style="1419" customWidth="1"/>
    <col min="3" max="3" width="16.7109375" style="1419" customWidth="1"/>
    <col min="4" max="4" width="17.42578125" style="1420" customWidth="1"/>
    <col min="5" max="5" width="18.85546875" style="1419" customWidth="1"/>
    <col min="6" max="6" width="19" style="1419" customWidth="1"/>
    <col min="7" max="7" width="19" style="1420" customWidth="1"/>
    <col min="8" max="14" width="19" style="1419" customWidth="1"/>
    <col min="15" max="15" width="16" style="1419" customWidth="1"/>
    <col min="16" max="16" width="14" style="1419" customWidth="1"/>
    <col min="17" max="17" width="9.140625" style="1419"/>
    <col min="18" max="18" width="16.85546875" style="1419" bestFit="1" customWidth="1"/>
    <col min="19" max="19" width="15.7109375" style="1419" bestFit="1" customWidth="1"/>
    <col min="20" max="21" width="11.5703125" style="1419" customWidth="1"/>
    <col min="22" max="22" width="10.85546875" style="1419" bestFit="1" customWidth="1"/>
    <col min="23" max="23" width="13.140625" style="1419" customWidth="1"/>
    <col min="24" max="24" width="13.28515625" style="1419" customWidth="1"/>
    <col min="25" max="25" width="12" style="1419" customWidth="1"/>
    <col min="26" max="29" width="9.140625" style="1419"/>
    <col min="30" max="30" width="10.140625" style="1419" bestFit="1" customWidth="1"/>
    <col min="31" max="36" width="9.140625" style="1419"/>
    <col min="37" max="37" width="10.140625" style="1419" bestFit="1" customWidth="1"/>
    <col min="38" max="39" width="9.85546875" style="1419" bestFit="1" customWidth="1"/>
    <col min="40" max="52" width="9.140625" style="1419"/>
    <col min="53" max="53" width="9.85546875" style="1419" bestFit="1" customWidth="1"/>
    <col min="54" max="16384" width="9.140625" style="1419"/>
  </cols>
  <sheetData>
    <row r="1" spans="1:62" x14ac:dyDescent="0.25">
      <c r="A1" s="1418"/>
    </row>
    <row r="2" spans="1:62" ht="18.75" x14ac:dyDescent="0.3">
      <c r="A2" s="3522" t="s">
        <v>522</v>
      </c>
      <c r="B2" s="3522"/>
      <c r="C2" s="3522"/>
      <c r="D2" s="3522"/>
      <c r="E2" s="3522"/>
      <c r="F2" s="3522"/>
      <c r="G2" s="3522"/>
      <c r="H2" s="3522"/>
      <c r="I2" s="3522"/>
      <c r="J2" s="3522"/>
      <c r="K2" s="3522"/>
      <c r="L2" s="3522"/>
      <c r="M2" s="3522"/>
      <c r="N2" s="3522"/>
      <c r="O2" s="3522"/>
      <c r="P2" s="3522"/>
    </row>
    <row r="3" spans="1:62" ht="18.75" x14ac:dyDescent="0.3">
      <c r="A3" s="1667"/>
      <c r="B3" s="1625"/>
      <c r="C3" s="1625"/>
      <c r="D3" s="1667"/>
      <c r="E3" s="1625"/>
      <c r="F3" s="1625"/>
      <c r="G3" s="3522" t="s">
        <v>519</v>
      </c>
      <c r="H3" s="3522"/>
      <c r="I3" s="1667"/>
      <c r="J3" s="1625"/>
      <c r="K3" s="1667"/>
      <c r="L3" s="1667"/>
      <c r="M3" s="1667"/>
      <c r="N3" s="1667"/>
      <c r="O3" s="1667"/>
      <c r="P3" s="1667"/>
    </row>
    <row r="4" spans="1:62" ht="15.75" thickBot="1" x14ac:dyDescent="0.3">
      <c r="A4" s="1423"/>
      <c r="B4" s="1423"/>
      <c r="C4" s="1423"/>
      <c r="D4" s="1423"/>
      <c r="E4" s="1423"/>
      <c r="F4" s="1423"/>
      <c r="G4" s="1423"/>
      <c r="H4" s="1423"/>
      <c r="I4" s="1424"/>
      <c r="J4" s="1423"/>
      <c r="K4" s="1423"/>
      <c r="L4" s="1423"/>
      <c r="M4" s="1423"/>
      <c r="N4" s="1424"/>
      <c r="O4" s="1423"/>
    </row>
    <row r="5" spans="1:62" ht="15.75" thickBot="1" x14ac:dyDescent="0.3">
      <c r="A5" s="3523" t="s">
        <v>30</v>
      </c>
      <c r="B5" s="3524"/>
      <c r="C5" s="3524"/>
      <c r="D5" s="3524"/>
      <c r="E5" s="3524"/>
      <c r="F5" s="3524"/>
      <c r="G5" s="3524"/>
      <c r="H5" s="3524"/>
      <c r="I5" s="3524"/>
      <c r="J5" s="3524"/>
      <c r="K5" s="3524"/>
      <c r="L5" s="3524"/>
      <c r="M5" s="3524"/>
      <c r="N5" s="3524"/>
      <c r="O5" s="3524"/>
      <c r="P5" s="3525"/>
      <c r="R5" s="1435">
        <f>O17+O59</f>
        <v>728857</v>
      </c>
    </row>
    <row r="6" spans="1:62" ht="16.5" customHeight="1" thickBot="1" x14ac:dyDescent="0.3">
      <c r="A6" s="3526" t="s">
        <v>0</v>
      </c>
      <c r="B6" s="3530" t="s">
        <v>459</v>
      </c>
      <c r="C6" s="3531"/>
      <c r="D6" s="3531"/>
      <c r="E6" s="3531"/>
      <c r="F6" s="3531"/>
      <c r="G6" s="3531"/>
      <c r="H6" s="3531"/>
      <c r="I6" s="3532"/>
      <c r="J6" s="3533" t="s">
        <v>458</v>
      </c>
      <c r="K6" s="3534"/>
      <c r="L6" s="3534"/>
      <c r="M6" s="3534"/>
      <c r="N6" s="3535"/>
      <c r="O6" s="3536" t="s">
        <v>3</v>
      </c>
      <c r="P6" s="3539" t="s">
        <v>495</v>
      </c>
    </row>
    <row r="7" spans="1:62" ht="15.75" thickBot="1" x14ac:dyDescent="0.3">
      <c r="A7" s="3527"/>
      <c r="B7" s="3542" t="s">
        <v>8</v>
      </c>
      <c r="C7" s="3543"/>
      <c r="D7" s="3544"/>
      <c r="E7" s="3545" t="s">
        <v>9</v>
      </c>
      <c r="F7" s="3546"/>
      <c r="G7" s="3547"/>
      <c r="H7" s="3526" t="s">
        <v>32</v>
      </c>
      <c r="I7" s="3549" t="s">
        <v>10</v>
      </c>
      <c r="J7" s="3542" t="s">
        <v>11</v>
      </c>
      <c r="K7" s="3544"/>
      <c r="L7" s="3526" t="s">
        <v>12</v>
      </c>
      <c r="M7" s="3526" t="s">
        <v>33</v>
      </c>
      <c r="N7" s="3549" t="s">
        <v>13</v>
      </c>
      <c r="O7" s="3537"/>
      <c r="P7" s="3540"/>
    </row>
    <row r="8" spans="1:62" ht="15.75" thickBot="1" x14ac:dyDescent="0.3">
      <c r="A8" s="3528"/>
      <c r="B8" s="3552" t="s">
        <v>483</v>
      </c>
      <c r="C8" s="3554" t="s">
        <v>15</v>
      </c>
      <c r="D8" s="3555"/>
      <c r="E8" s="3583" t="s">
        <v>16</v>
      </c>
      <c r="F8" s="3554" t="s">
        <v>34</v>
      </c>
      <c r="G8" s="3555"/>
      <c r="H8" s="3527"/>
      <c r="I8" s="3550"/>
      <c r="J8" s="3552" t="s">
        <v>483</v>
      </c>
      <c r="K8" s="3526" t="s">
        <v>15</v>
      </c>
      <c r="L8" s="3527"/>
      <c r="M8" s="3527"/>
      <c r="N8" s="3550"/>
      <c r="O8" s="3537"/>
      <c r="P8" s="3540"/>
    </row>
    <row r="9" spans="1:62" ht="81.75" customHeight="1" thickBot="1" x14ac:dyDescent="0.3">
      <c r="A9" s="3529"/>
      <c r="B9" s="3553"/>
      <c r="C9" s="1668" t="s">
        <v>485</v>
      </c>
      <c r="D9" s="1426" t="s">
        <v>486</v>
      </c>
      <c r="E9" s="3557"/>
      <c r="F9" s="1668" t="s">
        <v>487</v>
      </c>
      <c r="G9" s="1426" t="s">
        <v>535</v>
      </c>
      <c r="H9" s="3548"/>
      <c r="I9" s="3551"/>
      <c r="J9" s="3553"/>
      <c r="K9" s="3548"/>
      <c r="L9" s="3548"/>
      <c r="M9" s="3548"/>
      <c r="N9" s="3551"/>
      <c r="O9" s="3538"/>
      <c r="P9" s="3541"/>
      <c r="R9" s="2278" t="s">
        <v>577</v>
      </c>
      <c r="S9" s="2278" t="s">
        <v>576</v>
      </c>
      <c r="T9" s="2278" t="s">
        <v>578</v>
      </c>
      <c r="U9" s="2278" t="s">
        <v>580</v>
      </c>
      <c r="W9" s="2278" t="s">
        <v>574</v>
      </c>
      <c r="X9" s="2278" t="s">
        <v>575</v>
      </c>
      <c r="Y9" s="2278" t="s">
        <v>579</v>
      </c>
      <c r="Z9" s="1419" t="s">
        <v>580</v>
      </c>
      <c r="BJ9" s="1893"/>
    </row>
    <row r="10" spans="1:62" ht="17.25" customHeight="1" x14ac:dyDescent="0.25">
      <c r="A10" s="1427" t="s">
        <v>17</v>
      </c>
      <c r="B10" s="1428">
        <v>167916</v>
      </c>
      <c r="C10" s="1428">
        <v>20300</v>
      </c>
      <c r="D10" s="1429">
        <v>2900</v>
      </c>
      <c r="E10" s="1430">
        <v>26423</v>
      </c>
      <c r="F10" s="1428">
        <v>4305</v>
      </c>
      <c r="G10" s="1429">
        <v>406</v>
      </c>
      <c r="H10" s="1430">
        <v>14221</v>
      </c>
      <c r="I10" s="1683">
        <v>233165</v>
      </c>
      <c r="J10" s="1430">
        <v>1740</v>
      </c>
      <c r="K10" s="1430">
        <v>49</v>
      </c>
      <c r="L10" s="1430">
        <v>9</v>
      </c>
      <c r="M10" s="1430">
        <v>7</v>
      </c>
      <c r="N10" s="1432">
        <v>1805</v>
      </c>
      <c r="O10" s="1684">
        <v>234970</v>
      </c>
      <c r="P10" s="1434">
        <v>99079</v>
      </c>
      <c r="Q10" s="1435"/>
      <c r="R10" s="1435">
        <f>O33+O75</f>
        <v>1273745</v>
      </c>
      <c r="S10" s="1435">
        <f>P33+P75</f>
        <v>782640</v>
      </c>
      <c r="T10" s="1435">
        <f>R10-S10</f>
        <v>491105</v>
      </c>
      <c r="U10" s="2277">
        <f>S10/R10*100</f>
        <v>61.444009593756988</v>
      </c>
      <c r="V10" s="2277">
        <f>T10/R10*100</f>
        <v>38.555990406243005</v>
      </c>
      <c r="W10" s="1435">
        <f>'2018. IV. - Állományi_Új'!M30+'2018. IV. - Állományi_Új'!M70</f>
        <v>1129593</v>
      </c>
      <c r="X10" s="1435">
        <f>'2018. IV. - Állományi_Új'!N40+'2018. IV. - Állományi_Új'!N70</f>
        <v>583109</v>
      </c>
      <c r="Y10" s="1435">
        <f>W10-X10</f>
        <v>546484</v>
      </c>
      <c r="Z10" s="2277">
        <f>X10/W10*100</f>
        <v>51.621159125454916</v>
      </c>
      <c r="AA10" s="2277">
        <f>Y10/W10*100</f>
        <v>48.378840874545084</v>
      </c>
      <c r="BJ10" s="1892"/>
    </row>
    <row r="11" spans="1:62" x14ac:dyDescent="0.25">
      <c r="A11" s="1437" t="s">
        <v>488</v>
      </c>
      <c r="B11" s="1438">
        <v>31932</v>
      </c>
      <c r="C11" s="1438">
        <v>7504</v>
      </c>
      <c r="D11" s="1439">
        <v>1410</v>
      </c>
      <c r="E11" s="1440">
        <v>8574</v>
      </c>
      <c r="F11" s="1438">
        <v>1916</v>
      </c>
      <c r="G11" s="1429">
        <v>365</v>
      </c>
      <c r="H11" s="1430">
        <v>3357</v>
      </c>
      <c r="I11" s="1683">
        <v>53283</v>
      </c>
      <c r="J11" s="1440">
        <v>363</v>
      </c>
      <c r="K11" s="1440">
        <v>0</v>
      </c>
      <c r="L11" s="1440">
        <v>0</v>
      </c>
      <c r="M11" s="1430">
        <v>20</v>
      </c>
      <c r="N11" s="1432">
        <v>383</v>
      </c>
      <c r="O11" s="1684">
        <v>53666</v>
      </c>
      <c r="P11" s="1441">
        <v>26895</v>
      </c>
      <c r="Q11" s="1435"/>
      <c r="U11" s="2277">
        <f>U10-Z10</f>
        <v>9.8228504683020716</v>
      </c>
      <c r="Y11" s="2277"/>
      <c r="BJ11" s="1892"/>
    </row>
    <row r="12" spans="1:62" s="1449" customFormat="1" x14ac:dyDescent="0.25">
      <c r="A12" s="1442" t="s">
        <v>411</v>
      </c>
      <c r="B12" s="1443">
        <v>7545</v>
      </c>
      <c r="C12" s="1443">
        <v>1989</v>
      </c>
      <c r="D12" s="1439">
        <v>554</v>
      </c>
      <c r="E12" s="1444">
        <v>2823</v>
      </c>
      <c r="F12" s="1443">
        <v>1024</v>
      </c>
      <c r="G12" s="1429">
        <v>170</v>
      </c>
      <c r="H12" s="1445">
        <v>900</v>
      </c>
      <c r="I12" s="1446">
        <v>14281</v>
      </c>
      <c r="J12" s="1444">
        <v>2</v>
      </c>
      <c r="K12" s="1444">
        <v>0</v>
      </c>
      <c r="L12" s="1444">
        <v>0</v>
      </c>
      <c r="M12" s="1445">
        <v>18</v>
      </c>
      <c r="N12" s="1446">
        <v>20</v>
      </c>
      <c r="O12" s="1447">
        <v>14301</v>
      </c>
      <c r="P12" s="1444">
        <v>9117</v>
      </c>
      <c r="Q12" s="1435"/>
      <c r="R12" s="1419"/>
      <c r="S12" s="1419"/>
      <c r="T12" s="1419"/>
      <c r="U12" s="1419"/>
      <c r="V12" s="1419"/>
      <c r="W12" s="1419"/>
      <c r="X12" s="1419"/>
      <c r="Y12" s="2277"/>
      <c r="Z12" s="1419"/>
      <c r="AA12" s="1419"/>
      <c r="AB12" s="1419"/>
      <c r="AC12" s="1419"/>
      <c r="AD12" s="1419"/>
      <c r="AE12" s="1419"/>
      <c r="AF12" s="1419"/>
      <c r="AG12" s="1419"/>
      <c r="AH12" s="1419"/>
      <c r="AI12" s="1419"/>
      <c r="AJ12" s="1419"/>
      <c r="AK12" s="1419"/>
      <c r="AL12" s="1419"/>
      <c r="AM12" s="1419"/>
      <c r="AN12" s="1419"/>
      <c r="AO12" s="1419"/>
      <c r="AP12" s="1419"/>
      <c r="AQ12" s="1419"/>
      <c r="AR12" s="1419"/>
      <c r="AS12" s="1419"/>
      <c r="AT12" s="1419"/>
      <c r="AU12" s="1419"/>
      <c r="AV12" s="1419"/>
      <c r="AW12" s="1419"/>
      <c r="AX12" s="1419"/>
      <c r="AY12" s="1419"/>
      <c r="AZ12" s="1419"/>
      <c r="BA12" s="1419"/>
      <c r="BB12" s="1419"/>
      <c r="BC12" s="1419"/>
      <c r="BD12" s="1419"/>
      <c r="BE12" s="1419"/>
      <c r="BF12" s="1419"/>
      <c r="BG12" s="1419"/>
      <c r="BH12" s="1419"/>
      <c r="BI12" s="1419"/>
      <c r="BJ12" s="1894"/>
    </row>
    <row r="13" spans="1:62" s="1449" customFormat="1" x14ac:dyDescent="0.25">
      <c r="A13" s="1450" t="s">
        <v>489</v>
      </c>
      <c r="B13" s="1443">
        <v>6943</v>
      </c>
      <c r="C13" s="1443">
        <v>1193</v>
      </c>
      <c r="D13" s="1439">
        <v>239</v>
      </c>
      <c r="E13" s="1444">
        <v>1410</v>
      </c>
      <c r="F13" s="1443">
        <v>258</v>
      </c>
      <c r="G13" s="1429">
        <v>0</v>
      </c>
      <c r="H13" s="1445">
        <v>531</v>
      </c>
      <c r="I13" s="1446">
        <v>10335</v>
      </c>
      <c r="J13" s="1444">
        <v>250</v>
      </c>
      <c r="K13" s="1444">
        <v>0</v>
      </c>
      <c r="L13" s="1444">
        <v>0</v>
      </c>
      <c r="M13" s="1445">
        <v>0</v>
      </c>
      <c r="N13" s="1446">
        <v>250</v>
      </c>
      <c r="O13" s="1447">
        <v>10585</v>
      </c>
      <c r="P13" s="1444">
        <v>5538</v>
      </c>
      <c r="Q13" s="1435"/>
      <c r="R13" s="1419" t="s">
        <v>581</v>
      </c>
      <c r="S13" s="1419"/>
      <c r="T13" s="1419" t="s">
        <v>582</v>
      </c>
      <c r="U13" s="1419"/>
      <c r="V13" s="1419"/>
      <c r="W13" s="1419"/>
      <c r="X13" s="1419"/>
      <c r="Y13" s="1419"/>
      <c r="Z13" s="1419"/>
      <c r="AA13" s="1419"/>
      <c r="AB13" s="1419"/>
      <c r="AC13" s="1419"/>
      <c r="AD13" s="1419"/>
      <c r="AE13" s="1419"/>
      <c r="AF13" s="1419"/>
      <c r="AG13" s="1419"/>
      <c r="AH13" s="1419"/>
      <c r="AI13" s="1419"/>
      <c r="AJ13" s="1419"/>
      <c r="AK13" s="1419"/>
      <c r="AL13" s="1419"/>
      <c r="AM13" s="1419"/>
      <c r="AN13" s="1419"/>
      <c r="AO13" s="1419"/>
      <c r="AP13" s="1419"/>
      <c r="AQ13" s="1419"/>
      <c r="AR13" s="1419"/>
      <c r="AS13" s="1419"/>
      <c r="AT13" s="1419"/>
      <c r="AU13" s="1419"/>
      <c r="AV13" s="1419"/>
      <c r="AW13" s="1419"/>
      <c r="AX13" s="1419"/>
      <c r="AY13" s="1419"/>
      <c r="AZ13" s="1419"/>
      <c r="BA13" s="1419"/>
      <c r="BB13" s="1419"/>
      <c r="BC13" s="1419"/>
      <c r="BD13" s="1419"/>
      <c r="BE13" s="1419"/>
      <c r="BF13" s="1419"/>
      <c r="BG13" s="1419"/>
      <c r="BH13" s="1419"/>
      <c r="BI13" s="1419"/>
      <c r="BJ13" s="1894"/>
    </row>
    <row r="14" spans="1:62" s="1449" customFormat="1" x14ac:dyDescent="0.25">
      <c r="A14" s="1450" t="s">
        <v>490</v>
      </c>
      <c r="B14" s="1443">
        <v>10229</v>
      </c>
      <c r="C14" s="1443">
        <v>3634</v>
      </c>
      <c r="D14" s="1439">
        <v>365</v>
      </c>
      <c r="E14" s="1444">
        <v>3078</v>
      </c>
      <c r="F14" s="1443">
        <v>284</v>
      </c>
      <c r="G14" s="1429">
        <v>70</v>
      </c>
      <c r="H14" s="1445">
        <v>652</v>
      </c>
      <c r="I14" s="1446">
        <v>17876</v>
      </c>
      <c r="J14" s="1444">
        <v>111</v>
      </c>
      <c r="K14" s="1444">
        <v>0</v>
      </c>
      <c r="L14" s="1444">
        <v>0</v>
      </c>
      <c r="M14" s="1445">
        <v>1</v>
      </c>
      <c r="N14" s="1446">
        <v>112</v>
      </c>
      <c r="O14" s="1447">
        <v>17988</v>
      </c>
      <c r="P14" s="1444">
        <v>7627</v>
      </c>
      <c r="Q14" s="1435"/>
      <c r="R14" s="1435">
        <f>O17+O59</f>
        <v>728857</v>
      </c>
      <c r="S14" s="1419"/>
      <c r="T14" s="1435">
        <f>'2018. IV. - Állományi_Új'!M14+'2018. IV. - Állományi_Új'!M54</f>
        <v>624450</v>
      </c>
      <c r="U14" s="2277">
        <f>R14/T14*100-100</f>
        <v>16.719833453439037</v>
      </c>
      <c r="V14" s="1419"/>
      <c r="W14" s="1419"/>
      <c r="X14" s="1419"/>
      <c r="Y14" s="1419"/>
      <c r="Z14" s="1419"/>
      <c r="AA14" s="1419"/>
      <c r="AB14" s="1419"/>
      <c r="AC14" s="1419"/>
      <c r="AD14" s="1419"/>
      <c r="AE14" s="1419"/>
      <c r="AF14" s="1419"/>
      <c r="AG14" s="1419"/>
      <c r="AH14" s="1419"/>
      <c r="AI14" s="1419"/>
      <c r="AJ14" s="1419"/>
      <c r="AK14" s="1419"/>
      <c r="AL14" s="1419"/>
      <c r="AM14" s="1419"/>
      <c r="AN14" s="1419"/>
      <c r="AO14" s="1419"/>
      <c r="AP14" s="1419"/>
      <c r="AQ14" s="1419"/>
      <c r="AR14" s="1419"/>
      <c r="AS14" s="1419"/>
      <c r="AT14" s="1419"/>
      <c r="AU14" s="1419"/>
      <c r="AV14" s="1419"/>
      <c r="AW14" s="1419"/>
      <c r="AX14" s="1419"/>
      <c r="AY14" s="1419"/>
      <c r="AZ14" s="1419"/>
      <c r="BA14" s="1419"/>
      <c r="BB14" s="1419"/>
      <c r="BC14" s="1419"/>
      <c r="BD14" s="1419"/>
      <c r="BE14" s="1419"/>
      <c r="BF14" s="1419"/>
      <c r="BG14" s="1419"/>
      <c r="BH14" s="1419"/>
      <c r="BI14" s="1419"/>
      <c r="BJ14" s="1894"/>
    </row>
    <row r="15" spans="1:62" x14ac:dyDescent="0.25">
      <c r="A15" s="1437" t="s">
        <v>22</v>
      </c>
      <c r="B15" s="1438">
        <v>15629</v>
      </c>
      <c r="C15" s="1438">
        <v>2930</v>
      </c>
      <c r="D15" s="1439">
        <v>428</v>
      </c>
      <c r="E15" s="1440">
        <v>3767</v>
      </c>
      <c r="F15" s="1438">
        <v>1223</v>
      </c>
      <c r="G15" s="1429">
        <v>60</v>
      </c>
      <c r="H15" s="1430">
        <v>1240</v>
      </c>
      <c r="I15" s="1683">
        <v>24789</v>
      </c>
      <c r="J15" s="1440">
        <v>54</v>
      </c>
      <c r="K15" s="1440">
        <v>0</v>
      </c>
      <c r="L15" s="1440">
        <v>0</v>
      </c>
      <c r="M15" s="1430">
        <v>0</v>
      </c>
      <c r="N15" s="1432">
        <v>54</v>
      </c>
      <c r="O15" s="1684">
        <v>24843</v>
      </c>
      <c r="P15" s="1441">
        <v>12613</v>
      </c>
      <c r="Q15" s="1435"/>
      <c r="BJ15" s="1892"/>
    </row>
    <row r="16" spans="1:62" ht="15.75" thickBot="1" x14ac:dyDescent="0.3">
      <c r="A16" s="1685" t="s">
        <v>23</v>
      </c>
      <c r="B16" s="1686">
        <v>19562</v>
      </c>
      <c r="C16" s="1686">
        <v>2692</v>
      </c>
      <c r="D16" s="1687">
        <v>523</v>
      </c>
      <c r="E16" s="1688">
        <v>5878</v>
      </c>
      <c r="F16" s="1686">
        <v>704</v>
      </c>
      <c r="G16" s="1455">
        <v>90</v>
      </c>
      <c r="H16" s="1430">
        <v>2284</v>
      </c>
      <c r="I16" s="1689">
        <v>31120</v>
      </c>
      <c r="J16" s="1688">
        <v>1254</v>
      </c>
      <c r="K16" s="1688">
        <v>3</v>
      </c>
      <c r="L16" s="1688">
        <v>2976</v>
      </c>
      <c r="M16" s="1430">
        <v>25</v>
      </c>
      <c r="N16" s="1457">
        <v>4258</v>
      </c>
      <c r="O16" s="1684">
        <v>35378</v>
      </c>
      <c r="P16" s="1690">
        <v>21759</v>
      </c>
      <c r="Q16" s="1435"/>
      <c r="R16" s="1419" t="s">
        <v>581</v>
      </c>
      <c r="T16" s="1419" t="s">
        <v>583</v>
      </c>
      <c r="V16" s="1419" t="s">
        <v>584</v>
      </c>
      <c r="BJ16" s="1892"/>
    </row>
    <row r="17" spans="1:62" ht="15.75" thickBot="1" x14ac:dyDescent="0.3">
      <c r="A17" s="1459" t="s">
        <v>24</v>
      </c>
      <c r="B17" s="1460">
        <v>235040</v>
      </c>
      <c r="C17" s="1461">
        <v>33426</v>
      </c>
      <c r="D17" s="1462">
        <v>5261</v>
      </c>
      <c r="E17" s="1460">
        <v>44642</v>
      </c>
      <c r="F17" s="1461">
        <v>8148</v>
      </c>
      <c r="G17" s="1462">
        <v>921</v>
      </c>
      <c r="H17" s="1460">
        <v>21102</v>
      </c>
      <c r="I17" s="1463">
        <v>342357</v>
      </c>
      <c r="J17" s="1460">
        <v>3411</v>
      </c>
      <c r="K17" s="1460">
        <v>52</v>
      </c>
      <c r="L17" s="1460">
        <v>2985</v>
      </c>
      <c r="M17" s="1460">
        <v>52</v>
      </c>
      <c r="N17" s="1464">
        <v>6500</v>
      </c>
      <c r="O17" s="1465">
        <v>348857</v>
      </c>
      <c r="P17" s="1460">
        <v>160346</v>
      </c>
      <c r="Q17" s="1435"/>
      <c r="R17" s="1435">
        <v>728857</v>
      </c>
      <c r="T17" s="1435">
        <f>P17+P59</f>
        <v>425057</v>
      </c>
      <c r="V17" s="1435">
        <f>R17-T17</f>
        <v>303800</v>
      </c>
      <c r="BJ17" s="1892"/>
    </row>
    <row r="18" spans="1:62" x14ac:dyDescent="0.25">
      <c r="A18" s="1691" t="s">
        <v>35</v>
      </c>
      <c r="B18" s="1692">
        <v>86</v>
      </c>
      <c r="C18" s="1692">
        <v>89</v>
      </c>
      <c r="D18" s="1693">
        <v>0</v>
      </c>
      <c r="E18" s="1694">
        <v>239</v>
      </c>
      <c r="F18" s="1692">
        <v>245</v>
      </c>
      <c r="G18" s="1693">
        <v>0</v>
      </c>
      <c r="H18" s="1694">
        <v>78</v>
      </c>
      <c r="I18" s="1683">
        <v>737</v>
      </c>
      <c r="J18" s="1694">
        <v>0</v>
      </c>
      <c r="K18" s="1694">
        <v>0</v>
      </c>
      <c r="L18" s="1694">
        <v>0</v>
      </c>
      <c r="M18" s="1694">
        <v>0</v>
      </c>
      <c r="N18" s="1432">
        <v>0</v>
      </c>
      <c r="O18" s="1684">
        <v>737</v>
      </c>
      <c r="P18" s="1695">
        <v>577</v>
      </c>
    </row>
    <row r="19" spans="1:62" x14ac:dyDescent="0.25">
      <c r="A19" s="1437" t="s">
        <v>36</v>
      </c>
      <c r="B19" s="1438">
        <v>46</v>
      </c>
      <c r="C19" s="1438">
        <v>0</v>
      </c>
      <c r="D19" s="1439">
        <v>0</v>
      </c>
      <c r="E19" s="1440">
        <v>95</v>
      </c>
      <c r="F19" s="1438">
        <v>0</v>
      </c>
      <c r="G19" s="1439">
        <v>0</v>
      </c>
      <c r="H19" s="1440">
        <v>0</v>
      </c>
      <c r="I19" s="1683">
        <v>141</v>
      </c>
      <c r="J19" s="1440">
        <v>0</v>
      </c>
      <c r="K19" s="1440">
        <v>0</v>
      </c>
      <c r="L19" s="1440">
        <v>0</v>
      </c>
      <c r="M19" s="1440">
        <v>0</v>
      </c>
      <c r="N19" s="1432">
        <v>0</v>
      </c>
      <c r="O19" s="1684">
        <v>141</v>
      </c>
      <c r="P19" s="1441">
        <v>15</v>
      </c>
      <c r="R19" s="1419" t="s">
        <v>585</v>
      </c>
      <c r="T19" s="2277">
        <f>T17/R17*100</f>
        <v>58.318298376773491</v>
      </c>
      <c r="V19" s="2277">
        <f>V17/R17*100</f>
        <v>41.681701623226502</v>
      </c>
    </row>
    <row r="20" spans="1:62" x14ac:dyDescent="0.25">
      <c r="A20" s="1437" t="s">
        <v>37</v>
      </c>
      <c r="B20" s="1438">
        <v>2</v>
      </c>
      <c r="C20" s="1438">
        <v>0</v>
      </c>
      <c r="D20" s="1439">
        <v>0</v>
      </c>
      <c r="E20" s="1440">
        <v>6</v>
      </c>
      <c r="F20" s="1438">
        <v>0</v>
      </c>
      <c r="G20" s="1439">
        <v>0</v>
      </c>
      <c r="H20" s="1440">
        <v>21</v>
      </c>
      <c r="I20" s="1683">
        <v>29</v>
      </c>
      <c r="J20" s="1440">
        <v>0</v>
      </c>
      <c r="K20" s="1440">
        <v>0</v>
      </c>
      <c r="L20" s="1440">
        <v>0</v>
      </c>
      <c r="M20" s="1440">
        <v>0</v>
      </c>
      <c r="N20" s="1432">
        <v>0</v>
      </c>
      <c r="O20" s="1684">
        <v>29</v>
      </c>
      <c r="P20" s="1441">
        <v>23</v>
      </c>
      <c r="R20" s="1435">
        <f>P17</f>
        <v>160346</v>
      </c>
      <c r="S20" s="2277">
        <f>R20/T17*100</f>
        <v>37.723411213084361</v>
      </c>
    </row>
    <row r="21" spans="1:62" x14ac:dyDescent="0.25">
      <c r="A21" s="1437" t="s">
        <v>38</v>
      </c>
      <c r="B21" s="1438">
        <v>48</v>
      </c>
      <c r="C21" s="1438">
        <v>11</v>
      </c>
      <c r="D21" s="1439">
        <v>0</v>
      </c>
      <c r="E21" s="1440">
        <v>21</v>
      </c>
      <c r="F21" s="1438">
        <v>0</v>
      </c>
      <c r="G21" s="1439">
        <v>0</v>
      </c>
      <c r="H21" s="1440">
        <v>0</v>
      </c>
      <c r="I21" s="1683">
        <v>80</v>
      </c>
      <c r="J21" s="1440">
        <v>0</v>
      </c>
      <c r="K21" s="1440">
        <v>0</v>
      </c>
      <c r="L21" s="1440">
        <v>0</v>
      </c>
      <c r="M21" s="1440">
        <v>0</v>
      </c>
      <c r="N21" s="1432">
        <v>0</v>
      </c>
      <c r="O21" s="1684">
        <v>80</v>
      </c>
      <c r="P21" s="1441">
        <v>61</v>
      </c>
    </row>
    <row r="22" spans="1:62" x14ac:dyDescent="0.25">
      <c r="A22" s="1437" t="s">
        <v>39</v>
      </c>
      <c r="B22" s="1438">
        <v>47</v>
      </c>
      <c r="C22" s="1438">
        <v>30</v>
      </c>
      <c r="D22" s="1439">
        <v>0</v>
      </c>
      <c r="E22" s="1440">
        <v>161</v>
      </c>
      <c r="F22" s="1438">
        <v>2</v>
      </c>
      <c r="G22" s="1439">
        <v>0</v>
      </c>
      <c r="H22" s="1440">
        <v>18</v>
      </c>
      <c r="I22" s="1683">
        <v>258</v>
      </c>
      <c r="J22" s="1440">
        <v>0</v>
      </c>
      <c r="K22" s="1440">
        <v>0</v>
      </c>
      <c r="L22" s="1440">
        <v>0</v>
      </c>
      <c r="M22" s="1440">
        <v>0</v>
      </c>
      <c r="N22" s="1432">
        <v>0</v>
      </c>
      <c r="O22" s="1684">
        <v>258</v>
      </c>
      <c r="P22" s="1441">
        <v>165</v>
      </c>
      <c r="T22" s="2277"/>
    </row>
    <row r="23" spans="1:62" ht="15" customHeight="1" x14ac:dyDescent="0.25">
      <c r="A23" s="1437" t="s">
        <v>40</v>
      </c>
      <c r="B23" s="1438">
        <v>4</v>
      </c>
      <c r="C23" s="1438">
        <v>7</v>
      </c>
      <c r="D23" s="1439">
        <v>0</v>
      </c>
      <c r="E23" s="1440">
        <v>2</v>
      </c>
      <c r="F23" s="1438">
        <v>0</v>
      </c>
      <c r="G23" s="1439">
        <v>0</v>
      </c>
      <c r="H23" s="1440">
        <v>0</v>
      </c>
      <c r="I23" s="1683">
        <v>13</v>
      </c>
      <c r="J23" s="1440">
        <v>0</v>
      </c>
      <c r="K23" s="1440">
        <v>0</v>
      </c>
      <c r="L23" s="1440">
        <v>0</v>
      </c>
      <c r="M23" s="1440">
        <v>0</v>
      </c>
      <c r="N23" s="1432">
        <v>0</v>
      </c>
      <c r="O23" s="1684">
        <v>13</v>
      </c>
      <c r="P23" s="1441">
        <v>13</v>
      </c>
      <c r="R23" s="1419" t="s">
        <v>586</v>
      </c>
      <c r="S23" s="1435"/>
      <c r="T23" s="1435"/>
      <c r="U23" s="1435"/>
    </row>
    <row r="24" spans="1:62" x14ac:dyDescent="0.25">
      <c r="A24" s="1437" t="s">
        <v>41</v>
      </c>
      <c r="B24" s="1438">
        <v>117</v>
      </c>
      <c r="C24" s="1438">
        <v>4</v>
      </c>
      <c r="D24" s="1439">
        <v>0</v>
      </c>
      <c r="E24" s="1440">
        <v>16</v>
      </c>
      <c r="F24" s="1438">
        <v>7</v>
      </c>
      <c r="G24" s="1439">
        <v>0</v>
      </c>
      <c r="H24" s="1440">
        <v>0</v>
      </c>
      <c r="I24" s="1683">
        <v>144</v>
      </c>
      <c r="J24" s="1440">
        <v>0</v>
      </c>
      <c r="K24" s="1440">
        <v>0</v>
      </c>
      <c r="L24" s="1440">
        <v>0</v>
      </c>
      <c r="M24" s="1440">
        <v>0</v>
      </c>
      <c r="N24" s="1432">
        <v>0</v>
      </c>
      <c r="O24" s="1684">
        <v>144</v>
      </c>
      <c r="P24" s="1441">
        <v>28</v>
      </c>
      <c r="R24" s="1435">
        <f>P59</f>
        <v>264711</v>
      </c>
      <c r="S24" s="2277">
        <f>R24/T17*100</f>
        <v>62.276588786915632</v>
      </c>
      <c r="T24" s="1435"/>
      <c r="U24" s="1435"/>
    </row>
    <row r="25" spans="1:62" x14ac:dyDescent="0.25">
      <c r="A25" s="1437" t="s">
        <v>42</v>
      </c>
      <c r="B25" s="1438">
        <v>1</v>
      </c>
      <c r="C25" s="1438">
        <v>0</v>
      </c>
      <c r="D25" s="1439">
        <v>0</v>
      </c>
      <c r="E25" s="1440">
        <v>0</v>
      </c>
      <c r="F25" s="1438">
        <v>0</v>
      </c>
      <c r="G25" s="1439">
        <v>0</v>
      </c>
      <c r="H25" s="1440">
        <v>0</v>
      </c>
      <c r="I25" s="1683">
        <v>1</v>
      </c>
      <c r="J25" s="1440">
        <v>0</v>
      </c>
      <c r="K25" s="1440">
        <v>0</v>
      </c>
      <c r="L25" s="1440">
        <v>0</v>
      </c>
      <c r="M25" s="1440">
        <v>0</v>
      </c>
      <c r="N25" s="1432">
        <v>0</v>
      </c>
      <c r="O25" s="1684">
        <v>1</v>
      </c>
      <c r="P25" s="1441">
        <v>0</v>
      </c>
      <c r="S25" s="1435"/>
      <c r="T25" s="1435"/>
      <c r="U25" s="1435"/>
    </row>
    <row r="26" spans="1:62" x14ac:dyDescent="0.25">
      <c r="A26" s="1437" t="s">
        <v>43</v>
      </c>
      <c r="B26" s="1438">
        <v>413</v>
      </c>
      <c r="C26" s="1438">
        <v>37</v>
      </c>
      <c r="D26" s="1439">
        <v>0</v>
      </c>
      <c r="E26" s="1440">
        <v>328</v>
      </c>
      <c r="F26" s="1438">
        <v>39</v>
      </c>
      <c r="G26" s="1439">
        <v>0</v>
      </c>
      <c r="H26" s="1440">
        <v>98</v>
      </c>
      <c r="I26" s="1683">
        <v>915</v>
      </c>
      <c r="J26" s="1440">
        <v>0</v>
      </c>
      <c r="K26" s="1440">
        <v>0</v>
      </c>
      <c r="L26" s="1440">
        <v>0</v>
      </c>
      <c r="M26" s="1440">
        <v>3</v>
      </c>
      <c r="N26" s="1432">
        <v>3</v>
      </c>
      <c r="O26" s="1684">
        <v>918</v>
      </c>
      <c r="P26" s="1441">
        <v>560</v>
      </c>
      <c r="S26" s="1435"/>
      <c r="T26" s="1435"/>
      <c r="U26" s="1435"/>
    </row>
    <row r="27" spans="1:62" x14ac:dyDescent="0.25">
      <c r="A27" s="1437" t="s">
        <v>44</v>
      </c>
      <c r="B27" s="1438">
        <v>106</v>
      </c>
      <c r="C27" s="1438">
        <v>14</v>
      </c>
      <c r="D27" s="1439">
        <v>0</v>
      </c>
      <c r="E27" s="1440">
        <v>51</v>
      </c>
      <c r="F27" s="1438">
        <v>0</v>
      </c>
      <c r="G27" s="1439">
        <v>0</v>
      </c>
      <c r="H27" s="1440">
        <v>0</v>
      </c>
      <c r="I27" s="1683">
        <v>171</v>
      </c>
      <c r="J27" s="1440">
        <v>0</v>
      </c>
      <c r="K27" s="1440">
        <v>0</v>
      </c>
      <c r="L27" s="1440">
        <v>0</v>
      </c>
      <c r="M27" s="1440">
        <v>0</v>
      </c>
      <c r="N27" s="1432">
        <v>0</v>
      </c>
      <c r="O27" s="1684">
        <v>171</v>
      </c>
      <c r="P27" s="1441">
        <v>113</v>
      </c>
      <c r="R27" s="1419" t="s">
        <v>587</v>
      </c>
      <c r="S27" s="1435"/>
      <c r="T27" s="1435"/>
      <c r="U27" s="1435"/>
    </row>
    <row r="28" spans="1:62" x14ac:dyDescent="0.25">
      <c r="A28" s="1437" t="s">
        <v>45</v>
      </c>
      <c r="B28" s="1438">
        <v>39</v>
      </c>
      <c r="C28" s="1438">
        <v>10</v>
      </c>
      <c r="D28" s="1439">
        <v>0</v>
      </c>
      <c r="E28" s="1440">
        <v>42</v>
      </c>
      <c r="F28" s="1438">
        <v>0</v>
      </c>
      <c r="G28" s="1439">
        <v>0</v>
      </c>
      <c r="H28" s="1440">
        <v>0</v>
      </c>
      <c r="I28" s="1683">
        <v>91</v>
      </c>
      <c r="J28" s="1440">
        <v>0</v>
      </c>
      <c r="K28" s="1440">
        <v>0</v>
      </c>
      <c r="L28" s="1440">
        <v>0</v>
      </c>
      <c r="M28" s="1440">
        <v>0</v>
      </c>
      <c r="N28" s="1432">
        <v>0</v>
      </c>
      <c r="O28" s="1684">
        <v>91</v>
      </c>
      <c r="P28" s="1441">
        <v>89</v>
      </c>
      <c r="R28" s="1435">
        <f>O17-P17</f>
        <v>188511</v>
      </c>
      <c r="S28" s="2277">
        <f>R28/V17*100</f>
        <v>62.051020408163261</v>
      </c>
      <c r="T28" s="1435"/>
      <c r="U28" s="1435"/>
      <c r="V28" s="2277"/>
    </row>
    <row r="29" spans="1:62" x14ac:dyDescent="0.25">
      <c r="A29" s="1437" t="s">
        <v>46</v>
      </c>
      <c r="B29" s="1438">
        <v>319</v>
      </c>
      <c r="C29" s="1438">
        <v>132</v>
      </c>
      <c r="D29" s="1439">
        <v>0</v>
      </c>
      <c r="E29" s="1440">
        <v>54</v>
      </c>
      <c r="F29" s="1438">
        <v>110</v>
      </c>
      <c r="G29" s="1439">
        <v>0</v>
      </c>
      <c r="H29" s="1440">
        <v>0</v>
      </c>
      <c r="I29" s="1683">
        <v>615</v>
      </c>
      <c r="J29" s="1440">
        <v>0</v>
      </c>
      <c r="K29" s="1440">
        <v>0</v>
      </c>
      <c r="L29" s="1440">
        <v>0</v>
      </c>
      <c r="M29" s="1440">
        <v>0</v>
      </c>
      <c r="N29" s="1432">
        <v>0</v>
      </c>
      <c r="O29" s="1684">
        <v>615</v>
      </c>
      <c r="P29" s="1441">
        <v>341</v>
      </c>
      <c r="R29" s="1419" t="s">
        <v>588</v>
      </c>
      <c r="S29" s="1435"/>
      <c r="T29" s="1435"/>
      <c r="U29" s="1435"/>
    </row>
    <row r="30" spans="1:62" x14ac:dyDescent="0.25">
      <c r="A30" s="1437" t="s">
        <v>47</v>
      </c>
      <c r="B30" s="1438">
        <v>2</v>
      </c>
      <c r="C30" s="1438">
        <v>9</v>
      </c>
      <c r="D30" s="1439">
        <v>0</v>
      </c>
      <c r="E30" s="1440">
        <v>25</v>
      </c>
      <c r="F30" s="1438">
        <v>0</v>
      </c>
      <c r="G30" s="1439">
        <v>0</v>
      </c>
      <c r="H30" s="1440">
        <v>0</v>
      </c>
      <c r="I30" s="1683">
        <v>36</v>
      </c>
      <c r="J30" s="1440">
        <v>0</v>
      </c>
      <c r="K30" s="1440">
        <v>0</v>
      </c>
      <c r="L30" s="1440">
        <v>0</v>
      </c>
      <c r="M30" s="1440">
        <v>0</v>
      </c>
      <c r="N30" s="1432">
        <v>0</v>
      </c>
      <c r="O30" s="1684">
        <v>36</v>
      </c>
      <c r="P30" s="1441">
        <v>2</v>
      </c>
      <c r="R30" s="1435">
        <f>O59-P59</f>
        <v>115289</v>
      </c>
      <c r="S30" s="2277">
        <f>R30/V17*100</f>
        <v>37.948979591836732</v>
      </c>
      <c r="T30" s="1435"/>
      <c r="U30" s="1435"/>
    </row>
    <row r="31" spans="1:62" ht="15.75" thickBot="1" x14ac:dyDescent="0.3">
      <c r="A31" s="1437" t="s">
        <v>321</v>
      </c>
      <c r="B31" s="1438">
        <v>1411</v>
      </c>
      <c r="C31" s="1438">
        <v>417</v>
      </c>
      <c r="D31" s="1439">
        <v>287</v>
      </c>
      <c r="E31" s="1440">
        <v>345</v>
      </c>
      <c r="F31" s="1438">
        <v>132</v>
      </c>
      <c r="G31" s="1439">
        <v>47</v>
      </c>
      <c r="H31" s="1440">
        <v>93</v>
      </c>
      <c r="I31" s="1689">
        <v>2398</v>
      </c>
      <c r="J31" s="1440">
        <v>0</v>
      </c>
      <c r="K31" s="1440">
        <v>0</v>
      </c>
      <c r="L31" s="1440">
        <v>0</v>
      </c>
      <c r="M31" s="1440">
        <v>0</v>
      </c>
      <c r="N31" s="1457">
        <v>0</v>
      </c>
      <c r="O31" s="1684">
        <v>2398</v>
      </c>
      <c r="P31" s="1441">
        <v>1628</v>
      </c>
      <c r="S31" s="1435"/>
      <c r="T31" s="1435"/>
      <c r="U31" s="1435"/>
      <c r="V31" s="1419" t="s">
        <v>593</v>
      </c>
      <c r="W31" s="1419" t="s">
        <v>594</v>
      </c>
      <c r="X31" s="1419" t="s">
        <v>595</v>
      </c>
    </row>
    <row r="32" spans="1:62" s="1477" customFormat="1" ht="15.75" thickBot="1" x14ac:dyDescent="0.3">
      <c r="A32" s="1473" t="s">
        <v>25</v>
      </c>
      <c r="B32" s="1474">
        <v>2641</v>
      </c>
      <c r="C32" s="1475">
        <v>760</v>
      </c>
      <c r="D32" s="1476">
        <v>287</v>
      </c>
      <c r="E32" s="1474">
        <v>1385</v>
      </c>
      <c r="F32" s="1475">
        <v>535</v>
      </c>
      <c r="G32" s="1476">
        <v>47</v>
      </c>
      <c r="H32" s="1474">
        <v>308</v>
      </c>
      <c r="I32" s="1696">
        <v>5629</v>
      </c>
      <c r="J32" s="1474">
        <v>0</v>
      </c>
      <c r="K32" s="1474">
        <v>0</v>
      </c>
      <c r="L32" s="1474">
        <v>0</v>
      </c>
      <c r="M32" s="1474">
        <v>3</v>
      </c>
      <c r="N32" s="1464">
        <v>3</v>
      </c>
      <c r="O32" s="1465">
        <v>5632</v>
      </c>
      <c r="P32" s="1474">
        <v>3615</v>
      </c>
      <c r="R32" s="1419"/>
      <c r="S32" s="1435"/>
      <c r="T32" s="1435"/>
      <c r="U32" s="1435"/>
      <c r="V32" s="1435">
        <f>O32</f>
        <v>5632</v>
      </c>
      <c r="W32" s="1478">
        <f>O74</f>
        <v>539256</v>
      </c>
      <c r="X32" s="1478">
        <f>V32+W32</f>
        <v>544888</v>
      </c>
      <c r="Y32" s="2277">
        <f>X32/R10*100</f>
        <v>42.77842111254607</v>
      </c>
    </row>
    <row r="33" spans="1:25" s="1477" customFormat="1" ht="15.75" thickBot="1" x14ac:dyDescent="0.3">
      <c r="A33" s="1459" t="s">
        <v>26</v>
      </c>
      <c r="B33" s="1460">
        <v>237681</v>
      </c>
      <c r="C33" s="1461">
        <v>34186</v>
      </c>
      <c r="D33" s="1479">
        <v>5548</v>
      </c>
      <c r="E33" s="1460">
        <v>46027</v>
      </c>
      <c r="F33" s="1480">
        <v>8683</v>
      </c>
      <c r="G33" s="1462">
        <v>968</v>
      </c>
      <c r="H33" s="1460">
        <v>21410</v>
      </c>
      <c r="I33" s="1696">
        <v>347986</v>
      </c>
      <c r="J33" s="1460">
        <v>3411</v>
      </c>
      <c r="K33" s="1460">
        <v>52</v>
      </c>
      <c r="L33" s="1460">
        <v>2985</v>
      </c>
      <c r="M33" s="1460">
        <v>55</v>
      </c>
      <c r="N33" s="1464">
        <v>6503</v>
      </c>
      <c r="O33" s="1465">
        <v>354489</v>
      </c>
      <c r="P33" s="1460">
        <v>163961</v>
      </c>
      <c r="R33" s="1419" t="s">
        <v>589</v>
      </c>
      <c r="S33" s="1435" t="s">
        <v>590</v>
      </c>
      <c r="T33" s="1435"/>
      <c r="U33" s="1435"/>
      <c r="V33" s="2277">
        <f>V32/X32*100</f>
        <v>1.0336069063734199</v>
      </c>
      <c r="W33" s="2277">
        <f>W32/X32*100</f>
        <v>98.966393093626579</v>
      </c>
    </row>
    <row r="34" spans="1:25" s="1477" customFormat="1" ht="14.25" customHeight="1" thickBot="1" x14ac:dyDescent="0.3">
      <c r="A34" s="1419"/>
      <c r="B34" s="1435"/>
      <c r="C34" s="1419"/>
      <c r="D34" s="1420"/>
      <c r="E34" s="1419"/>
      <c r="F34" s="1419"/>
      <c r="G34" s="1420"/>
      <c r="H34" s="1419"/>
      <c r="I34" s="1435"/>
      <c r="J34" s="1419"/>
      <c r="K34" s="1419"/>
      <c r="L34" s="1419"/>
      <c r="M34" s="1435"/>
      <c r="N34" s="1419"/>
      <c r="O34" s="1435"/>
      <c r="P34" s="1478"/>
      <c r="R34" s="1478">
        <f>N17+N59</f>
        <v>56981</v>
      </c>
      <c r="S34" s="1478">
        <f>I17+I59</f>
        <v>671876</v>
      </c>
      <c r="T34" s="2277">
        <f>S34/R14*100</f>
        <v>92.182142724841782</v>
      </c>
      <c r="U34" s="1435"/>
    </row>
    <row r="35" spans="1:25" s="1477" customFormat="1" ht="15" customHeight="1" thickBot="1" x14ac:dyDescent="0.3">
      <c r="A35" s="3523" t="s">
        <v>30</v>
      </c>
      <c r="B35" s="3524"/>
      <c r="C35" s="3524"/>
      <c r="D35" s="3524"/>
      <c r="E35" s="3524"/>
      <c r="F35" s="3524"/>
      <c r="G35" s="3524"/>
      <c r="H35" s="3524"/>
      <c r="I35" s="3524"/>
      <c r="J35" s="3524"/>
      <c r="K35" s="3524"/>
      <c r="L35" s="3524"/>
      <c r="M35" s="3524"/>
      <c r="N35" s="3524"/>
      <c r="O35" s="3524"/>
      <c r="P35" s="3525"/>
      <c r="R35" s="1629" t="s">
        <v>591</v>
      </c>
      <c r="S35" s="1629" t="s">
        <v>592</v>
      </c>
      <c r="T35" s="1435"/>
      <c r="U35" s="1435"/>
    </row>
    <row r="36" spans="1:25" s="1477" customFormat="1" ht="15.75" customHeight="1" thickBot="1" x14ac:dyDescent="0.3">
      <c r="A36" s="3526" t="s">
        <v>0</v>
      </c>
      <c r="B36" s="3530" t="s">
        <v>459</v>
      </c>
      <c r="C36" s="3531"/>
      <c r="D36" s="3531"/>
      <c r="E36" s="3531"/>
      <c r="F36" s="3531"/>
      <c r="G36" s="3531"/>
      <c r="H36" s="3531"/>
      <c r="I36" s="3532"/>
      <c r="J36" s="3533" t="s">
        <v>458</v>
      </c>
      <c r="K36" s="3534"/>
      <c r="L36" s="3534"/>
      <c r="M36" s="3534"/>
      <c r="N36" s="3535"/>
      <c r="O36" s="3536" t="s">
        <v>3</v>
      </c>
      <c r="P36" s="3539" t="s">
        <v>495</v>
      </c>
      <c r="R36" s="1478">
        <f>'2018. IV. - Állományi_Új'!L14+'2018. IV. - Állományi_Új'!L54</f>
        <v>52569</v>
      </c>
      <c r="S36" s="1478">
        <f>'2018. IV. - Állományi_Új'!G14+'2018. IV. - Állományi_Új'!G54</f>
        <v>571881</v>
      </c>
      <c r="T36" s="2277">
        <f>S36/T14*100</f>
        <v>91.581551765553698</v>
      </c>
      <c r="U36" s="1435"/>
    </row>
    <row r="37" spans="1:25" s="1477" customFormat="1" ht="15" customHeight="1" thickBot="1" x14ac:dyDescent="0.3">
      <c r="A37" s="3527"/>
      <c r="B37" s="3542" t="s">
        <v>8</v>
      </c>
      <c r="C37" s="3543"/>
      <c r="D37" s="3544"/>
      <c r="E37" s="3545" t="s">
        <v>9</v>
      </c>
      <c r="F37" s="3546"/>
      <c r="G37" s="3547"/>
      <c r="H37" s="3526" t="s">
        <v>32</v>
      </c>
      <c r="I37" s="3549" t="s">
        <v>10</v>
      </c>
      <c r="J37" s="3542" t="s">
        <v>11</v>
      </c>
      <c r="K37" s="3544"/>
      <c r="L37" s="3526" t="s">
        <v>12</v>
      </c>
      <c r="M37" s="3526" t="s">
        <v>33</v>
      </c>
      <c r="N37" s="3549" t="s">
        <v>13</v>
      </c>
      <c r="O37" s="3537"/>
      <c r="P37" s="3540"/>
      <c r="T37" s="1435"/>
      <c r="U37" s="1435"/>
    </row>
    <row r="38" spans="1:25" s="1477" customFormat="1" ht="15.75" customHeight="1" thickBot="1" x14ac:dyDescent="0.3">
      <c r="A38" s="3528"/>
      <c r="B38" s="3552" t="s">
        <v>483</v>
      </c>
      <c r="C38" s="3554" t="s">
        <v>15</v>
      </c>
      <c r="D38" s="3555"/>
      <c r="E38" s="3583" t="s">
        <v>16</v>
      </c>
      <c r="F38" s="3554" t="s">
        <v>34</v>
      </c>
      <c r="G38" s="3555"/>
      <c r="H38" s="3527"/>
      <c r="I38" s="3550"/>
      <c r="J38" s="3552" t="s">
        <v>483</v>
      </c>
      <c r="K38" s="3526" t="s">
        <v>15</v>
      </c>
      <c r="L38" s="3527"/>
      <c r="M38" s="3527"/>
      <c r="N38" s="3550"/>
      <c r="O38" s="3537"/>
      <c r="P38" s="3540"/>
      <c r="T38" s="1435"/>
      <c r="U38" s="1435"/>
    </row>
    <row r="39" spans="1:25" s="1477" customFormat="1" ht="57.75" thickBot="1" x14ac:dyDescent="0.3">
      <c r="A39" s="3529"/>
      <c r="B39" s="3553"/>
      <c r="C39" s="1668" t="s">
        <v>485</v>
      </c>
      <c r="D39" s="1426" t="s">
        <v>486</v>
      </c>
      <c r="E39" s="3557"/>
      <c r="F39" s="1668" t="s">
        <v>487</v>
      </c>
      <c r="G39" s="1426" t="s">
        <v>535</v>
      </c>
      <c r="H39" s="3548"/>
      <c r="I39" s="3551"/>
      <c r="J39" s="3553"/>
      <c r="K39" s="3548"/>
      <c r="L39" s="3548"/>
      <c r="M39" s="3548"/>
      <c r="N39" s="3551"/>
      <c r="O39" s="3538"/>
      <c r="P39" s="3541"/>
    </row>
    <row r="40" spans="1:25" s="1477" customFormat="1" x14ac:dyDescent="0.25">
      <c r="A40" s="1427" t="s">
        <v>27</v>
      </c>
      <c r="B40" s="1481">
        <v>76842</v>
      </c>
      <c r="C40" s="1481">
        <v>7951</v>
      </c>
      <c r="D40" s="1482">
        <v>428</v>
      </c>
      <c r="E40" s="1481">
        <v>4032</v>
      </c>
      <c r="F40" s="1481">
        <v>797</v>
      </c>
      <c r="G40" s="1483">
        <v>115</v>
      </c>
      <c r="H40" s="1484">
        <v>6012</v>
      </c>
      <c r="I40" s="1697">
        <v>95634</v>
      </c>
      <c r="J40" s="1428">
        <v>1330</v>
      </c>
      <c r="K40" s="1481">
        <v>49</v>
      </c>
      <c r="L40" s="1481">
        <v>9</v>
      </c>
      <c r="M40" s="1484">
        <v>1</v>
      </c>
      <c r="N40" s="1697">
        <v>1389</v>
      </c>
      <c r="O40" s="1486">
        <v>97023</v>
      </c>
      <c r="P40" s="1695">
        <v>21720</v>
      </c>
      <c r="Q40" s="1896"/>
      <c r="S40" s="1419"/>
      <c r="T40" s="1478"/>
      <c r="U40" s="1478"/>
    </row>
    <row r="41" spans="1:25" s="1477" customFormat="1" ht="15.75" thickBot="1" x14ac:dyDescent="0.3">
      <c r="A41" s="1437" t="s">
        <v>28</v>
      </c>
      <c r="B41" s="1488">
        <v>158198</v>
      </c>
      <c r="C41" s="1488">
        <v>25475</v>
      </c>
      <c r="D41" s="1489">
        <v>4833</v>
      </c>
      <c r="E41" s="1488">
        <v>40610</v>
      </c>
      <c r="F41" s="1488">
        <v>7351</v>
      </c>
      <c r="G41" s="1483">
        <v>806</v>
      </c>
      <c r="H41" s="1484">
        <v>15090</v>
      </c>
      <c r="I41" s="1490">
        <v>246723</v>
      </c>
      <c r="J41" s="1438">
        <v>2081</v>
      </c>
      <c r="K41" s="1488">
        <v>3</v>
      </c>
      <c r="L41" s="1488">
        <v>2976</v>
      </c>
      <c r="M41" s="1484">
        <v>51</v>
      </c>
      <c r="N41" s="1490">
        <v>5111</v>
      </c>
      <c r="O41" s="1491">
        <v>251834</v>
      </c>
      <c r="P41" s="1492">
        <v>138627</v>
      </c>
      <c r="Q41" s="1897"/>
      <c r="S41" s="1478"/>
      <c r="T41" s="1478"/>
      <c r="U41" s="1478"/>
    </row>
    <row r="42" spans="1:25" s="1477" customFormat="1" ht="15.75" thickBot="1" x14ac:dyDescent="0.3">
      <c r="A42" s="1459" t="s">
        <v>24</v>
      </c>
      <c r="B42" s="1461">
        <v>235040</v>
      </c>
      <c r="C42" s="1461">
        <v>33426</v>
      </c>
      <c r="D42" s="1494">
        <v>5261</v>
      </c>
      <c r="E42" s="1461">
        <v>44642</v>
      </c>
      <c r="F42" s="1461">
        <v>8148</v>
      </c>
      <c r="G42" s="1494">
        <v>921</v>
      </c>
      <c r="H42" s="1480">
        <v>21102</v>
      </c>
      <c r="I42" s="1697">
        <v>342357</v>
      </c>
      <c r="J42" s="1461">
        <v>3411</v>
      </c>
      <c r="K42" s="1461">
        <v>52</v>
      </c>
      <c r="L42" s="1461">
        <v>2985</v>
      </c>
      <c r="M42" s="1461">
        <v>52</v>
      </c>
      <c r="N42" s="1697">
        <v>6500</v>
      </c>
      <c r="O42" s="1495">
        <v>348857</v>
      </c>
      <c r="P42" s="1460">
        <v>160346</v>
      </c>
      <c r="Q42" s="1478"/>
      <c r="R42" s="1478"/>
      <c r="S42" s="1629" t="s">
        <v>537</v>
      </c>
      <c r="T42" s="1629" t="s">
        <v>538</v>
      </c>
      <c r="U42" s="1629"/>
      <c r="V42" s="1902" t="s">
        <v>539</v>
      </c>
      <c r="W42" s="1629" t="s">
        <v>540</v>
      </c>
    </row>
    <row r="43" spans="1:25" s="1477" customFormat="1" ht="15.75" thickBot="1" x14ac:dyDescent="0.3">
      <c r="A43" s="1459" t="s">
        <v>25</v>
      </c>
      <c r="B43" s="1496">
        <v>2641</v>
      </c>
      <c r="C43" s="1496">
        <v>760</v>
      </c>
      <c r="D43" s="1497">
        <v>287</v>
      </c>
      <c r="E43" s="1496">
        <v>1385</v>
      </c>
      <c r="F43" s="1496">
        <v>535</v>
      </c>
      <c r="G43" s="1497">
        <v>47</v>
      </c>
      <c r="H43" s="1496">
        <v>308</v>
      </c>
      <c r="I43" s="1697">
        <v>5629</v>
      </c>
      <c r="J43" s="1496">
        <v>0</v>
      </c>
      <c r="K43" s="1496">
        <v>0</v>
      </c>
      <c r="L43" s="1496">
        <v>0</v>
      </c>
      <c r="M43" s="1496">
        <v>3</v>
      </c>
      <c r="N43" s="1697">
        <v>3</v>
      </c>
      <c r="O43" s="1495">
        <v>5632</v>
      </c>
      <c r="P43" s="1460">
        <v>3615</v>
      </c>
      <c r="S43" s="1478">
        <f>N42+N59</f>
        <v>56981</v>
      </c>
      <c r="T43" s="1478">
        <f>N43+N74</f>
        <v>216839</v>
      </c>
      <c r="U43" s="1478"/>
      <c r="V43" s="1478">
        <f>O42+O59</f>
        <v>728857</v>
      </c>
      <c r="W43" s="1478">
        <f>O43+O74</f>
        <v>544888</v>
      </c>
    </row>
    <row r="44" spans="1:25" s="1477" customFormat="1" ht="15.75" thickBot="1" x14ac:dyDescent="0.3">
      <c r="A44" s="1498" t="s">
        <v>26</v>
      </c>
      <c r="B44" s="1496">
        <v>237681</v>
      </c>
      <c r="C44" s="1496">
        <v>34186</v>
      </c>
      <c r="D44" s="1497">
        <v>5548</v>
      </c>
      <c r="E44" s="1496">
        <v>46027</v>
      </c>
      <c r="F44" s="1496">
        <v>8683</v>
      </c>
      <c r="G44" s="1497">
        <v>968</v>
      </c>
      <c r="H44" s="1499">
        <v>21410</v>
      </c>
      <c r="I44" s="1464">
        <v>347986</v>
      </c>
      <c r="J44" s="1496">
        <v>3411</v>
      </c>
      <c r="K44" s="1496">
        <v>52</v>
      </c>
      <c r="L44" s="1496">
        <v>2985</v>
      </c>
      <c r="M44" s="1496">
        <v>55</v>
      </c>
      <c r="N44" s="1464">
        <v>6503</v>
      </c>
      <c r="O44" s="1495">
        <v>354489</v>
      </c>
      <c r="P44" s="1460">
        <v>163961</v>
      </c>
      <c r="S44" s="1899">
        <f>S43/V43*100</f>
        <v>7.8178572751582269</v>
      </c>
      <c r="T44" s="1899">
        <f>T43/W43*100</f>
        <v>39.795150563051493</v>
      </c>
      <c r="U44" s="1899"/>
    </row>
    <row r="45" spans="1:25" s="1477" customFormat="1" x14ac:dyDescent="0.25">
      <c r="A45" s="1419"/>
      <c r="B45" s="1478"/>
      <c r="C45" s="1435"/>
      <c r="D45" s="1420"/>
      <c r="E45" s="1435"/>
      <c r="F45" s="1435"/>
      <c r="G45" s="1420"/>
      <c r="H45" s="1435"/>
      <c r="I45" s="1435"/>
      <c r="J45" s="1419"/>
      <c r="K45" s="1419"/>
      <c r="L45" s="1419"/>
      <c r="M45" s="1419"/>
      <c r="N45" s="1419"/>
      <c r="O45" s="1419"/>
    </row>
    <row r="46" spans="1:25" s="1477" customFormat="1" ht="15.75" thickBot="1" x14ac:dyDescent="0.3">
      <c r="A46" s="1419"/>
      <c r="B46" s="1435"/>
      <c r="C46" s="1435"/>
      <c r="D46" s="1614"/>
      <c r="E46" s="1435"/>
      <c r="F46" s="1419"/>
      <c r="G46" s="1420"/>
      <c r="H46" s="1419"/>
      <c r="I46" s="1435"/>
      <c r="J46" s="1419"/>
      <c r="K46" s="1419"/>
      <c r="L46" s="1419"/>
      <c r="M46" s="1419"/>
      <c r="N46" s="1419"/>
      <c r="O46" s="1419"/>
      <c r="V46" s="1902" t="s">
        <v>541</v>
      </c>
    </row>
    <row r="47" spans="1:25" s="1477" customFormat="1" ht="15.75" thickBot="1" x14ac:dyDescent="0.3">
      <c r="A47" s="3523" t="s">
        <v>48</v>
      </c>
      <c r="B47" s="3524"/>
      <c r="C47" s="3524"/>
      <c r="D47" s="3524"/>
      <c r="E47" s="3524"/>
      <c r="F47" s="3524"/>
      <c r="G47" s="3524"/>
      <c r="H47" s="3524"/>
      <c r="I47" s="3524"/>
      <c r="J47" s="3524"/>
      <c r="K47" s="3524"/>
      <c r="L47" s="3524"/>
      <c r="M47" s="3524"/>
      <c r="N47" s="3524"/>
      <c r="O47" s="3524"/>
      <c r="P47" s="3525"/>
      <c r="S47" s="1899">
        <f>S43/V47*100</f>
        <v>4.4735013680132214</v>
      </c>
      <c r="T47" s="1899">
        <f>T43/V47*100</f>
        <v>17.023737090233919</v>
      </c>
      <c r="U47" s="1899"/>
      <c r="V47" s="1478">
        <f>O44+O75</f>
        <v>1273745</v>
      </c>
      <c r="W47" s="1478"/>
      <c r="X47" s="1478"/>
      <c r="Y47" s="1478"/>
    </row>
    <row r="48" spans="1:25" s="1477" customFormat="1" ht="15.75" customHeight="1" thickBot="1" x14ac:dyDescent="0.3">
      <c r="A48" s="3526" t="s">
        <v>0</v>
      </c>
      <c r="B48" s="3530" t="s">
        <v>459</v>
      </c>
      <c r="C48" s="3531"/>
      <c r="D48" s="3531"/>
      <c r="E48" s="3531"/>
      <c r="F48" s="3531"/>
      <c r="G48" s="3531"/>
      <c r="H48" s="3531"/>
      <c r="I48" s="3532"/>
      <c r="J48" s="3533" t="s">
        <v>458</v>
      </c>
      <c r="K48" s="3534"/>
      <c r="L48" s="3534"/>
      <c r="M48" s="3534"/>
      <c r="N48" s="3535"/>
      <c r="O48" s="3536" t="s">
        <v>3</v>
      </c>
      <c r="P48" s="3539" t="s">
        <v>495</v>
      </c>
      <c r="V48" s="1895"/>
    </row>
    <row r="49" spans="1:22" s="1477" customFormat="1" ht="15" customHeight="1" thickBot="1" x14ac:dyDescent="0.3">
      <c r="A49" s="3527"/>
      <c r="B49" s="3542" t="s">
        <v>8</v>
      </c>
      <c r="C49" s="3543"/>
      <c r="D49" s="3544"/>
      <c r="E49" s="3545" t="s">
        <v>9</v>
      </c>
      <c r="F49" s="3546"/>
      <c r="G49" s="3547"/>
      <c r="H49" s="3526" t="s">
        <v>32</v>
      </c>
      <c r="I49" s="3549" t="s">
        <v>10</v>
      </c>
      <c r="J49" s="3542" t="s">
        <v>11</v>
      </c>
      <c r="K49" s="3544"/>
      <c r="L49" s="3526" t="s">
        <v>12</v>
      </c>
      <c r="M49" s="3526" t="s">
        <v>33</v>
      </c>
      <c r="N49" s="3549" t="s">
        <v>13</v>
      </c>
      <c r="O49" s="3537"/>
      <c r="P49" s="3540"/>
      <c r="R49" s="1629" t="s">
        <v>596</v>
      </c>
      <c r="S49" s="2279" t="s">
        <v>597</v>
      </c>
      <c r="T49" s="1629" t="s">
        <v>598</v>
      </c>
    </row>
    <row r="50" spans="1:22" s="1477" customFormat="1" ht="15.75" customHeight="1" thickBot="1" x14ac:dyDescent="0.3">
      <c r="A50" s="3528"/>
      <c r="B50" s="3552" t="s">
        <v>483</v>
      </c>
      <c r="C50" s="3554" t="s">
        <v>15</v>
      </c>
      <c r="D50" s="3555"/>
      <c r="E50" s="3583" t="s">
        <v>16</v>
      </c>
      <c r="F50" s="3554" t="s">
        <v>34</v>
      </c>
      <c r="G50" s="3555"/>
      <c r="H50" s="3527"/>
      <c r="I50" s="3550"/>
      <c r="J50" s="3552" t="s">
        <v>483</v>
      </c>
      <c r="K50" s="3526" t="s">
        <v>15</v>
      </c>
      <c r="L50" s="3527"/>
      <c r="M50" s="3527"/>
      <c r="N50" s="3550"/>
      <c r="O50" s="3537"/>
      <c r="P50" s="3540"/>
      <c r="R50" s="1478">
        <f>X32</f>
        <v>544888</v>
      </c>
      <c r="S50" s="1478">
        <f>P32+P74</f>
        <v>357583</v>
      </c>
      <c r="T50" s="1478">
        <f>R50-S50</f>
        <v>187305</v>
      </c>
    </row>
    <row r="51" spans="1:22" s="1477" customFormat="1" ht="57.75" thickBot="1" x14ac:dyDescent="0.3">
      <c r="A51" s="3529"/>
      <c r="B51" s="3553"/>
      <c r="C51" s="1668" t="s">
        <v>485</v>
      </c>
      <c r="D51" s="1426" t="s">
        <v>486</v>
      </c>
      <c r="E51" s="3557"/>
      <c r="F51" s="1668" t="s">
        <v>487</v>
      </c>
      <c r="G51" s="1426" t="s">
        <v>535</v>
      </c>
      <c r="H51" s="3548"/>
      <c r="I51" s="3551"/>
      <c r="J51" s="3553"/>
      <c r="K51" s="3548"/>
      <c r="L51" s="3548"/>
      <c r="M51" s="3548"/>
      <c r="N51" s="3551"/>
      <c r="O51" s="3538"/>
      <c r="P51" s="3541"/>
      <c r="S51" s="2277">
        <f>S50/R50*100</f>
        <v>65.625045880988381</v>
      </c>
      <c r="T51" s="2277">
        <f>T50/R50*100</f>
        <v>34.374954119011612</v>
      </c>
    </row>
    <row r="52" spans="1:22" s="1477" customFormat="1" x14ac:dyDescent="0.25">
      <c r="A52" s="1427" t="s">
        <v>17</v>
      </c>
      <c r="B52" s="1481">
        <v>68786</v>
      </c>
      <c r="C52" s="1481">
        <v>29150</v>
      </c>
      <c r="D52" s="1482">
        <v>569</v>
      </c>
      <c r="E52" s="1481">
        <v>19466</v>
      </c>
      <c r="F52" s="1481">
        <v>17522</v>
      </c>
      <c r="G52" s="1483">
        <v>1769</v>
      </c>
      <c r="H52" s="1484">
        <v>6926</v>
      </c>
      <c r="I52" s="1683">
        <v>141850</v>
      </c>
      <c r="J52" s="1500">
        <v>8388</v>
      </c>
      <c r="K52" s="1481">
        <v>3051</v>
      </c>
      <c r="L52" s="1481">
        <v>2968</v>
      </c>
      <c r="M52" s="1605">
        <v>1331</v>
      </c>
      <c r="N52" s="1432">
        <v>15738</v>
      </c>
      <c r="O52" s="1486">
        <v>157588</v>
      </c>
      <c r="P52" s="1695">
        <v>99148</v>
      </c>
      <c r="R52" s="1487"/>
      <c r="T52" s="1478"/>
      <c r="U52" s="1478"/>
    </row>
    <row r="53" spans="1:22" s="1477" customFormat="1" x14ac:dyDescent="0.25">
      <c r="A53" s="1437" t="s">
        <v>488</v>
      </c>
      <c r="B53" s="1488">
        <v>49823</v>
      </c>
      <c r="C53" s="1488">
        <v>32964</v>
      </c>
      <c r="D53" s="1489">
        <v>534</v>
      </c>
      <c r="E53" s="1488">
        <v>12558</v>
      </c>
      <c r="F53" s="1488">
        <v>13105</v>
      </c>
      <c r="G53" s="1503">
        <v>2151</v>
      </c>
      <c r="H53" s="1504">
        <v>9960</v>
      </c>
      <c r="I53" s="1683">
        <v>118410</v>
      </c>
      <c r="J53" s="1648">
        <v>11617</v>
      </c>
      <c r="K53" s="1488">
        <v>8512</v>
      </c>
      <c r="L53" s="1488">
        <v>7548</v>
      </c>
      <c r="M53" s="1544">
        <v>3253</v>
      </c>
      <c r="N53" s="1432">
        <v>30930</v>
      </c>
      <c r="O53" s="1508">
        <v>149340</v>
      </c>
      <c r="P53" s="1441">
        <v>109961</v>
      </c>
      <c r="R53" s="1436" t="s">
        <v>601</v>
      </c>
      <c r="S53" s="1629" t="s">
        <v>599</v>
      </c>
      <c r="T53" s="2281" t="s">
        <v>600</v>
      </c>
      <c r="U53" s="1478"/>
    </row>
    <row r="54" spans="1:22" s="1515" customFormat="1" x14ac:dyDescent="0.25">
      <c r="A54" s="1442" t="s">
        <v>411</v>
      </c>
      <c r="B54" s="1509">
        <v>13823</v>
      </c>
      <c r="C54" s="1509">
        <v>8613</v>
      </c>
      <c r="D54" s="1489">
        <v>172</v>
      </c>
      <c r="E54" s="1509">
        <v>2815</v>
      </c>
      <c r="F54" s="1509">
        <v>4480</v>
      </c>
      <c r="G54" s="1503">
        <v>798</v>
      </c>
      <c r="H54" s="1510">
        <v>2367</v>
      </c>
      <c r="I54" s="1446">
        <v>32099</v>
      </c>
      <c r="J54" s="1650">
        <v>7415</v>
      </c>
      <c r="K54" s="1509">
        <v>3684</v>
      </c>
      <c r="L54" s="1509">
        <v>1277</v>
      </c>
      <c r="M54" s="1617">
        <v>1343</v>
      </c>
      <c r="N54" s="1446">
        <v>13719</v>
      </c>
      <c r="O54" s="1514">
        <v>45818</v>
      </c>
      <c r="P54" s="1444">
        <v>36681</v>
      </c>
      <c r="R54" s="1448">
        <f>O32</f>
        <v>5632</v>
      </c>
      <c r="S54" s="2280">
        <f>P32</f>
        <v>3615</v>
      </c>
      <c r="T54" s="1478">
        <f>O32-S54</f>
        <v>2017</v>
      </c>
      <c r="U54" s="1478"/>
      <c r="V54" s="1477"/>
    </row>
    <row r="55" spans="1:22" s="1515" customFormat="1" x14ac:dyDescent="0.25">
      <c r="A55" s="1450" t="s">
        <v>489</v>
      </c>
      <c r="B55" s="1509">
        <v>17686</v>
      </c>
      <c r="C55" s="1509">
        <v>9276</v>
      </c>
      <c r="D55" s="1489">
        <v>30</v>
      </c>
      <c r="E55" s="1509">
        <v>3612</v>
      </c>
      <c r="F55" s="1509">
        <v>3126</v>
      </c>
      <c r="G55" s="1503">
        <v>53</v>
      </c>
      <c r="H55" s="1510">
        <v>5084</v>
      </c>
      <c r="I55" s="1446">
        <v>38784</v>
      </c>
      <c r="J55" s="1650">
        <v>1744</v>
      </c>
      <c r="K55" s="1509">
        <v>0</v>
      </c>
      <c r="L55" s="1509">
        <v>365</v>
      </c>
      <c r="M55" s="1617">
        <v>1890</v>
      </c>
      <c r="N55" s="1446">
        <v>3999</v>
      </c>
      <c r="O55" s="1514">
        <v>42783</v>
      </c>
      <c r="P55" s="1444">
        <v>27892</v>
      </c>
      <c r="R55" s="1516"/>
      <c r="S55" s="2277">
        <f>S54/R54*100</f>
        <v>64.186789772727266</v>
      </c>
      <c r="T55" s="2277">
        <f>T54/R54*100</f>
        <v>35.813210227272727</v>
      </c>
      <c r="U55" s="1478"/>
      <c r="V55" s="1477"/>
    </row>
    <row r="56" spans="1:22" s="1515" customFormat="1" x14ac:dyDescent="0.25">
      <c r="A56" s="1450" t="s">
        <v>490</v>
      </c>
      <c r="B56" s="1509">
        <v>14721</v>
      </c>
      <c r="C56" s="1509">
        <v>13679</v>
      </c>
      <c r="D56" s="1489">
        <v>328</v>
      </c>
      <c r="E56" s="1509">
        <v>5673</v>
      </c>
      <c r="F56" s="1509">
        <v>5052</v>
      </c>
      <c r="G56" s="1503">
        <v>1196</v>
      </c>
      <c r="H56" s="1510">
        <v>2139</v>
      </c>
      <c r="I56" s="1446">
        <v>41265</v>
      </c>
      <c r="J56" s="1650">
        <v>2458</v>
      </c>
      <c r="K56" s="1509">
        <v>4650</v>
      </c>
      <c r="L56" s="1509">
        <v>5870</v>
      </c>
      <c r="M56" s="1617">
        <v>0</v>
      </c>
      <c r="N56" s="1446">
        <v>12978</v>
      </c>
      <c r="O56" s="1514">
        <v>54243</v>
      </c>
      <c r="P56" s="1444">
        <v>41291</v>
      </c>
      <c r="R56" s="1516"/>
      <c r="T56" s="1478"/>
      <c r="U56" s="1478"/>
      <c r="V56" s="1477"/>
    </row>
    <row r="57" spans="1:22" s="1477" customFormat="1" x14ac:dyDescent="0.25">
      <c r="A57" s="1437" t="s">
        <v>22</v>
      </c>
      <c r="B57" s="1488">
        <v>4965</v>
      </c>
      <c r="C57" s="1488">
        <v>2445</v>
      </c>
      <c r="D57" s="1489">
        <v>161</v>
      </c>
      <c r="E57" s="1488">
        <v>1340</v>
      </c>
      <c r="F57" s="1488">
        <v>453</v>
      </c>
      <c r="G57" s="1503">
        <v>5</v>
      </c>
      <c r="H57" s="1504">
        <v>755</v>
      </c>
      <c r="I57" s="1683">
        <v>9958</v>
      </c>
      <c r="J57" s="1648">
        <v>482</v>
      </c>
      <c r="K57" s="1488">
        <v>0</v>
      </c>
      <c r="L57" s="1488">
        <v>165</v>
      </c>
      <c r="M57" s="1544">
        <v>0</v>
      </c>
      <c r="N57" s="1432">
        <v>647</v>
      </c>
      <c r="O57" s="1508">
        <v>10605</v>
      </c>
      <c r="P57" s="1441">
        <v>7714</v>
      </c>
      <c r="R57" s="1436" t="s">
        <v>602</v>
      </c>
      <c r="S57" s="2281" t="s">
        <v>603</v>
      </c>
      <c r="T57" s="2281" t="s">
        <v>604</v>
      </c>
      <c r="U57" s="1478"/>
    </row>
    <row r="58" spans="1:22" s="1477" customFormat="1" ht="15.75" thickBot="1" x14ac:dyDescent="0.3">
      <c r="A58" s="1685" t="s">
        <v>23</v>
      </c>
      <c r="B58" s="1698">
        <v>22572</v>
      </c>
      <c r="C58" s="1698">
        <v>16480</v>
      </c>
      <c r="D58" s="1699">
        <v>1773</v>
      </c>
      <c r="E58" s="1698">
        <v>9383</v>
      </c>
      <c r="F58" s="1698">
        <v>6114</v>
      </c>
      <c r="G58" s="1700">
        <v>736</v>
      </c>
      <c r="H58" s="1701">
        <v>4752</v>
      </c>
      <c r="I58" s="1683">
        <v>59302</v>
      </c>
      <c r="J58" s="1702">
        <v>1337</v>
      </c>
      <c r="K58" s="1698">
        <v>347</v>
      </c>
      <c r="L58" s="1698">
        <v>1450</v>
      </c>
      <c r="M58" s="1703">
        <v>32</v>
      </c>
      <c r="N58" s="1457">
        <v>3166</v>
      </c>
      <c r="O58" s="1704">
        <v>62467</v>
      </c>
      <c r="P58" s="1690">
        <v>47887</v>
      </c>
      <c r="R58" s="1436">
        <f>O74</f>
        <v>539256</v>
      </c>
      <c r="S58" s="1478">
        <f>P74</f>
        <v>353968</v>
      </c>
      <c r="T58" s="1478">
        <f>R58-S58</f>
        <v>185288</v>
      </c>
      <c r="U58" s="1478"/>
    </row>
    <row r="59" spans="1:22" s="1477" customFormat="1" ht="15.75" thickBot="1" x14ac:dyDescent="0.3">
      <c r="A59" s="1525" t="s">
        <v>24</v>
      </c>
      <c r="B59" s="1526">
        <v>146146</v>
      </c>
      <c r="C59" s="1527">
        <v>81039</v>
      </c>
      <c r="D59" s="1528">
        <v>3037</v>
      </c>
      <c r="E59" s="1527">
        <v>42747</v>
      </c>
      <c r="F59" s="1527">
        <v>37194</v>
      </c>
      <c r="G59" s="1528">
        <v>4661</v>
      </c>
      <c r="H59" s="1529">
        <v>22394</v>
      </c>
      <c r="I59" s="1530">
        <v>329519</v>
      </c>
      <c r="J59" s="1526">
        <v>21824</v>
      </c>
      <c r="K59" s="1527">
        <v>11910</v>
      </c>
      <c r="L59" s="1527">
        <v>12131</v>
      </c>
      <c r="M59" s="1527">
        <v>4616</v>
      </c>
      <c r="N59" s="1531">
        <v>50481</v>
      </c>
      <c r="O59" s="1532">
        <v>380000</v>
      </c>
      <c r="P59" s="1460">
        <v>264711</v>
      </c>
      <c r="S59" s="2277">
        <f>S58/R58*100</f>
        <v>65.640067055350343</v>
      </c>
      <c r="T59" s="2277">
        <f>T58/R58*100</f>
        <v>34.359932944649671</v>
      </c>
      <c r="U59" s="1478"/>
    </row>
    <row r="60" spans="1:22" s="1540" customFormat="1" x14ac:dyDescent="0.25">
      <c r="A60" s="1533" t="s">
        <v>35</v>
      </c>
      <c r="B60" s="1692">
        <v>12203</v>
      </c>
      <c r="C60" s="1534">
        <v>5470</v>
      </c>
      <c r="D60" s="1535">
        <v>0</v>
      </c>
      <c r="E60" s="1534">
        <v>7471</v>
      </c>
      <c r="F60" s="1534">
        <v>5788</v>
      </c>
      <c r="G60" s="1535">
        <v>81</v>
      </c>
      <c r="H60" s="1536">
        <v>3499</v>
      </c>
      <c r="I60" s="1705">
        <v>34431</v>
      </c>
      <c r="J60" s="1692">
        <v>23369</v>
      </c>
      <c r="K60" s="1534">
        <v>1455</v>
      </c>
      <c r="L60" s="1534">
        <v>3056</v>
      </c>
      <c r="M60" s="1706">
        <v>0</v>
      </c>
      <c r="N60" s="1697">
        <v>27880</v>
      </c>
      <c r="O60" s="1707">
        <v>62311</v>
      </c>
      <c r="P60" s="1434">
        <v>42493</v>
      </c>
      <c r="R60" s="1541"/>
      <c r="T60" s="1478"/>
      <c r="U60" s="1478"/>
      <c r="V60" s="1477"/>
    </row>
    <row r="61" spans="1:22" s="1540" customFormat="1" x14ac:dyDescent="0.25">
      <c r="A61" s="1542" t="s">
        <v>36</v>
      </c>
      <c r="B61" s="1438">
        <v>5868</v>
      </c>
      <c r="C61" s="1488">
        <v>4631</v>
      </c>
      <c r="D61" s="1489">
        <v>0</v>
      </c>
      <c r="E61" s="1488">
        <v>1826</v>
      </c>
      <c r="F61" s="1488">
        <v>3130</v>
      </c>
      <c r="G61" s="1489">
        <v>0</v>
      </c>
      <c r="H61" s="1504">
        <v>4308</v>
      </c>
      <c r="I61" s="1543">
        <v>19763</v>
      </c>
      <c r="J61" s="1438">
        <v>9715</v>
      </c>
      <c r="K61" s="1488">
        <v>9385</v>
      </c>
      <c r="L61" s="1488">
        <v>1615</v>
      </c>
      <c r="M61" s="1544">
        <v>1922</v>
      </c>
      <c r="N61" s="1545">
        <v>22637</v>
      </c>
      <c r="O61" s="1508">
        <v>42401</v>
      </c>
      <c r="P61" s="1441">
        <v>25960</v>
      </c>
      <c r="R61" s="1541"/>
      <c r="T61" s="1478"/>
      <c r="U61" s="1478"/>
      <c r="V61" s="1477"/>
    </row>
    <row r="62" spans="1:22" s="1540" customFormat="1" x14ac:dyDescent="0.25">
      <c r="A62" s="1542" t="s">
        <v>37</v>
      </c>
      <c r="B62" s="1438">
        <v>510</v>
      </c>
      <c r="C62" s="1488">
        <v>145</v>
      </c>
      <c r="D62" s="1489">
        <v>0</v>
      </c>
      <c r="E62" s="1488">
        <v>513</v>
      </c>
      <c r="F62" s="1488">
        <v>618</v>
      </c>
      <c r="G62" s="1489">
        <v>0</v>
      </c>
      <c r="H62" s="1504">
        <v>249</v>
      </c>
      <c r="I62" s="1543">
        <v>2035</v>
      </c>
      <c r="J62" s="1438">
        <v>4810</v>
      </c>
      <c r="K62" s="1488">
        <v>0</v>
      </c>
      <c r="L62" s="1488">
        <v>0</v>
      </c>
      <c r="M62" s="1544">
        <v>0</v>
      </c>
      <c r="N62" s="1545">
        <v>4810</v>
      </c>
      <c r="O62" s="1508">
        <v>6845</v>
      </c>
      <c r="P62" s="1441">
        <v>1652</v>
      </c>
      <c r="R62" s="1541"/>
      <c r="T62" s="1478"/>
      <c r="U62" s="1478"/>
      <c r="V62" s="1477"/>
    </row>
    <row r="63" spans="1:22" s="1540" customFormat="1" x14ac:dyDescent="0.25">
      <c r="A63" s="1542" t="s">
        <v>38</v>
      </c>
      <c r="B63" s="1438">
        <v>295</v>
      </c>
      <c r="C63" s="1488">
        <v>130</v>
      </c>
      <c r="D63" s="1489">
        <v>0</v>
      </c>
      <c r="E63" s="1488">
        <v>367</v>
      </c>
      <c r="F63" s="1488">
        <v>618</v>
      </c>
      <c r="G63" s="1489">
        <v>11</v>
      </c>
      <c r="H63" s="1504">
        <v>159</v>
      </c>
      <c r="I63" s="1543">
        <v>1569</v>
      </c>
      <c r="J63" s="1438">
        <v>0</v>
      </c>
      <c r="K63" s="1488">
        <v>78</v>
      </c>
      <c r="L63" s="1488">
        <v>0</v>
      </c>
      <c r="M63" s="1544">
        <v>0</v>
      </c>
      <c r="N63" s="1545">
        <v>78</v>
      </c>
      <c r="O63" s="1508">
        <v>1647</v>
      </c>
      <c r="P63" s="1441">
        <v>1354</v>
      </c>
      <c r="R63" s="1541"/>
      <c r="T63" s="1478"/>
      <c r="U63" s="1478"/>
      <c r="V63" s="1477"/>
    </row>
    <row r="64" spans="1:22" s="1540" customFormat="1" x14ac:dyDescent="0.25">
      <c r="A64" s="1542" t="s">
        <v>39</v>
      </c>
      <c r="B64" s="1438">
        <v>5438</v>
      </c>
      <c r="C64" s="1488">
        <v>6627</v>
      </c>
      <c r="D64" s="1489">
        <v>18</v>
      </c>
      <c r="E64" s="1488">
        <v>2898</v>
      </c>
      <c r="F64" s="1488">
        <v>8453</v>
      </c>
      <c r="G64" s="1489">
        <v>103</v>
      </c>
      <c r="H64" s="1504">
        <v>2212</v>
      </c>
      <c r="I64" s="1543">
        <v>25628</v>
      </c>
      <c r="J64" s="1438">
        <v>5801</v>
      </c>
      <c r="K64" s="1488">
        <v>8197</v>
      </c>
      <c r="L64" s="1488">
        <v>19903</v>
      </c>
      <c r="M64" s="1544">
        <v>13791</v>
      </c>
      <c r="N64" s="1545">
        <v>47691</v>
      </c>
      <c r="O64" s="1508">
        <v>73320</v>
      </c>
      <c r="P64" s="1441">
        <v>53942</v>
      </c>
      <c r="R64" s="1541">
        <v>2019</v>
      </c>
      <c r="T64" s="1478"/>
      <c r="U64" s="1478"/>
      <c r="V64" s="1477"/>
    </row>
    <row r="65" spans="1:22" s="1540" customFormat="1" x14ac:dyDescent="0.25">
      <c r="A65" s="1542" t="s">
        <v>40</v>
      </c>
      <c r="B65" s="1438">
        <v>6503</v>
      </c>
      <c r="C65" s="1488">
        <v>780</v>
      </c>
      <c r="D65" s="1489">
        <v>0</v>
      </c>
      <c r="E65" s="1488">
        <v>6609</v>
      </c>
      <c r="F65" s="1488">
        <v>387</v>
      </c>
      <c r="G65" s="1489">
        <v>0</v>
      </c>
      <c r="H65" s="1504">
        <v>45</v>
      </c>
      <c r="I65" s="1543">
        <v>14324</v>
      </c>
      <c r="J65" s="1438">
        <v>1329</v>
      </c>
      <c r="K65" s="1488">
        <v>0</v>
      </c>
      <c r="L65" s="1488">
        <v>1578</v>
      </c>
      <c r="M65" s="1544">
        <v>2276</v>
      </c>
      <c r="N65" s="1545">
        <v>5183</v>
      </c>
      <c r="O65" s="1508">
        <v>19507</v>
      </c>
      <c r="P65" s="1441">
        <v>16354</v>
      </c>
      <c r="R65" s="2618" t="s">
        <v>622</v>
      </c>
      <c r="S65" s="1630" t="s">
        <v>623</v>
      </c>
      <c r="T65" s="1478"/>
      <c r="U65" s="1478"/>
      <c r="V65" s="1477"/>
    </row>
    <row r="66" spans="1:22" s="1540" customFormat="1" ht="15" customHeight="1" x14ac:dyDescent="0.25">
      <c r="A66" s="1542" t="s">
        <v>41</v>
      </c>
      <c r="B66" s="1438">
        <v>6119</v>
      </c>
      <c r="C66" s="1488">
        <v>3956</v>
      </c>
      <c r="D66" s="1489">
        <v>85</v>
      </c>
      <c r="E66" s="1488">
        <v>5891</v>
      </c>
      <c r="F66" s="1488">
        <v>2233</v>
      </c>
      <c r="G66" s="1489">
        <v>0</v>
      </c>
      <c r="H66" s="1504">
        <v>298</v>
      </c>
      <c r="I66" s="1543">
        <v>18497</v>
      </c>
      <c r="J66" s="1438">
        <v>1724</v>
      </c>
      <c r="K66" s="1488">
        <v>195</v>
      </c>
      <c r="L66" s="1488">
        <v>749</v>
      </c>
      <c r="M66" s="1544">
        <v>109</v>
      </c>
      <c r="N66" s="1545">
        <v>2777</v>
      </c>
      <c r="O66" s="1508">
        <v>21274</v>
      </c>
      <c r="P66" s="1441">
        <v>15862</v>
      </c>
      <c r="R66" s="1541">
        <f>I32+I74</f>
        <v>328049</v>
      </c>
      <c r="S66" s="1541">
        <f>N43+N74</f>
        <v>216839</v>
      </c>
      <c r="T66" s="1478"/>
      <c r="U66" s="1478"/>
      <c r="V66" s="1477"/>
    </row>
    <row r="67" spans="1:22" s="1540" customFormat="1" x14ac:dyDescent="0.25">
      <c r="A67" s="1542" t="s">
        <v>42</v>
      </c>
      <c r="B67" s="1438">
        <v>3683</v>
      </c>
      <c r="C67" s="1488">
        <v>5366</v>
      </c>
      <c r="D67" s="1489">
        <v>0</v>
      </c>
      <c r="E67" s="1488">
        <v>14883</v>
      </c>
      <c r="F67" s="1488">
        <v>18539</v>
      </c>
      <c r="G67" s="1489">
        <v>0</v>
      </c>
      <c r="H67" s="1504">
        <v>2436</v>
      </c>
      <c r="I67" s="1543">
        <v>44907</v>
      </c>
      <c r="J67" s="1438">
        <v>58</v>
      </c>
      <c r="K67" s="1488">
        <v>192</v>
      </c>
      <c r="L67" s="1488">
        <v>762</v>
      </c>
      <c r="M67" s="1544">
        <v>0</v>
      </c>
      <c r="N67" s="1545">
        <v>1012</v>
      </c>
      <c r="O67" s="1508">
        <v>45919</v>
      </c>
      <c r="P67" s="1441">
        <v>38269</v>
      </c>
      <c r="R67" s="1541"/>
      <c r="T67" s="1478"/>
      <c r="U67" s="1478"/>
      <c r="V67" s="1477"/>
    </row>
    <row r="68" spans="1:22" s="1540" customFormat="1" x14ac:dyDescent="0.25">
      <c r="A68" s="1542" t="s">
        <v>43</v>
      </c>
      <c r="B68" s="1438">
        <v>6834</v>
      </c>
      <c r="C68" s="1488">
        <v>2191</v>
      </c>
      <c r="D68" s="1489">
        <v>0</v>
      </c>
      <c r="E68" s="1488">
        <v>4113</v>
      </c>
      <c r="F68" s="1488">
        <v>723</v>
      </c>
      <c r="G68" s="1489">
        <v>230</v>
      </c>
      <c r="H68" s="1504">
        <v>1393</v>
      </c>
      <c r="I68" s="1543">
        <v>15255</v>
      </c>
      <c r="J68" s="1438">
        <v>148</v>
      </c>
      <c r="K68" s="1488">
        <v>11</v>
      </c>
      <c r="L68" s="1488">
        <v>2333</v>
      </c>
      <c r="M68" s="1544">
        <v>7</v>
      </c>
      <c r="N68" s="1545">
        <v>2499</v>
      </c>
      <c r="O68" s="1508">
        <v>17754</v>
      </c>
      <c r="P68" s="1441">
        <v>10078</v>
      </c>
      <c r="R68" s="1541"/>
      <c r="T68" s="1478"/>
      <c r="U68" s="1478"/>
      <c r="V68" s="1477"/>
    </row>
    <row r="69" spans="1:22" s="1477" customFormat="1" x14ac:dyDescent="0.25">
      <c r="A69" s="1542" t="s">
        <v>44</v>
      </c>
      <c r="B69" s="1500">
        <v>2052</v>
      </c>
      <c r="C69" s="1481">
        <v>2161</v>
      </c>
      <c r="D69" s="1482">
        <v>0</v>
      </c>
      <c r="E69" s="1481">
        <v>1544</v>
      </c>
      <c r="F69" s="1481">
        <v>1039</v>
      </c>
      <c r="G69" s="1483">
        <v>0</v>
      </c>
      <c r="H69" s="1484">
        <v>2863</v>
      </c>
      <c r="I69" s="1546">
        <v>9659</v>
      </c>
      <c r="J69" s="1500">
        <v>1606</v>
      </c>
      <c r="K69" s="1481">
        <v>464</v>
      </c>
      <c r="L69" s="1481">
        <v>0</v>
      </c>
      <c r="M69" s="1481">
        <v>802</v>
      </c>
      <c r="N69" s="1432">
        <v>2872</v>
      </c>
      <c r="O69" s="1486">
        <v>12531</v>
      </c>
      <c r="P69" s="1441">
        <v>10356</v>
      </c>
      <c r="R69" s="1541"/>
      <c r="T69" s="1478"/>
      <c r="U69" s="1478"/>
    </row>
    <row r="70" spans="1:22" s="1477" customFormat="1" x14ac:dyDescent="0.25">
      <c r="A70" s="1542" t="s">
        <v>45</v>
      </c>
      <c r="B70" s="1648">
        <v>1009</v>
      </c>
      <c r="C70" s="1488">
        <v>628</v>
      </c>
      <c r="D70" s="1489">
        <v>0</v>
      </c>
      <c r="E70" s="1488">
        <v>251</v>
      </c>
      <c r="F70" s="1488">
        <v>88</v>
      </c>
      <c r="G70" s="1503">
        <v>0</v>
      </c>
      <c r="H70" s="1504">
        <v>547</v>
      </c>
      <c r="I70" s="1546">
        <v>2524</v>
      </c>
      <c r="J70" s="1648">
        <v>72</v>
      </c>
      <c r="K70" s="1488">
        <v>0</v>
      </c>
      <c r="L70" s="1488">
        <v>0</v>
      </c>
      <c r="M70" s="1488">
        <v>0</v>
      </c>
      <c r="N70" s="1432">
        <v>72</v>
      </c>
      <c r="O70" s="1508">
        <v>2596</v>
      </c>
      <c r="P70" s="1441">
        <v>1530</v>
      </c>
      <c r="R70" s="1541"/>
      <c r="T70" s="1478"/>
      <c r="U70" s="1478"/>
    </row>
    <row r="71" spans="1:22" s="1477" customFormat="1" x14ac:dyDescent="0.25">
      <c r="A71" s="1542" t="s">
        <v>46</v>
      </c>
      <c r="B71" s="1648">
        <v>1394</v>
      </c>
      <c r="C71" s="1488">
        <v>6295</v>
      </c>
      <c r="D71" s="1489">
        <v>0</v>
      </c>
      <c r="E71" s="1488">
        <v>1963</v>
      </c>
      <c r="F71" s="1488">
        <v>5054</v>
      </c>
      <c r="G71" s="1503">
        <v>0</v>
      </c>
      <c r="H71" s="1504">
        <v>10976</v>
      </c>
      <c r="I71" s="1546">
        <v>25682</v>
      </c>
      <c r="J71" s="1648">
        <v>534</v>
      </c>
      <c r="K71" s="1488">
        <v>681</v>
      </c>
      <c r="L71" s="1488">
        <v>822</v>
      </c>
      <c r="M71" s="1488">
        <v>3664</v>
      </c>
      <c r="N71" s="1432">
        <v>5701</v>
      </c>
      <c r="O71" s="1508">
        <v>31383</v>
      </c>
      <c r="P71" s="1441">
        <v>27559</v>
      </c>
      <c r="R71" s="1541"/>
      <c r="T71" s="1478"/>
      <c r="U71" s="1478"/>
    </row>
    <row r="72" spans="1:22" s="1477" customFormat="1" x14ac:dyDescent="0.25">
      <c r="A72" s="1708" t="s">
        <v>47</v>
      </c>
      <c r="B72" s="1702">
        <v>386</v>
      </c>
      <c r="C72" s="1698">
        <v>12</v>
      </c>
      <c r="D72" s="1699">
        <v>0</v>
      </c>
      <c r="E72" s="1698">
        <v>112</v>
      </c>
      <c r="F72" s="1698">
        <v>305</v>
      </c>
      <c r="G72" s="1700">
        <v>0</v>
      </c>
      <c r="H72" s="1701">
        <v>23</v>
      </c>
      <c r="I72" s="1546">
        <v>838</v>
      </c>
      <c r="J72" s="1702">
        <v>999</v>
      </c>
      <c r="K72" s="1698">
        <v>1058</v>
      </c>
      <c r="L72" s="1698">
        <v>79</v>
      </c>
      <c r="M72" s="1698">
        <v>0</v>
      </c>
      <c r="N72" s="1432">
        <v>2136</v>
      </c>
      <c r="O72" s="1704">
        <v>2974</v>
      </c>
      <c r="P72" s="1441">
        <v>1606</v>
      </c>
      <c r="R72" s="1541"/>
      <c r="T72" s="1478"/>
      <c r="U72" s="1478"/>
    </row>
    <row r="73" spans="1:22" ht="15.75" thickBot="1" x14ac:dyDescent="0.3">
      <c r="A73" s="1548" t="s">
        <v>321</v>
      </c>
      <c r="B73" s="1648">
        <v>28438</v>
      </c>
      <c r="C73" s="1488">
        <v>32505</v>
      </c>
      <c r="D73" s="1489">
        <v>1028</v>
      </c>
      <c r="E73" s="1488">
        <v>23074</v>
      </c>
      <c r="F73" s="1488">
        <v>11986</v>
      </c>
      <c r="G73" s="1503">
        <v>60</v>
      </c>
      <c r="H73" s="1504">
        <v>11306</v>
      </c>
      <c r="I73" s="1530">
        <v>107308</v>
      </c>
      <c r="J73" s="1648">
        <v>54221</v>
      </c>
      <c r="K73" s="1488">
        <v>17446</v>
      </c>
      <c r="L73" s="1488">
        <v>7761</v>
      </c>
      <c r="M73" s="1488">
        <v>12060</v>
      </c>
      <c r="N73" s="1457">
        <v>91488</v>
      </c>
      <c r="O73" s="1508">
        <v>198796</v>
      </c>
      <c r="P73" s="1690">
        <v>106954</v>
      </c>
      <c r="R73" s="1541"/>
      <c r="T73" s="1478"/>
      <c r="U73" s="1478"/>
      <c r="V73" s="1477"/>
    </row>
    <row r="74" spans="1:22" s="1477" customFormat="1" ht="15.75" thickBot="1" x14ac:dyDescent="0.3">
      <c r="A74" s="1473" t="s">
        <v>25</v>
      </c>
      <c r="B74" s="1475">
        <v>80732</v>
      </c>
      <c r="C74" s="1475">
        <v>70897</v>
      </c>
      <c r="D74" s="1528">
        <v>1131</v>
      </c>
      <c r="E74" s="1475">
        <v>71515</v>
      </c>
      <c r="F74" s="1475">
        <v>58960</v>
      </c>
      <c r="G74" s="1528">
        <v>485</v>
      </c>
      <c r="H74" s="1475">
        <v>40315</v>
      </c>
      <c r="I74" s="1463">
        <v>322420</v>
      </c>
      <c r="J74" s="1475">
        <v>104385</v>
      </c>
      <c r="K74" s="1475">
        <v>39161</v>
      </c>
      <c r="L74" s="1475">
        <v>38658</v>
      </c>
      <c r="M74" s="1475">
        <v>34632</v>
      </c>
      <c r="N74" s="1697">
        <v>216836</v>
      </c>
      <c r="O74" s="1549">
        <v>539256</v>
      </c>
      <c r="P74" s="1550">
        <v>353968</v>
      </c>
      <c r="Q74" s="1478"/>
      <c r="R74" s="1478"/>
      <c r="T74" s="1478"/>
      <c r="U74" s="1478"/>
    </row>
    <row r="75" spans="1:22" s="1477" customFormat="1" ht="15.75" thickBot="1" x14ac:dyDescent="0.3">
      <c r="A75" s="1459" t="s">
        <v>26</v>
      </c>
      <c r="B75" s="1460">
        <v>226877</v>
      </c>
      <c r="C75" s="1460">
        <v>151936</v>
      </c>
      <c r="D75" s="1462">
        <v>4168</v>
      </c>
      <c r="E75" s="1460">
        <v>114263</v>
      </c>
      <c r="F75" s="1460">
        <v>96154</v>
      </c>
      <c r="G75" s="1462">
        <v>5146</v>
      </c>
      <c r="H75" s="1551">
        <v>62709</v>
      </c>
      <c r="I75" s="1463">
        <v>651939</v>
      </c>
      <c r="J75" s="1552">
        <v>126209</v>
      </c>
      <c r="K75" s="1553">
        <v>51071</v>
      </c>
      <c r="L75" s="1553">
        <v>50788</v>
      </c>
      <c r="M75" s="1553">
        <v>39248</v>
      </c>
      <c r="N75" s="1554">
        <v>267317</v>
      </c>
      <c r="O75" s="1495">
        <v>919256</v>
      </c>
      <c r="P75" s="1555">
        <v>618679</v>
      </c>
      <c r="T75" s="1478"/>
      <c r="U75" s="1478"/>
    </row>
    <row r="76" spans="1:22" x14ac:dyDescent="0.25">
      <c r="B76" s="1435"/>
      <c r="C76" s="1435"/>
      <c r="F76" s="1435"/>
      <c r="G76" s="1614"/>
      <c r="H76" s="1435"/>
      <c r="I76" s="1435"/>
      <c r="J76" s="1435"/>
      <c r="N76" s="1435"/>
      <c r="O76" s="1435"/>
      <c r="P76" s="1709"/>
      <c r="T76" s="1478"/>
      <c r="U76" s="1478"/>
    </row>
    <row r="77" spans="1:22" ht="15.75" thickBot="1" x14ac:dyDescent="0.3">
      <c r="B77" s="1435"/>
      <c r="P77" s="1556"/>
      <c r="T77" s="1478"/>
      <c r="U77" s="1478"/>
    </row>
    <row r="78" spans="1:22" ht="15.75" thickBot="1" x14ac:dyDescent="0.3">
      <c r="A78" s="3523" t="s">
        <v>48</v>
      </c>
      <c r="B78" s="3524"/>
      <c r="C78" s="3524"/>
      <c r="D78" s="3524"/>
      <c r="E78" s="3524"/>
      <c r="F78" s="3524"/>
      <c r="G78" s="3524"/>
      <c r="H78" s="3524"/>
      <c r="I78" s="3524"/>
      <c r="J78" s="3524"/>
      <c r="K78" s="3524"/>
      <c r="L78" s="3524"/>
      <c r="M78" s="3524"/>
      <c r="N78" s="3524"/>
      <c r="O78" s="3524"/>
      <c r="P78" s="3525"/>
      <c r="T78" s="1478"/>
      <c r="U78" s="1478"/>
    </row>
    <row r="79" spans="1:22" ht="15.75" customHeight="1" thickBot="1" x14ac:dyDescent="0.3">
      <c r="A79" s="3526" t="s">
        <v>0</v>
      </c>
      <c r="B79" s="3530" t="s">
        <v>459</v>
      </c>
      <c r="C79" s="3531"/>
      <c r="D79" s="3531"/>
      <c r="E79" s="3531"/>
      <c r="F79" s="3531"/>
      <c r="G79" s="3531"/>
      <c r="H79" s="3531"/>
      <c r="I79" s="1560"/>
      <c r="J79" s="3533" t="s">
        <v>458</v>
      </c>
      <c r="K79" s="3534"/>
      <c r="L79" s="3534"/>
      <c r="M79" s="3534"/>
      <c r="N79" s="3535"/>
      <c r="O79" s="3536" t="s">
        <v>3</v>
      </c>
      <c r="P79" s="3539" t="s">
        <v>495</v>
      </c>
      <c r="T79" s="1478"/>
      <c r="U79" s="1478"/>
    </row>
    <row r="80" spans="1:22" ht="15.75" customHeight="1" thickBot="1" x14ac:dyDescent="0.3">
      <c r="A80" s="3527"/>
      <c r="B80" s="3542" t="s">
        <v>8</v>
      </c>
      <c r="C80" s="3543"/>
      <c r="D80" s="3544"/>
      <c r="E80" s="3558" t="s">
        <v>9</v>
      </c>
      <c r="F80" s="3559"/>
      <c r="G80" s="3560"/>
      <c r="H80" s="3526" t="s">
        <v>32</v>
      </c>
      <c r="I80" s="3549" t="s">
        <v>10</v>
      </c>
      <c r="J80" s="3542" t="s">
        <v>11</v>
      </c>
      <c r="K80" s="3544"/>
      <c r="L80" s="3526" t="s">
        <v>12</v>
      </c>
      <c r="M80" s="3526" t="s">
        <v>33</v>
      </c>
      <c r="N80" s="3549" t="s">
        <v>13</v>
      </c>
      <c r="O80" s="3537"/>
      <c r="P80" s="3540"/>
      <c r="T80" s="1478"/>
      <c r="U80" s="1478"/>
    </row>
    <row r="81" spans="1:22" s="1540" customFormat="1" ht="15.75" customHeight="1" thickBot="1" x14ac:dyDescent="0.3">
      <c r="A81" s="3528"/>
      <c r="B81" s="3552" t="s">
        <v>483</v>
      </c>
      <c r="C81" s="3542" t="s">
        <v>15</v>
      </c>
      <c r="D81" s="3544"/>
      <c r="E81" s="3583" t="s">
        <v>16</v>
      </c>
      <c r="F81" s="3542" t="s">
        <v>34</v>
      </c>
      <c r="G81" s="3544"/>
      <c r="H81" s="3527"/>
      <c r="I81" s="3550"/>
      <c r="J81" s="3552" t="s">
        <v>483</v>
      </c>
      <c r="K81" s="3526" t="s">
        <v>15</v>
      </c>
      <c r="L81" s="3527"/>
      <c r="M81" s="3527"/>
      <c r="N81" s="3550"/>
      <c r="O81" s="3537"/>
      <c r="P81" s="3540"/>
      <c r="T81" s="1478"/>
      <c r="U81" s="1478"/>
    </row>
    <row r="82" spans="1:22" s="1540" customFormat="1" ht="57.75" thickBot="1" x14ac:dyDescent="0.3">
      <c r="A82" s="3529"/>
      <c r="B82" s="3553"/>
      <c r="C82" s="1561" t="s">
        <v>485</v>
      </c>
      <c r="D82" s="1562" t="s">
        <v>486</v>
      </c>
      <c r="E82" s="3557"/>
      <c r="F82" s="1561" t="s">
        <v>487</v>
      </c>
      <c r="G82" s="1562" t="s">
        <v>535</v>
      </c>
      <c r="H82" s="3548"/>
      <c r="I82" s="3551"/>
      <c r="J82" s="3553"/>
      <c r="K82" s="3548"/>
      <c r="L82" s="3548"/>
      <c r="M82" s="3548"/>
      <c r="N82" s="3551"/>
      <c r="O82" s="3538"/>
      <c r="P82" s="3541"/>
      <c r="T82" s="1478"/>
      <c r="U82" s="1478"/>
    </row>
    <row r="83" spans="1:22" ht="15.75" thickBot="1" x14ac:dyDescent="0.3">
      <c r="A83" s="1563" t="s">
        <v>491</v>
      </c>
      <c r="B83" s="1564">
        <v>146146</v>
      </c>
      <c r="C83" s="1564">
        <v>81039</v>
      </c>
      <c r="D83" s="1565">
        <v>3037</v>
      </c>
      <c r="E83" s="1564">
        <v>42747</v>
      </c>
      <c r="F83" s="1564">
        <v>37194</v>
      </c>
      <c r="G83" s="1565">
        <v>4661</v>
      </c>
      <c r="H83" s="1564">
        <v>22394</v>
      </c>
      <c r="I83" s="1566">
        <v>329519</v>
      </c>
      <c r="J83" s="1564">
        <v>21824</v>
      </c>
      <c r="K83" s="1564">
        <v>11910</v>
      </c>
      <c r="L83" s="1564">
        <v>12131</v>
      </c>
      <c r="M83" s="1564">
        <v>4616</v>
      </c>
      <c r="N83" s="1463">
        <v>50481</v>
      </c>
      <c r="O83" s="1465">
        <v>380000</v>
      </c>
      <c r="P83" s="1567">
        <v>264711</v>
      </c>
    </row>
    <row r="84" spans="1:22" x14ac:dyDescent="0.25">
      <c r="A84" s="1568" t="s">
        <v>49</v>
      </c>
      <c r="B84" s="1569">
        <v>99360</v>
      </c>
      <c r="C84" s="1481">
        <v>48737</v>
      </c>
      <c r="D84" s="1482">
        <v>1364</v>
      </c>
      <c r="E84" s="1481">
        <v>24240</v>
      </c>
      <c r="F84" s="1481">
        <v>23843</v>
      </c>
      <c r="G84" s="1483">
        <v>3170</v>
      </c>
      <c r="H84" s="1570">
        <v>16051</v>
      </c>
      <c r="I84" s="1705">
        <v>212231</v>
      </c>
      <c r="J84" s="1571">
        <v>18608</v>
      </c>
      <c r="K84" s="1481">
        <v>10604</v>
      </c>
      <c r="L84" s="1569">
        <v>11641</v>
      </c>
      <c r="M84" s="1569">
        <v>4615</v>
      </c>
      <c r="N84" s="1705">
        <v>45468</v>
      </c>
      <c r="O84" s="1710">
        <v>257699</v>
      </c>
      <c r="P84" s="1434">
        <v>182759</v>
      </c>
      <c r="S84" s="1478"/>
      <c r="T84" s="1478"/>
      <c r="U84" s="1478"/>
      <c r="V84" s="1898"/>
    </row>
    <row r="85" spans="1:22" x14ac:dyDescent="0.25">
      <c r="A85" s="1573" t="s">
        <v>50</v>
      </c>
      <c r="B85" s="1574">
        <v>9</v>
      </c>
      <c r="C85" s="1488">
        <v>0</v>
      </c>
      <c r="D85" s="1489">
        <v>0</v>
      </c>
      <c r="E85" s="1488">
        <v>4193</v>
      </c>
      <c r="F85" s="1488">
        <v>15</v>
      </c>
      <c r="G85" s="1503">
        <v>0</v>
      </c>
      <c r="H85" s="1575">
        <v>6</v>
      </c>
      <c r="I85" s="1543">
        <v>4223</v>
      </c>
      <c r="J85" s="1658">
        <v>0</v>
      </c>
      <c r="K85" s="1488">
        <v>0</v>
      </c>
      <c r="L85" s="1574">
        <v>0</v>
      </c>
      <c r="M85" s="1574">
        <v>0</v>
      </c>
      <c r="N85" s="1543">
        <v>0</v>
      </c>
      <c r="O85" s="1577">
        <v>4223</v>
      </c>
      <c r="P85" s="1441">
        <v>32</v>
      </c>
      <c r="T85" s="1478"/>
      <c r="U85" s="1478"/>
    </row>
    <row r="86" spans="1:22" x14ac:dyDescent="0.25">
      <c r="A86" s="1573" t="s">
        <v>51</v>
      </c>
      <c r="B86" s="1574">
        <v>37686</v>
      </c>
      <c r="C86" s="1488">
        <v>27414</v>
      </c>
      <c r="D86" s="1489">
        <v>1652</v>
      </c>
      <c r="E86" s="1488">
        <v>11370</v>
      </c>
      <c r="F86" s="1488">
        <v>10773</v>
      </c>
      <c r="G86" s="1503">
        <v>1098</v>
      </c>
      <c r="H86" s="1575">
        <v>5445</v>
      </c>
      <c r="I86" s="1543">
        <v>92687</v>
      </c>
      <c r="J86" s="1658">
        <v>2397</v>
      </c>
      <c r="K86" s="1488">
        <v>1095</v>
      </c>
      <c r="L86" s="1574">
        <v>490</v>
      </c>
      <c r="M86" s="1574">
        <v>0</v>
      </c>
      <c r="N86" s="1543">
        <v>3982</v>
      </c>
      <c r="O86" s="1577">
        <v>96669</v>
      </c>
      <c r="P86" s="1441">
        <v>67834</v>
      </c>
      <c r="T86" s="1478"/>
      <c r="U86" s="1478"/>
    </row>
    <row r="87" spans="1:22" x14ac:dyDescent="0.25">
      <c r="A87" s="1578" t="s">
        <v>52</v>
      </c>
      <c r="B87" s="1488">
        <v>3605</v>
      </c>
      <c r="C87" s="1488">
        <v>522</v>
      </c>
      <c r="D87" s="1489">
        <v>9</v>
      </c>
      <c r="E87" s="1488">
        <v>1908</v>
      </c>
      <c r="F87" s="1488">
        <v>724</v>
      </c>
      <c r="G87" s="1503">
        <v>5</v>
      </c>
      <c r="H87" s="1504">
        <v>570</v>
      </c>
      <c r="I87" s="1543">
        <v>7328</v>
      </c>
      <c r="J87" s="1648">
        <v>815</v>
      </c>
      <c r="K87" s="1488">
        <v>94</v>
      </c>
      <c r="L87" s="1488">
        <v>0</v>
      </c>
      <c r="M87" s="1488">
        <v>0</v>
      </c>
      <c r="N87" s="1543">
        <v>909</v>
      </c>
      <c r="O87" s="1577">
        <v>8237</v>
      </c>
      <c r="P87" s="1441">
        <v>4518</v>
      </c>
      <c r="T87" s="1478"/>
      <c r="U87" s="1478"/>
    </row>
    <row r="88" spans="1:22" x14ac:dyDescent="0.25">
      <c r="A88" s="1579" t="s">
        <v>53</v>
      </c>
      <c r="B88" s="1488">
        <v>4684</v>
      </c>
      <c r="C88" s="1488">
        <v>4287</v>
      </c>
      <c r="D88" s="1489">
        <v>12</v>
      </c>
      <c r="E88" s="1488">
        <v>974</v>
      </c>
      <c r="F88" s="1488">
        <v>1824</v>
      </c>
      <c r="G88" s="1503">
        <v>388</v>
      </c>
      <c r="H88" s="1504">
        <v>108</v>
      </c>
      <c r="I88" s="1543">
        <v>11878</v>
      </c>
      <c r="J88" s="1648">
        <v>4</v>
      </c>
      <c r="K88" s="1488">
        <v>117</v>
      </c>
      <c r="L88" s="1488">
        <v>0</v>
      </c>
      <c r="M88" s="1488">
        <v>0</v>
      </c>
      <c r="N88" s="1543">
        <v>121</v>
      </c>
      <c r="O88" s="1577">
        <v>11999</v>
      </c>
      <c r="P88" s="1441">
        <v>8909</v>
      </c>
      <c r="T88" s="1478"/>
      <c r="U88" s="1478"/>
    </row>
    <row r="89" spans="1:22" ht="15.75" thickBot="1" x14ac:dyDescent="0.3">
      <c r="A89" s="1580" t="s">
        <v>23</v>
      </c>
      <c r="B89" s="1581">
        <v>801</v>
      </c>
      <c r="C89" s="1581">
        <v>79</v>
      </c>
      <c r="D89" s="1582">
        <v>0</v>
      </c>
      <c r="E89" s="1581">
        <v>63</v>
      </c>
      <c r="F89" s="1581">
        <v>15</v>
      </c>
      <c r="G89" s="1583">
        <v>0</v>
      </c>
      <c r="H89" s="1584">
        <v>214</v>
      </c>
      <c r="I89" s="1585">
        <v>1172</v>
      </c>
      <c r="J89" s="1586">
        <v>0</v>
      </c>
      <c r="K89" s="1581">
        <v>0</v>
      </c>
      <c r="L89" s="1581">
        <v>0</v>
      </c>
      <c r="M89" s="1581">
        <v>1</v>
      </c>
      <c r="N89" s="1585">
        <v>1</v>
      </c>
      <c r="O89" s="1587">
        <v>1173</v>
      </c>
      <c r="P89" s="1588">
        <v>659</v>
      </c>
      <c r="T89" s="1478"/>
      <c r="U89" s="1478"/>
    </row>
    <row r="90" spans="1:22" ht="15.75" thickBot="1" x14ac:dyDescent="0.3">
      <c r="A90" s="1563" t="s">
        <v>492</v>
      </c>
      <c r="B90" s="1564">
        <v>80732</v>
      </c>
      <c r="C90" s="1564">
        <v>70897</v>
      </c>
      <c r="D90" s="1565">
        <v>1131</v>
      </c>
      <c r="E90" s="1564">
        <v>71515</v>
      </c>
      <c r="F90" s="1564">
        <v>58960</v>
      </c>
      <c r="G90" s="1565">
        <v>485</v>
      </c>
      <c r="H90" s="1589">
        <v>40315</v>
      </c>
      <c r="I90" s="1566">
        <v>322420</v>
      </c>
      <c r="J90" s="1590">
        <v>104385</v>
      </c>
      <c r="K90" s="1564">
        <v>39161</v>
      </c>
      <c r="L90" s="1564">
        <v>38658</v>
      </c>
      <c r="M90" s="1564">
        <v>34632</v>
      </c>
      <c r="N90" s="1463">
        <v>216836</v>
      </c>
      <c r="O90" s="1465">
        <v>539256</v>
      </c>
      <c r="P90" s="1567">
        <v>353968</v>
      </c>
      <c r="T90" s="1478"/>
      <c r="U90" s="1478"/>
    </row>
    <row r="91" spans="1:22" x14ac:dyDescent="0.25">
      <c r="A91" s="1573" t="s">
        <v>49</v>
      </c>
      <c r="B91" s="1488">
        <v>61861</v>
      </c>
      <c r="C91" s="1488">
        <v>54266</v>
      </c>
      <c r="D91" s="1489">
        <v>1062</v>
      </c>
      <c r="E91" s="1488">
        <v>47059</v>
      </c>
      <c r="F91" s="1488">
        <v>45261</v>
      </c>
      <c r="G91" s="1503">
        <v>152</v>
      </c>
      <c r="H91" s="1504">
        <v>28968</v>
      </c>
      <c r="I91" s="1705">
        <v>237415</v>
      </c>
      <c r="J91" s="1648">
        <v>91556</v>
      </c>
      <c r="K91" s="1488">
        <v>28789</v>
      </c>
      <c r="L91" s="1488">
        <v>28942</v>
      </c>
      <c r="M91" s="1488">
        <v>24817</v>
      </c>
      <c r="N91" s="1705">
        <v>174104</v>
      </c>
      <c r="O91" s="1710">
        <v>411519</v>
      </c>
      <c r="P91" s="1441">
        <v>270865</v>
      </c>
      <c r="Q91" s="2277">
        <f>O91/O90*100</f>
        <v>76.312363701099301</v>
      </c>
      <c r="T91" s="1478"/>
      <c r="U91" s="1478"/>
    </row>
    <row r="92" spans="1:22" x14ac:dyDescent="0.25">
      <c r="A92" s="1573" t="s">
        <v>50</v>
      </c>
      <c r="B92" s="1488">
        <v>11</v>
      </c>
      <c r="C92" s="1488">
        <v>0</v>
      </c>
      <c r="D92" s="1489">
        <v>0</v>
      </c>
      <c r="E92" s="1488">
        <v>10998</v>
      </c>
      <c r="F92" s="1488">
        <v>0</v>
      </c>
      <c r="G92" s="1503">
        <v>0</v>
      </c>
      <c r="H92" s="1504">
        <v>21</v>
      </c>
      <c r="I92" s="1543">
        <v>11030</v>
      </c>
      <c r="J92" s="1648">
        <v>0</v>
      </c>
      <c r="K92" s="1488">
        <v>0</v>
      </c>
      <c r="L92" s="1488">
        <v>0</v>
      </c>
      <c r="M92" s="1488">
        <v>0</v>
      </c>
      <c r="N92" s="1543">
        <v>0</v>
      </c>
      <c r="O92" s="1577">
        <v>11030</v>
      </c>
      <c r="P92" s="1441">
        <v>26</v>
      </c>
      <c r="Q92" s="2277">
        <f>O92/O90*100</f>
        <v>2.0454107140207989</v>
      </c>
    </row>
    <row r="93" spans="1:22" x14ac:dyDescent="0.25">
      <c r="A93" s="1573" t="s">
        <v>51</v>
      </c>
      <c r="B93" s="1574">
        <v>18141</v>
      </c>
      <c r="C93" s="1574">
        <v>16386</v>
      </c>
      <c r="D93" s="1489">
        <v>23</v>
      </c>
      <c r="E93" s="1574">
        <v>12882</v>
      </c>
      <c r="F93" s="1574">
        <v>13606</v>
      </c>
      <c r="G93" s="1503">
        <v>333</v>
      </c>
      <c r="H93" s="1575">
        <v>11067</v>
      </c>
      <c r="I93" s="1543">
        <v>72082</v>
      </c>
      <c r="J93" s="1658">
        <v>12829</v>
      </c>
      <c r="K93" s="1574">
        <v>10372</v>
      </c>
      <c r="L93" s="1574">
        <v>9716</v>
      </c>
      <c r="M93" s="1574">
        <v>9555</v>
      </c>
      <c r="N93" s="1543">
        <v>42472</v>
      </c>
      <c r="O93" s="1577">
        <v>114554</v>
      </c>
      <c r="P93" s="1441">
        <v>81391</v>
      </c>
      <c r="Q93" s="2277">
        <f>O93/O90*100</f>
        <v>21.242971798181198</v>
      </c>
    </row>
    <row r="94" spans="1:22" x14ac:dyDescent="0.25">
      <c r="A94" s="1578" t="s">
        <v>52</v>
      </c>
      <c r="B94" s="1574">
        <v>548</v>
      </c>
      <c r="C94" s="1574">
        <v>202</v>
      </c>
      <c r="D94" s="1489">
        <v>46</v>
      </c>
      <c r="E94" s="1574">
        <v>432</v>
      </c>
      <c r="F94" s="1574">
        <v>78</v>
      </c>
      <c r="G94" s="1503">
        <v>0</v>
      </c>
      <c r="H94" s="1575">
        <v>232</v>
      </c>
      <c r="I94" s="1543">
        <v>1492</v>
      </c>
      <c r="J94" s="1658">
        <v>0</v>
      </c>
      <c r="K94" s="1574">
        <v>0</v>
      </c>
      <c r="L94" s="1574">
        <v>0</v>
      </c>
      <c r="M94" s="1574">
        <v>2</v>
      </c>
      <c r="N94" s="1543">
        <v>2</v>
      </c>
      <c r="O94" s="1577">
        <v>1494</v>
      </c>
      <c r="P94" s="1441">
        <v>1055</v>
      </c>
      <c r="Q94" s="2277">
        <f>O94/O90*100</f>
        <v>0.27704837776492058</v>
      </c>
    </row>
    <row r="95" spans="1:22" x14ac:dyDescent="0.25">
      <c r="A95" s="1578" t="s">
        <v>53</v>
      </c>
      <c r="B95" s="1574">
        <v>60</v>
      </c>
      <c r="C95" s="1574">
        <v>35</v>
      </c>
      <c r="D95" s="1489">
        <v>0</v>
      </c>
      <c r="E95" s="1574">
        <v>125</v>
      </c>
      <c r="F95" s="1574">
        <v>15</v>
      </c>
      <c r="G95" s="1503">
        <v>0</v>
      </c>
      <c r="H95" s="1591">
        <v>28</v>
      </c>
      <c r="I95" s="1711">
        <v>263</v>
      </c>
      <c r="J95" s="1593">
        <v>0</v>
      </c>
      <c r="K95" s="1574">
        <v>0</v>
      </c>
      <c r="L95" s="1574">
        <v>0</v>
      </c>
      <c r="M95" s="1574">
        <v>0</v>
      </c>
      <c r="N95" s="1543">
        <v>0</v>
      </c>
      <c r="O95" s="1577">
        <v>263</v>
      </c>
      <c r="P95" s="1441">
        <v>236</v>
      </c>
      <c r="Q95" s="2277">
        <f>O95/O90*100</f>
        <v>4.8770899164775172E-2</v>
      </c>
    </row>
    <row r="96" spans="1:22" ht="15.75" thickBot="1" x14ac:dyDescent="0.3">
      <c r="A96" s="1594" t="s">
        <v>23</v>
      </c>
      <c r="B96" s="1595">
        <v>111</v>
      </c>
      <c r="C96" s="1595">
        <v>8</v>
      </c>
      <c r="D96" s="1596">
        <v>0</v>
      </c>
      <c r="E96" s="1595">
        <v>19</v>
      </c>
      <c r="F96" s="1595">
        <v>0</v>
      </c>
      <c r="G96" s="1597">
        <v>0</v>
      </c>
      <c r="H96" s="1598">
        <v>0</v>
      </c>
      <c r="I96" s="1585">
        <v>138</v>
      </c>
      <c r="J96" s="1599">
        <v>0</v>
      </c>
      <c r="K96" s="1595">
        <v>0</v>
      </c>
      <c r="L96" s="1595">
        <v>0</v>
      </c>
      <c r="M96" s="1595">
        <v>258</v>
      </c>
      <c r="N96" s="1585">
        <v>258</v>
      </c>
      <c r="O96" s="1587">
        <v>396</v>
      </c>
      <c r="P96" s="1588">
        <v>395</v>
      </c>
      <c r="Q96" s="2277">
        <f>O96/O90*100</f>
        <v>7.3434509769015083E-2</v>
      </c>
    </row>
    <row r="97" spans="1:16" ht="29.25" thickBot="1" x14ac:dyDescent="0.3">
      <c r="A97" s="1563" t="s">
        <v>493</v>
      </c>
      <c r="B97" s="1564">
        <v>226877</v>
      </c>
      <c r="C97" s="1553">
        <v>151936</v>
      </c>
      <c r="D97" s="1565">
        <v>4168</v>
      </c>
      <c r="E97" s="1553">
        <v>114263</v>
      </c>
      <c r="F97" s="1553">
        <v>96154</v>
      </c>
      <c r="G97" s="1565">
        <v>5146</v>
      </c>
      <c r="H97" s="1600">
        <v>62709</v>
      </c>
      <c r="I97" s="1463">
        <v>651939</v>
      </c>
      <c r="J97" s="1590">
        <v>126209</v>
      </c>
      <c r="K97" s="1553">
        <v>51071</v>
      </c>
      <c r="L97" s="1564">
        <v>50788</v>
      </c>
      <c r="M97" s="1564">
        <v>39248</v>
      </c>
      <c r="N97" s="1463">
        <v>267317</v>
      </c>
      <c r="O97" s="1465">
        <v>919256</v>
      </c>
      <c r="P97" s="1567">
        <v>618679</v>
      </c>
    </row>
    <row r="98" spans="1:16" x14ac:dyDescent="0.25">
      <c r="B98" s="1435"/>
      <c r="I98" s="1435"/>
      <c r="N98" s="1435"/>
      <c r="O98" s="1435"/>
    </row>
    <row r="99" spans="1:16" x14ac:dyDescent="0.25">
      <c r="A99" s="1900"/>
      <c r="B99" s="1435"/>
      <c r="C99" s="1892"/>
      <c r="I99" s="1435"/>
      <c r="J99" s="1435"/>
      <c r="O99" s="1435"/>
    </row>
    <row r="100" spans="1:16" x14ac:dyDescent="0.25">
      <c r="A100" s="1900"/>
      <c r="B100" s="1435"/>
      <c r="C100" s="1892"/>
      <c r="I100" s="1435"/>
      <c r="J100" s="1435"/>
      <c r="K100" s="1435"/>
      <c r="M100" s="1435"/>
      <c r="N100" s="1435"/>
      <c r="O100" s="1435"/>
    </row>
    <row r="101" spans="1:16" x14ac:dyDescent="0.25">
      <c r="A101" s="1900"/>
      <c r="B101" s="1435"/>
      <c r="C101" s="1892"/>
      <c r="I101" s="1435"/>
      <c r="J101" s="1435"/>
      <c r="K101" s="1435"/>
      <c r="M101" s="1435"/>
      <c r="N101" s="1435"/>
      <c r="O101" s="1435"/>
    </row>
    <row r="102" spans="1:16" x14ac:dyDescent="0.25">
      <c r="A102" s="1900"/>
      <c r="B102" s="1435"/>
      <c r="C102" s="1892"/>
      <c r="I102" s="1435"/>
      <c r="J102" s="1435"/>
      <c r="K102" s="1435"/>
      <c r="M102" s="1435"/>
      <c r="N102" s="1435"/>
      <c r="O102" s="1435"/>
    </row>
    <row r="103" spans="1:16" x14ac:dyDescent="0.25">
      <c r="A103" s="1900"/>
      <c r="B103" s="1435"/>
      <c r="C103" s="1892"/>
      <c r="I103" s="1435"/>
      <c r="J103" s="1435"/>
      <c r="K103" s="1435"/>
      <c r="M103" s="1435"/>
      <c r="N103" s="1435"/>
      <c r="O103" s="1435"/>
    </row>
    <row r="104" spans="1:16" x14ac:dyDescent="0.25">
      <c r="A104" s="1900"/>
      <c r="B104" s="1435"/>
      <c r="C104" s="1892"/>
      <c r="I104" s="1435"/>
      <c r="J104" s="1435"/>
      <c r="K104" s="1435"/>
      <c r="M104" s="1435"/>
      <c r="N104" s="1435"/>
      <c r="O104" s="1435"/>
    </row>
    <row r="105" spans="1:16" x14ac:dyDescent="0.25">
      <c r="A105" s="1900"/>
      <c r="B105" s="1435"/>
      <c r="C105" s="1892"/>
      <c r="I105" s="1435"/>
      <c r="O105" s="1435"/>
    </row>
    <row r="106" spans="1:16" x14ac:dyDescent="0.25">
      <c r="B106" s="1435"/>
      <c r="D106" s="1712"/>
      <c r="I106" s="1435"/>
      <c r="O106" s="1435"/>
    </row>
    <row r="107" spans="1:16" ht="15" customHeight="1" x14ac:dyDescent="0.35">
      <c r="A107" s="1602"/>
      <c r="D107" s="1712"/>
      <c r="F107" s="1603"/>
      <c r="G107" s="1603"/>
      <c r="H107" s="1603"/>
      <c r="I107" s="1435"/>
      <c r="M107" s="1603"/>
      <c r="N107" s="1435"/>
      <c r="O107" s="1435"/>
    </row>
    <row r="108" spans="1:16" x14ac:dyDescent="0.25">
      <c r="D108" s="1712"/>
      <c r="I108" s="1435"/>
      <c r="O108" s="1435"/>
    </row>
    <row r="109" spans="1:16" x14ac:dyDescent="0.25">
      <c r="D109" s="1712"/>
      <c r="I109" s="1435"/>
      <c r="O109" s="1435"/>
    </row>
    <row r="110" spans="1:16" x14ac:dyDescent="0.25">
      <c r="D110" s="1712"/>
      <c r="I110" s="1435"/>
      <c r="O110" s="1435"/>
    </row>
    <row r="111" spans="1:16" x14ac:dyDescent="0.25">
      <c r="D111" s="1712"/>
      <c r="I111" s="1435"/>
      <c r="O111" s="1435"/>
    </row>
    <row r="112" spans="1:16" x14ac:dyDescent="0.25">
      <c r="D112" s="1712"/>
      <c r="I112" s="1435"/>
      <c r="O112" s="1435"/>
    </row>
    <row r="113" spans="4:4" x14ac:dyDescent="0.25">
      <c r="D113" s="1712"/>
    </row>
    <row r="114" spans="4:4" x14ac:dyDescent="0.25">
      <c r="D114" s="1712"/>
    </row>
    <row r="115" spans="4:4" x14ac:dyDescent="0.25">
      <c r="D115" s="1712"/>
    </row>
    <row r="116" spans="4:4" x14ac:dyDescent="0.25">
      <c r="D116" s="1712"/>
    </row>
    <row r="117" spans="4:4" x14ac:dyDescent="0.25">
      <c r="D117" s="1712"/>
    </row>
    <row r="118" spans="4:4" x14ac:dyDescent="0.25">
      <c r="D118" s="1712"/>
    </row>
    <row r="119" spans="4:4" x14ac:dyDescent="0.25">
      <c r="D119" s="1712"/>
    </row>
    <row r="120" spans="4:4" x14ac:dyDescent="0.25">
      <c r="D120" s="1712"/>
    </row>
    <row r="121" spans="4:4" x14ac:dyDescent="0.25">
      <c r="D121" s="1712"/>
    </row>
    <row r="122" spans="4:4" x14ac:dyDescent="0.25">
      <c r="D122" s="1712"/>
    </row>
    <row r="123" spans="4:4" x14ac:dyDescent="0.25">
      <c r="D123" s="1712"/>
    </row>
    <row r="124" spans="4:4" x14ac:dyDescent="0.25">
      <c r="D124" s="1712"/>
    </row>
    <row r="125" spans="4:4" x14ac:dyDescent="0.25">
      <c r="D125" s="1712"/>
    </row>
    <row r="126" spans="4:4" x14ac:dyDescent="0.25">
      <c r="D126" s="1712"/>
    </row>
    <row r="127" spans="4:4" x14ac:dyDescent="0.25">
      <c r="D127" s="1712"/>
    </row>
    <row r="128" spans="4:4" x14ac:dyDescent="0.25">
      <c r="D128" s="1712"/>
    </row>
    <row r="129" spans="4:4" x14ac:dyDescent="0.25">
      <c r="D129" s="1712"/>
    </row>
  </sheetData>
  <mergeCells count="82">
    <mergeCell ref="M7:M9"/>
    <mergeCell ref="N7:N9"/>
    <mergeCell ref="A2:P2"/>
    <mergeCell ref="G3:H3"/>
    <mergeCell ref="A5:P5"/>
    <mergeCell ref="A6:A9"/>
    <mergeCell ref="B6:I6"/>
    <mergeCell ref="J6:N6"/>
    <mergeCell ref="O6:O9"/>
    <mergeCell ref="P6:P9"/>
    <mergeCell ref="B7:D7"/>
    <mergeCell ref="E7:G7"/>
    <mergeCell ref="K8:K9"/>
    <mergeCell ref="H7:H9"/>
    <mergeCell ref="I7:I9"/>
    <mergeCell ref="J7:K7"/>
    <mergeCell ref="L7:L9"/>
    <mergeCell ref="B8:B9"/>
    <mergeCell ref="C8:D8"/>
    <mergeCell ref="E8:E9"/>
    <mergeCell ref="F8:G8"/>
    <mergeCell ref="J8:J9"/>
    <mergeCell ref="A35:P35"/>
    <mergeCell ref="A36:A39"/>
    <mergeCell ref="B36:I36"/>
    <mergeCell ref="J36:N36"/>
    <mergeCell ref="O36:O39"/>
    <mergeCell ref="P36:P39"/>
    <mergeCell ref="B37:D37"/>
    <mergeCell ref="E37:G37"/>
    <mergeCell ref="H37:H39"/>
    <mergeCell ref="I37:I39"/>
    <mergeCell ref="J37:K37"/>
    <mergeCell ref="L37:L39"/>
    <mergeCell ref="M37:M39"/>
    <mergeCell ref="N37:N39"/>
    <mergeCell ref="B38:B39"/>
    <mergeCell ref="C38:D38"/>
    <mergeCell ref="E38:E39"/>
    <mergeCell ref="F38:G38"/>
    <mergeCell ref="J38:J39"/>
    <mergeCell ref="K38:K39"/>
    <mergeCell ref="A47:P47"/>
    <mergeCell ref="A48:A51"/>
    <mergeCell ref="B48:I48"/>
    <mergeCell ref="J48:N48"/>
    <mergeCell ref="O48:O51"/>
    <mergeCell ref="P48:P51"/>
    <mergeCell ref="B49:D49"/>
    <mergeCell ref="E49:G49"/>
    <mergeCell ref="H49:H51"/>
    <mergeCell ref="I49:I51"/>
    <mergeCell ref="J49:K49"/>
    <mergeCell ref="L49:L51"/>
    <mergeCell ref="M49:M51"/>
    <mergeCell ref="N49:N51"/>
    <mergeCell ref="B50:B51"/>
    <mergeCell ref="C50:D50"/>
    <mergeCell ref="E50:E51"/>
    <mergeCell ref="F50:G50"/>
    <mergeCell ref="J50:J51"/>
    <mergeCell ref="K50:K51"/>
    <mergeCell ref="A78:P78"/>
    <mergeCell ref="A79:A82"/>
    <mergeCell ref="B79:H79"/>
    <mergeCell ref="J79:N79"/>
    <mergeCell ref="O79:O82"/>
    <mergeCell ref="P79:P82"/>
    <mergeCell ref="B80:D80"/>
    <mergeCell ref="E80:G80"/>
    <mergeCell ref="H80:H82"/>
    <mergeCell ref="I80:I82"/>
    <mergeCell ref="J80:K80"/>
    <mergeCell ref="L80:L82"/>
    <mergeCell ref="M80:M82"/>
    <mergeCell ref="N80:N82"/>
    <mergeCell ref="B81:B82"/>
    <mergeCell ref="C81:D81"/>
    <mergeCell ref="E81:E82"/>
    <mergeCell ref="F81:G81"/>
    <mergeCell ref="J81:J82"/>
    <mergeCell ref="K81:K82"/>
  </mergeCells>
  <pageMargins left="0.7" right="0.7" top="0.75" bottom="0.75" header="0.3" footer="0.3"/>
  <pageSetup paperSize="8" scale="43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130"/>
  <sheetViews>
    <sheetView topLeftCell="F22" zoomScale="85" zoomScaleNormal="85" workbookViewId="0">
      <selection activeCell="Y55" sqref="Y55"/>
    </sheetView>
  </sheetViews>
  <sheetFormatPr defaultColWidth="9.140625" defaultRowHeight="15" x14ac:dyDescent="0.25"/>
  <cols>
    <col min="1" max="1" width="40.28515625" style="1477" customWidth="1"/>
    <col min="2" max="2" width="13.85546875" style="1477" customWidth="1"/>
    <col min="3" max="3" width="19.42578125" style="1477" customWidth="1"/>
    <col min="4" max="4" width="21.7109375" style="1604" customWidth="1"/>
    <col min="5" max="5" width="18.28515625" style="1477" customWidth="1"/>
    <col min="6" max="6" width="15.28515625" style="1477" customWidth="1"/>
    <col min="7" max="7" width="17.28515625" style="1604" customWidth="1"/>
    <col min="8" max="8" width="12.7109375" style="1477" customWidth="1"/>
    <col min="9" max="9" width="17" style="1477" customWidth="1"/>
    <col min="10" max="10" width="14.85546875" style="1477" customWidth="1"/>
    <col min="11" max="11" width="15.28515625" style="1477" customWidth="1"/>
    <col min="12" max="12" width="13.28515625" style="1477" customWidth="1"/>
    <col min="13" max="13" width="12.28515625" style="1477" customWidth="1"/>
    <col min="14" max="14" width="14.140625" style="1477" customWidth="1"/>
    <col min="15" max="15" width="13.28515625" style="1477" customWidth="1"/>
    <col min="16" max="16" width="11.140625" style="1477" customWidth="1"/>
    <col min="17" max="17" width="9.140625" style="1477"/>
    <col min="18" max="18" width="17.5703125" style="1477" bestFit="1" customWidth="1"/>
    <col min="19" max="19" width="7.7109375" style="1477" bestFit="1" customWidth="1"/>
    <col min="20" max="20" width="13.42578125" style="1477" bestFit="1" customWidth="1"/>
    <col min="21" max="16384" width="9.140625" style="1477"/>
  </cols>
  <sheetData>
    <row r="1" spans="1:16" x14ac:dyDescent="0.25">
      <c r="I1" s="1478"/>
    </row>
    <row r="2" spans="1:16" ht="18.75" x14ac:dyDescent="0.3">
      <c r="A2" s="3522" t="s">
        <v>521</v>
      </c>
      <c r="B2" s="3522"/>
      <c r="C2" s="3522"/>
      <c r="D2" s="3522"/>
      <c r="E2" s="3522"/>
      <c r="F2" s="3522"/>
      <c r="G2" s="3522"/>
      <c r="H2" s="3522"/>
      <c r="I2" s="3522"/>
      <c r="J2" s="3522"/>
      <c r="K2" s="3522"/>
      <c r="L2" s="3522"/>
      <c r="M2" s="3522"/>
      <c r="N2" s="3522"/>
      <c r="O2" s="3522"/>
      <c r="P2" s="3522"/>
    </row>
    <row r="3" spans="1:16" ht="18.75" x14ac:dyDescent="0.3">
      <c r="A3" s="1665"/>
      <c r="B3" s="1665"/>
      <c r="C3" s="1665"/>
      <c r="D3" s="1665"/>
      <c r="E3" s="1665"/>
      <c r="F3" s="3522" t="s">
        <v>519</v>
      </c>
      <c r="G3" s="3522"/>
      <c r="H3" s="1665"/>
      <c r="I3" s="1665"/>
      <c r="J3" s="1665"/>
      <c r="K3" s="1665"/>
      <c r="L3" s="1665"/>
      <c r="M3" s="1665"/>
      <c r="N3" s="1665"/>
      <c r="O3" s="1665"/>
      <c r="P3" s="1665"/>
    </row>
    <row r="4" spans="1:16" ht="15.75" thickBot="1" x14ac:dyDescent="0.3">
      <c r="B4" s="1419"/>
      <c r="C4" s="1419"/>
      <c r="D4" s="1420"/>
      <c r="E4" s="1419"/>
      <c r="F4" s="1419"/>
      <c r="G4" s="1420"/>
      <c r="H4" s="1419"/>
      <c r="I4" s="1419"/>
      <c r="J4" s="1419"/>
      <c r="K4" s="1419"/>
      <c r="L4" s="1419"/>
      <c r="M4" s="1419"/>
    </row>
    <row r="5" spans="1:16" ht="15" customHeight="1" thickBot="1" x14ac:dyDescent="0.3">
      <c r="A5" s="3523" t="s">
        <v>30</v>
      </c>
      <c r="B5" s="3524"/>
      <c r="C5" s="3524"/>
      <c r="D5" s="3524"/>
      <c r="E5" s="3524"/>
      <c r="F5" s="3524"/>
      <c r="G5" s="3524"/>
      <c r="H5" s="3524"/>
      <c r="I5" s="3524"/>
      <c r="J5" s="3524"/>
      <c r="K5" s="3524"/>
      <c r="L5" s="3524"/>
      <c r="M5" s="3524"/>
      <c r="N5" s="3524"/>
      <c r="O5" s="3524"/>
      <c r="P5" s="3525"/>
    </row>
    <row r="6" spans="1:16" ht="15" customHeight="1" thickBot="1" x14ac:dyDescent="0.3">
      <c r="A6" s="3526" t="s">
        <v>0</v>
      </c>
      <c r="B6" s="3530" t="s">
        <v>459</v>
      </c>
      <c r="C6" s="3531"/>
      <c r="D6" s="3531"/>
      <c r="E6" s="3531"/>
      <c r="F6" s="3531"/>
      <c r="G6" s="3531"/>
      <c r="H6" s="3532"/>
      <c r="I6" s="1560"/>
      <c r="J6" s="3533" t="s">
        <v>458</v>
      </c>
      <c r="K6" s="3534"/>
      <c r="L6" s="3534"/>
      <c r="M6" s="3534"/>
      <c r="N6" s="3535"/>
      <c r="O6" s="3536" t="s">
        <v>3</v>
      </c>
      <c r="P6" s="3539" t="s">
        <v>495</v>
      </c>
    </row>
    <row r="7" spans="1:16" ht="15.75" customHeight="1" thickBot="1" x14ac:dyDescent="0.3">
      <c r="A7" s="3527"/>
      <c r="B7" s="3542" t="s">
        <v>8</v>
      </c>
      <c r="C7" s="3543"/>
      <c r="D7" s="3544"/>
      <c r="E7" s="3545" t="s">
        <v>9</v>
      </c>
      <c r="F7" s="3546"/>
      <c r="G7" s="3547"/>
      <c r="H7" s="3526" t="s">
        <v>32</v>
      </c>
      <c r="I7" s="3549" t="s">
        <v>10</v>
      </c>
      <c r="J7" s="3542" t="s">
        <v>11</v>
      </c>
      <c r="K7" s="3544"/>
      <c r="L7" s="3526" t="s">
        <v>12</v>
      </c>
      <c r="M7" s="3526" t="s">
        <v>33</v>
      </c>
      <c r="N7" s="3549" t="s">
        <v>13</v>
      </c>
      <c r="O7" s="3537"/>
      <c r="P7" s="3540"/>
    </row>
    <row r="8" spans="1:16" ht="15.75" customHeight="1" thickBot="1" x14ac:dyDescent="0.3">
      <c r="A8" s="3528"/>
      <c r="B8" s="3566" t="s">
        <v>483</v>
      </c>
      <c r="C8" s="3554" t="s">
        <v>15</v>
      </c>
      <c r="D8" s="3555"/>
      <c r="E8" s="3556" t="s">
        <v>16</v>
      </c>
      <c r="F8" s="3554" t="s">
        <v>34</v>
      </c>
      <c r="G8" s="3555"/>
      <c r="H8" s="3527"/>
      <c r="I8" s="3550"/>
      <c r="J8" s="3566" t="s">
        <v>483</v>
      </c>
      <c r="K8" s="3526" t="s">
        <v>15</v>
      </c>
      <c r="L8" s="3527"/>
      <c r="M8" s="3527"/>
      <c r="N8" s="3550"/>
      <c r="O8" s="3537"/>
      <c r="P8" s="3540"/>
    </row>
    <row r="9" spans="1:16" ht="43.5" thickBot="1" x14ac:dyDescent="0.3">
      <c r="A9" s="3529"/>
      <c r="B9" s="3567"/>
      <c r="C9" s="1664" t="s">
        <v>15</v>
      </c>
      <c r="D9" s="1426" t="s">
        <v>535</v>
      </c>
      <c r="E9" s="3557"/>
      <c r="F9" s="1664" t="s">
        <v>34</v>
      </c>
      <c r="G9" s="1426" t="s">
        <v>486</v>
      </c>
      <c r="H9" s="3548"/>
      <c r="I9" s="3551"/>
      <c r="J9" s="3567"/>
      <c r="K9" s="3548"/>
      <c r="L9" s="3548"/>
      <c r="M9" s="3548"/>
      <c r="N9" s="3551"/>
      <c r="O9" s="3538"/>
      <c r="P9" s="3541"/>
    </row>
    <row r="10" spans="1:16" x14ac:dyDescent="0.25">
      <c r="A10" s="1427" t="s">
        <v>17</v>
      </c>
      <c r="B10" s="1428">
        <v>5395</v>
      </c>
      <c r="C10" s="1481">
        <v>578</v>
      </c>
      <c r="D10" s="1482">
        <v>214</v>
      </c>
      <c r="E10" s="1481">
        <v>8152</v>
      </c>
      <c r="F10" s="1481">
        <v>1082</v>
      </c>
      <c r="G10" s="1483">
        <v>124</v>
      </c>
      <c r="H10" s="1484">
        <v>650</v>
      </c>
      <c r="I10" s="1432">
        <v>15856</v>
      </c>
      <c r="J10" s="1428">
        <v>0</v>
      </c>
      <c r="K10" s="1481">
        <v>0</v>
      </c>
      <c r="L10" s="1481">
        <v>0</v>
      </c>
      <c r="M10" s="1605">
        <v>0</v>
      </c>
      <c r="N10" s="1432">
        <v>0</v>
      </c>
      <c r="O10" s="1486">
        <v>15856</v>
      </c>
      <c r="P10" s="1434">
        <v>7000</v>
      </c>
    </row>
    <row r="11" spans="1:16" x14ac:dyDescent="0.25">
      <c r="A11" s="1437" t="s">
        <v>410</v>
      </c>
      <c r="B11" s="1438">
        <v>1581</v>
      </c>
      <c r="C11" s="1488">
        <v>435</v>
      </c>
      <c r="D11" s="1489">
        <v>36</v>
      </c>
      <c r="E11" s="1488">
        <v>2205</v>
      </c>
      <c r="F11" s="1488">
        <v>325</v>
      </c>
      <c r="G11" s="1483">
        <v>20</v>
      </c>
      <c r="H11" s="1484">
        <v>13</v>
      </c>
      <c r="I11" s="1432">
        <v>4559</v>
      </c>
      <c r="J11" s="1438">
        <v>0</v>
      </c>
      <c r="K11" s="1488">
        <v>0</v>
      </c>
      <c r="L11" s="1488">
        <v>0</v>
      </c>
      <c r="M11" s="1605">
        <v>0</v>
      </c>
      <c r="N11" s="1432">
        <v>0</v>
      </c>
      <c r="O11" s="1486">
        <v>4559</v>
      </c>
      <c r="P11" s="1441">
        <v>1815</v>
      </c>
    </row>
    <row r="12" spans="1:16" x14ac:dyDescent="0.25">
      <c r="A12" s="1442" t="s">
        <v>536</v>
      </c>
      <c r="B12" s="1443">
        <v>664</v>
      </c>
      <c r="C12" s="1509">
        <v>117</v>
      </c>
      <c r="D12" s="1489">
        <v>6</v>
      </c>
      <c r="E12" s="1509">
        <v>697</v>
      </c>
      <c r="F12" s="1509">
        <v>90</v>
      </c>
      <c r="G12" s="1483">
        <v>0</v>
      </c>
      <c r="H12" s="1606">
        <v>0</v>
      </c>
      <c r="I12" s="1446">
        <v>1568</v>
      </c>
      <c r="J12" s="1443">
        <v>0</v>
      </c>
      <c r="K12" s="1509">
        <v>0</v>
      </c>
      <c r="L12" s="1509">
        <v>0</v>
      </c>
      <c r="M12" s="1607">
        <v>0</v>
      </c>
      <c r="N12" s="1446">
        <v>0</v>
      </c>
      <c r="O12" s="1447">
        <v>1568</v>
      </c>
      <c r="P12" s="1444">
        <v>681</v>
      </c>
    </row>
    <row r="13" spans="1:16" x14ac:dyDescent="0.25">
      <c r="A13" s="1450" t="s">
        <v>20</v>
      </c>
      <c r="B13" s="1443">
        <v>364</v>
      </c>
      <c r="C13" s="1509">
        <v>62</v>
      </c>
      <c r="D13" s="1489">
        <v>0</v>
      </c>
      <c r="E13" s="1509">
        <v>467</v>
      </c>
      <c r="F13" s="1509">
        <v>109</v>
      </c>
      <c r="G13" s="1483">
        <v>0</v>
      </c>
      <c r="H13" s="1606">
        <v>0</v>
      </c>
      <c r="I13" s="1446">
        <v>1002</v>
      </c>
      <c r="J13" s="1443">
        <v>0</v>
      </c>
      <c r="K13" s="1509">
        <v>0</v>
      </c>
      <c r="L13" s="1509">
        <v>0</v>
      </c>
      <c r="M13" s="1607">
        <v>0</v>
      </c>
      <c r="N13" s="1446">
        <v>0</v>
      </c>
      <c r="O13" s="1447">
        <v>1002</v>
      </c>
      <c r="P13" s="1444">
        <v>410</v>
      </c>
    </row>
    <row r="14" spans="1:16" x14ac:dyDescent="0.25">
      <c r="A14" s="1450" t="s">
        <v>21</v>
      </c>
      <c r="B14" s="1443">
        <v>394</v>
      </c>
      <c r="C14" s="1509">
        <v>235</v>
      </c>
      <c r="D14" s="1489">
        <v>29</v>
      </c>
      <c r="E14" s="1509">
        <v>744</v>
      </c>
      <c r="F14" s="1509">
        <v>76</v>
      </c>
      <c r="G14" s="1483">
        <v>1</v>
      </c>
      <c r="H14" s="1606">
        <v>10</v>
      </c>
      <c r="I14" s="1446">
        <v>1459</v>
      </c>
      <c r="J14" s="1443">
        <v>0</v>
      </c>
      <c r="K14" s="1509">
        <v>0</v>
      </c>
      <c r="L14" s="1509">
        <v>0</v>
      </c>
      <c r="M14" s="1607">
        <v>0</v>
      </c>
      <c r="N14" s="1446">
        <v>0</v>
      </c>
      <c r="O14" s="1447">
        <v>1459</v>
      </c>
      <c r="P14" s="1444">
        <v>563</v>
      </c>
    </row>
    <row r="15" spans="1:16" x14ac:dyDescent="0.25">
      <c r="A15" s="1437" t="s">
        <v>22</v>
      </c>
      <c r="B15" s="1438">
        <v>666</v>
      </c>
      <c r="C15" s="1488">
        <v>174</v>
      </c>
      <c r="D15" s="1489">
        <v>65</v>
      </c>
      <c r="E15" s="1488">
        <v>975</v>
      </c>
      <c r="F15" s="1488">
        <v>853</v>
      </c>
      <c r="G15" s="1483">
        <v>25</v>
      </c>
      <c r="H15" s="1484">
        <v>102</v>
      </c>
      <c r="I15" s="1432">
        <v>2770</v>
      </c>
      <c r="J15" s="1438">
        <v>5</v>
      </c>
      <c r="K15" s="1488">
        <v>0</v>
      </c>
      <c r="L15" s="1488">
        <v>0</v>
      </c>
      <c r="M15" s="1605">
        <v>0</v>
      </c>
      <c r="N15" s="1432">
        <v>5</v>
      </c>
      <c r="O15" s="1486">
        <v>2775</v>
      </c>
      <c r="P15" s="1441">
        <v>1674</v>
      </c>
    </row>
    <row r="16" spans="1:16" ht="15.75" thickBot="1" x14ac:dyDescent="0.3">
      <c r="A16" s="1669" t="s">
        <v>23</v>
      </c>
      <c r="B16" s="1670">
        <v>1274</v>
      </c>
      <c r="C16" s="1671">
        <v>357</v>
      </c>
      <c r="D16" s="1672">
        <v>36</v>
      </c>
      <c r="E16" s="1671">
        <v>1500</v>
      </c>
      <c r="F16" s="1671">
        <v>164</v>
      </c>
      <c r="G16" s="1583">
        <v>0</v>
      </c>
      <c r="H16" s="1484">
        <v>24</v>
      </c>
      <c r="I16" s="1457">
        <v>3319</v>
      </c>
      <c r="J16" s="1670">
        <v>192</v>
      </c>
      <c r="K16" s="1671">
        <v>0</v>
      </c>
      <c r="L16" s="1671">
        <v>440</v>
      </c>
      <c r="M16" s="1605">
        <v>0</v>
      </c>
      <c r="N16" s="1457">
        <v>632</v>
      </c>
      <c r="O16" s="1486">
        <v>3951</v>
      </c>
      <c r="P16" s="1673">
        <v>2390</v>
      </c>
    </row>
    <row r="17" spans="1:17" ht="15.75" thickBot="1" x14ac:dyDescent="0.3">
      <c r="A17" s="1459" t="s">
        <v>24</v>
      </c>
      <c r="B17" s="1461">
        <v>8915</v>
      </c>
      <c r="C17" s="1461">
        <v>1544</v>
      </c>
      <c r="D17" s="1494">
        <v>351</v>
      </c>
      <c r="E17" s="1461">
        <v>12832</v>
      </c>
      <c r="F17" s="1461">
        <v>2424</v>
      </c>
      <c r="G17" s="1494">
        <v>169</v>
      </c>
      <c r="H17" s="1480">
        <v>789</v>
      </c>
      <c r="I17" s="1464">
        <v>26504</v>
      </c>
      <c r="J17" s="1461">
        <v>197</v>
      </c>
      <c r="K17" s="1461">
        <v>0</v>
      </c>
      <c r="L17" s="1461">
        <v>440</v>
      </c>
      <c r="M17" s="1461">
        <v>0</v>
      </c>
      <c r="N17" s="1464">
        <v>637</v>
      </c>
      <c r="O17" s="1495">
        <v>27141</v>
      </c>
      <c r="P17" s="1460">
        <v>12879</v>
      </c>
      <c r="Q17" s="1478"/>
    </row>
    <row r="18" spans="1:17" x14ac:dyDescent="0.25">
      <c r="A18" s="1882" t="s">
        <v>35</v>
      </c>
      <c r="B18" s="1610">
        <v>0</v>
      </c>
      <c r="C18" s="1534">
        <v>0</v>
      </c>
      <c r="D18" s="1535">
        <v>0</v>
      </c>
      <c r="E18" s="1534">
        <v>111</v>
      </c>
      <c r="F18" s="1534">
        <v>236</v>
      </c>
      <c r="G18" s="1609">
        <v>0</v>
      </c>
      <c r="H18" s="1536">
        <v>0</v>
      </c>
      <c r="I18" s="1432">
        <v>347</v>
      </c>
      <c r="J18" s="1610">
        <v>0</v>
      </c>
      <c r="K18" s="1534">
        <v>0</v>
      </c>
      <c r="L18" s="1534">
        <v>0</v>
      </c>
      <c r="M18" s="1534">
        <v>0</v>
      </c>
      <c r="N18" s="1432">
        <v>0</v>
      </c>
      <c r="O18" s="1539">
        <v>347</v>
      </c>
      <c r="P18" s="1471">
        <v>294</v>
      </c>
    </row>
    <row r="19" spans="1:17" x14ac:dyDescent="0.25">
      <c r="A19" s="1542" t="s">
        <v>36</v>
      </c>
      <c r="B19" s="1648">
        <v>5</v>
      </c>
      <c r="C19" s="1488">
        <v>0</v>
      </c>
      <c r="D19" s="1489">
        <v>0</v>
      </c>
      <c r="E19" s="1488">
        <v>0</v>
      </c>
      <c r="F19" s="1488">
        <v>0</v>
      </c>
      <c r="G19" s="1503">
        <v>0</v>
      </c>
      <c r="H19" s="1504">
        <v>0</v>
      </c>
      <c r="I19" s="1432">
        <v>5</v>
      </c>
      <c r="J19" s="1648">
        <v>0</v>
      </c>
      <c r="K19" s="1488">
        <v>0</v>
      </c>
      <c r="L19" s="1488">
        <v>0</v>
      </c>
      <c r="M19" s="1488">
        <v>0</v>
      </c>
      <c r="N19" s="1432">
        <v>0</v>
      </c>
      <c r="O19" s="1508">
        <v>5</v>
      </c>
      <c r="P19" s="1441">
        <v>5</v>
      </c>
    </row>
    <row r="20" spans="1:17" x14ac:dyDescent="0.25">
      <c r="A20" s="1542" t="s">
        <v>37</v>
      </c>
      <c r="B20" s="1648">
        <v>0</v>
      </c>
      <c r="C20" s="1488">
        <v>0</v>
      </c>
      <c r="D20" s="1489">
        <v>0</v>
      </c>
      <c r="E20" s="1488">
        <v>0</v>
      </c>
      <c r="F20" s="1488">
        <v>0</v>
      </c>
      <c r="G20" s="1503">
        <v>0</v>
      </c>
      <c r="H20" s="1504">
        <v>8</v>
      </c>
      <c r="I20" s="1432">
        <v>8</v>
      </c>
      <c r="J20" s="1648">
        <v>0</v>
      </c>
      <c r="K20" s="1488">
        <v>0</v>
      </c>
      <c r="L20" s="1488">
        <v>0</v>
      </c>
      <c r="M20" s="1488">
        <v>0</v>
      </c>
      <c r="N20" s="1432">
        <v>0</v>
      </c>
      <c r="O20" s="1508">
        <v>8</v>
      </c>
      <c r="P20" s="1441">
        <v>8</v>
      </c>
    </row>
    <row r="21" spans="1:17" s="1419" customFormat="1" x14ac:dyDescent="0.25">
      <c r="A21" s="1542" t="s">
        <v>38</v>
      </c>
      <c r="B21" s="1648">
        <v>0</v>
      </c>
      <c r="C21" s="1488">
        <v>0</v>
      </c>
      <c r="D21" s="1489">
        <v>0</v>
      </c>
      <c r="E21" s="1488">
        <v>0</v>
      </c>
      <c r="F21" s="1488">
        <v>0</v>
      </c>
      <c r="G21" s="1503">
        <v>0</v>
      </c>
      <c r="H21" s="1504">
        <v>0</v>
      </c>
      <c r="I21" s="1432">
        <v>0</v>
      </c>
      <c r="J21" s="1648">
        <v>0</v>
      </c>
      <c r="K21" s="1488">
        <v>0</v>
      </c>
      <c r="L21" s="1488">
        <v>0</v>
      </c>
      <c r="M21" s="1488">
        <v>0</v>
      </c>
      <c r="N21" s="1432">
        <v>0</v>
      </c>
      <c r="O21" s="1508">
        <v>0</v>
      </c>
      <c r="P21" s="1441">
        <v>0</v>
      </c>
    </row>
    <row r="22" spans="1:17" ht="15" customHeight="1" x14ac:dyDescent="0.25">
      <c r="A22" s="1542" t="s">
        <v>39</v>
      </c>
      <c r="B22" s="1648">
        <v>0</v>
      </c>
      <c r="C22" s="1488">
        <v>0</v>
      </c>
      <c r="D22" s="1489">
        <v>0</v>
      </c>
      <c r="E22" s="1488">
        <v>16</v>
      </c>
      <c r="F22" s="1488">
        <v>0</v>
      </c>
      <c r="G22" s="1503">
        <v>0</v>
      </c>
      <c r="H22" s="1504">
        <v>0</v>
      </c>
      <c r="I22" s="1432">
        <v>16</v>
      </c>
      <c r="J22" s="1648">
        <v>0</v>
      </c>
      <c r="K22" s="1488">
        <v>0</v>
      </c>
      <c r="L22" s="1488">
        <v>0</v>
      </c>
      <c r="M22" s="1488">
        <v>0</v>
      </c>
      <c r="N22" s="1432">
        <v>0</v>
      </c>
      <c r="O22" s="1508">
        <v>16</v>
      </c>
      <c r="P22" s="1441">
        <v>0</v>
      </c>
    </row>
    <row r="23" spans="1:17" x14ac:dyDescent="0.25">
      <c r="A23" s="1542" t="s">
        <v>40</v>
      </c>
      <c r="B23" s="1648">
        <v>0</v>
      </c>
      <c r="C23" s="1488">
        <v>0</v>
      </c>
      <c r="D23" s="1489">
        <v>0</v>
      </c>
      <c r="E23" s="1488">
        <v>0</v>
      </c>
      <c r="F23" s="1488">
        <v>0</v>
      </c>
      <c r="G23" s="1503">
        <v>0</v>
      </c>
      <c r="H23" s="1504">
        <v>0</v>
      </c>
      <c r="I23" s="1432">
        <v>0</v>
      </c>
      <c r="J23" s="1648">
        <v>0</v>
      </c>
      <c r="K23" s="1488">
        <v>0</v>
      </c>
      <c r="L23" s="1488">
        <v>0</v>
      </c>
      <c r="M23" s="1488">
        <v>0</v>
      </c>
      <c r="N23" s="1432">
        <v>0</v>
      </c>
      <c r="O23" s="1508">
        <v>0</v>
      </c>
      <c r="P23" s="1441">
        <v>0</v>
      </c>
    </row>
    <row r="24" spans="1:17" x14ac:dyDescent="0.25">
      <c r="A24" s="1542" t="s">
        <v>41</v>
      </c>
      <c r="B24" s="1648">
        <v>0</v>
      </c>
      <c r="C24" s="1488">
        <v>0</v>
      </c>
      <c r="D24" s="1489">
        <v>0</v>
      </c>
      <c r="E24" s="1488">
        <v>3</v>
      </c>
      <c r="F24" s="1488">
        <v>0</v>
      </c>
      <c r="G24" s="1503">
        <v>0</v>
      </c>
      <c r="H24" s="1504">
        <v>0</v>
      </c>
      <c r="I24" s="1432">
        <v>3</v>
      </c>
      <c r="J24" s="1648">
        <v>0</v>
      </c>
      <c r="K24" s="1488">
        <v>0</v>
      </c>
      <c r="L24" s="1488">
        <v>0</v>
      </c>
      <c r="M24" s="1488">
        <v>0</v>
      </c>
      <c r="N24" s="1432">
        <v>0</v>
      </c>
      <c r="O24" s="1508">
        <v>3</v>
      </c>
      <c r="P24" s="1441">
        <v>0</v>
      </c>
    </row>
    <row r="25" spans="1:17" x14ac:dyDescent="0.25">
      <c r="A25" s="1542" t="s">
        <v>42</v>
      </c>
      <c r="B25" s="1648">
        <v>0</v>
      </c>
      <c r="C25" s="1488">
        <v>0</v>
      </c>
      <c r="D25" s="1489">
        <v>0</v>
      </c>
      <c r="E25" s="1488">
        <v>0</v>
      </c>
      <c r="F25" s="1488">
        <v>0</v>
      </c>
      <c r="G25" s="1503">
        <v>0</v>
      </c>
      <c r="H25" s="1504">
        <v>0</v>
      </c>
      <c r="I25" s="1432">
        <v>0</v>
      </c>
      <c r="J25" s="1648">
        <v>0</v>
      </c>
      <c r="K25" s="1488">
        <v>0</v>
      </c>
      <c r="L25" s="1488">
        <v>0</v>
      </c>
      <c r="M25" s="1488">
        <v>0</v>
      </c>
      <c r="N25" s="1432">
        <v>0</v>
      </c>
      <c r="O25" s="1508">
        <v>0</v>
      </c>
      <c r="P25" s="1441">
        <v>0</v>
      </c>
    </row>
    <row r="26" spans="1:17" x14ac:dyDescent="0.25">
      <c r="A26" s="1542" t="s">
        <v>43</v>
      </c>
      <c r="B26" s="1648">
        <v>6</v>
      </c>
      <c r="C26" s="1488">
        <v>0</v>
      </c>
      <c r="D26" s="1489">
        <v>0</v>
      </c>
      <c r="E26" s="1488">
        <v>47</v>
      </c>
      <c r="F26" s="1488">
        <v>0</v>
      </c>
      <c r="G26" s="1503">
        <v>0</v>
      </c>
      <c r="H26" s="1504">
        <v>0</v>
      </c>
      <c r="I26" s="1432">
        <v>53</v>
      </c>
      <c r="J26" s="1648">
        <v>0</v>
      </c>
      <c r="K26" s="1488">
        <v>0</v>
      </c>
      <c r="L26" s="1488">
        <v>0</v>
      </c>
      <c r="M26" s="1488">
        <v>0</v>
      </c>
      <c r="N26" s="1432">
        <v>0</v>
      </c>
      <c r="O26" s="1508">
        <v>53</v>
      </c>
      <c r="P26" s="1441">
        <v>15</v>
      </c>
    </row>
    <row r="27" spans="1:17" x14ac:dyDescent="0.25">
      <c r="A27" s="1542" t="s">
        <v>44</v>
      </c>
      <c r="B27" s="1648">
        <v>0</v>
      </c>
      <c r="C27" s="1488">
        <v>0</v>
      </c>
      <c r="D27" s="1489">
        <v>0</v>
      </c>
      <c r="E27" s="1488">
        <v>4</v>
      </c>
      <c r="F27" s="1488">
        <v>0</v>
      </c>
      <c r="G27" s="1503">
        <v>0</v>
      </c>
      <c r="H27" s="1504">
        <v>0</v>
      </c>
      <c r="I27" s="1432">
        <v>4</v>
      </c>
      <c r="J27" s="1648">
        <v>0</v>
      </c>
      <c r="K27" s="1488">
        <v>0</v>
      </c>
      <c r="L27" s="1488">
        <v>0</v>
      </c>
      <c r="M27" s="1488">
        <v>0</v>
      </c>
      <c r="N27" s="1432">
        <v>0</v>
      </c>
      <c r="O27" s="1508">
        <v>4</v>
      </c>
      <c r="P27" s="1441">
        <v>0</v>
      </c>
    </row>
    <row r="28" spans="1:17" x14ac:dyDescent="0.25">
      <c r="A28" s="1542" t="s">
        <v>45</v>
      </c>
      <c r="B28" s="1648">
        <v>0</v>
      </c>
      <c r="C28" s="1488">
        <v>10</v>
      </c>
      <c r="D28" s="1489">
        <v>0</v>
      </c>
      <c r="E28" s="1488">
        <v>0</v>
      </c>
      <c r="F28" s="1488">
        <v>0</v>
      </c>
      <c r="G28" s="1503">
        <v>0</v>
      </c>
      <c r="H28" s="1504">
        <v>0</v>
      </c>
      <c r="I28" s="1432">
        <v>10</v>
      </c>
      <c r="J28" s="1648">
        <v>0</v>
      </c>
      <c r="K28" s="1488">
        <v>0</v>
      </c>
      <c r="L28" s="1488">
        <v>0</v>
      </c>
      <c r="M28" s="1488">
        <v>0</v>
      </c>
      <c r="N28" s="1432">
        <v>0</v>
      </c>
      <c r="O28" s="1508">
        <v>10</v>
      </c>
      <c r="P28" s="1441">
        <v>10</v>
      </c>
    </row>
    <row r="29" spans="1:17" x14ac:dyDescent="0.25">
      <c r="A29" s="1542" t="s">
        <v>46</v>
      </c>
      <c r="B29" s="1648">
        <v>0</v>
      </c>
      <c r="C29" s="1488">
        <v>48</v>
      </c>
      <c r="D29" s="1489">
        <v>0</v>
      </c>
      <c r="E29" s="1488">
        <v>0</v>
      </c>
      <c r="F29" s="1488">
        <v>0</v>
      </c>
      <c r="G29" s="1503">
        <v>0</v>
      </c>
      <c r="H29" s="1504">
        <v>0</v>
      </c>
      <c r="I29" s="1432">
        <v>48</v>
      </c>
      <c r="J29" s="1648">
        <v>0</v>
      </c>
      <c r="K29" s="1488">
        <v>0</v>
      </c>
      <c r="L29" s="1488">
        <v>0</v>
      </c>
      <c r="M29" s="1488">
        <v>0</v>
      </c>
      <c r="N29" s="1432">
        <v>0</v>
      </c>
      <c r="O29" s="1508">
        <v>48</v>
      </c>
      <c r="P29" s="1441">
        <v>48</v>
      </c>
    </row>
    <row r="30" spans="1:17" x14ac:dyDescent="0.25">
      <c r="A30" s="1542" t="s">
        <v>47</v>
      </c>
      <c r="B30" s="1648">
        <v>0</v>
      </c>
      <c r="C30" s="1488">
        <v>0</v>
      </c>
      <c r="D30" s="1489">
        <v>0</v>
      </c>
      <c r="E30" s="1488">
        <v>0</v>
      </c>
      <c r="F30" s="1488">
        <v>0</v>
      </c>
      <c r="G30" s="1503">
        <v>0</v>
      </c>
      <c r="H30" s="1504">
        <v>0</v>
      </c>
      <c r="I30" s="1432">
        <v>0</v>
      </c>
      <c r="J30" s="1648">
        <v>0</v>
      </c>
      <c r="K30" s="1488">
        <v>0</v>
      </c>
      <c r="L30" s="1488">
        <v>0</v>
      </c>
      <c r="M30" s="1488">
        <v>0</v>
      </c>
      <c r="N30" s="1432">
        <v>0</v>
      </c>
      <c r="O30" s="1508">
        <v>0</v>
      </c>
      <c r="P30" s="1441">
        <v>0</v>
      </c>
    </row>
    <row r="31" spans="1:17" ht="15.75" thickBot="1" x14ac:dyDescent="0.3">
      <c r="A31" s="1548" t="s">
        <v>321</v>
      </c>
      <c r="B31" s="1648">
        <v>125</v>
      </c>
      <c r="C31" s="1488">
        <v>20</v>
      </c>
      <c r="D31" s="1489">
        <v>20</v>
      </c>
      <c r="E31" s="1488">
        <v>99</v>
      </c>
      <c r="F31" s="1488">
        <v>2</v>
      </c>
      <c r="G31" s="1503">
        <v>0</v>
      </c>
      <c r="H31" s="1504">
        <v>9</v>
      </c>
      <c r="I31" s="1457">
        <v>255</v>
      </c>
      <c r="J31" s="1648">
        <v>0</v>
      </c>
      <c r="K31" s="1488">
        <v>0</v>
      </c>
      <c r="L31" s="1488">
        <v>0</v>
      </c>
      <c r="M31" s="1488">
        <v>0</v>
      </c>
      <c r="N31" s="1457">
        <v>0</v>
      </c>
      <c r="O31" s="1508">
        <v>255</v>
      </c>
      <c r="P31" s="1441">
        <v>129</v>
      </c>
    </row>
    <row r="32" spans="1:17" ht="15.75" thickBot="1" x14ac:dyDescent="0.3">
      <c r="A32" s="1473" t="s">
        <v>25</v>
      </c>
      <c r="B32" s="1475">
        <v>136</v>
      </c>
      <c r="C32" s="1475">
        <v>78</v>
      </c>
      <c r="D32" s="1528">
        <v>20</v>
      </c>
      <c r="E32" s="1475">
        <v>280</v>
      </c>
      <c r="F32" s="1475">
        <v>238</v>
      </c>
      <c r="G32" s="1528">
        <v>0</v>
      </c>
      <c r="H32" s="1475">
        <v>17</v>
      </c>
      <c r="I32" s="1464">
        <v>749</v>
      </c>
      <c r="J32" s="1475">
        <v>0</v>
      </c>
      <c r="K32" s="1475">
        <v>0</v>
      </c>
      <c r="L32" s="1475">
        <v>0</v>
      </c>
      <c r="M32" s="1475">
        <v>0</v>
      </c>
      <c r="N32" s="1464">
        <v>0</v>
      </c>
      <c r="O32" s="1549">
        <v>749</v>
      </c>
      <c r="P32" s="1474">
        <v>509</v>
      </c>
      <c r="Q32" s="1478"/>
    </row>
    <row r="33" spans="1:19" ht="15.75" thickBot="1" x14ac:dyDescent="0.3">
      <c r="A33" s="1611" t="s">
        <v>26</v>
      </c>
      <c r="B33" s="1553">
        <v>9051</v>
      </c>
      <c r="C33" s="1553">
        <v>1622</v>
      </c>
      <c r="D33" s="1565">
        <v>371</v>
      </c>
      <c r="E33" s="1553">
        <v>13112</v>
      </c>
      <c r="F33" s="1553">
        <v>2662</v>
      </c>
      <c r="G33" s="1565">
        <v>169</v>
      </c>
      <c r="H33" s="1600">
        <v>806</v>
      </c>
      <c r="I33" s="1464">
        <v>27253</v>
      </c>
      <c r="J33" s="1552">
        <v>197</v>
      </c>
      <c r="K33" s="1553">
        <v>0</v>
      </c>
      <c r="L33" s="1553">
        <v>440</v>
      </c>
      <c r="M33" s="1553">
        <v>0</v>
      </c>
      <c r="N33" s="1464">
        <v>637</v>
      </c>
      <c r="O33" s="1495">
        <v>27890</v>
      </c>
      <c r="P33" s="1460">
        <v>13388</v>
      </c>
      <c r="Q33" s="1478"/>
      <c r="S33" s="1478">
        <f>O33+O75</f>
        <v>169582</v>
      </c>
    </row>
    <row r="34" spans="1:19" ht="15.75" thickBot="1" x14ac:dyDescent="0.3">
      <c r="A34" s="1419"/>
      <c r="B34" s="1435"/>
      <c r="C34" s="1419"/>
      <c r="D34" s="1420"/>
      <c r="E34" s="1419"/>
      <c r="F34" s="1419"/>
      <c r="G34" s="1420"/>
      <c r="H34" s="1419"/>
      <c r="I34" s="1419"/>
      <c r="J34" s="1419"/>
      <c r="K34" s="1419"/>
      <c r="L34" s="1419"/>
      <c r="M34" s="1419"/>
      <c r="N34" s="1419"/>
      <c r="O34" s="1419"/>
    </row>
    <row r="35" spans="1:19" ht="15" customHeight="1" thickBot="1" x14ac:dyDescent="0.3">
      <c r="A35" s="3523" t="s">
        <v>30</v>
      </c>
      <c r="B35" s="3524"/>
      <c r="C35" s="3524"/>
      <c r="D35" s="3524"/>
      <c r="E35" s="3524"/>
      <c r="F35" s="3524"/>
      <c r="G35" s="3524"/>
      <c r="H35" s="3524"/>
      <c r="I35" s="3524"/>
      <c r="J35" s="3524"/>
      <c r="K35" s="3524"/>
      <c r="L35" s="3524"/>
      <c r="M35" s="3524"/>
      <c r="N35" s="3524"/>
      <c r="O35" s="3524"/>
      <c r="P35" s="3525"/>
    </row>
    <row r="36" spans="1:19" ht="15.75" customHeight="1" thickBot="1" x14ac:dyDescent="0.3">
      <c r="A36" s="3526" t="s">
        <v>0</v>
      </c>
      <c r="B36" s="3530" t="s">
        <v>459</v>
      </c>
      <c r="C36" s="3531"/>
      <c r="D36" s="3531"/>
      <c r="E36" s="3531"/>
      <c r="F36" s="3531"/>
      <c r="G36" s="3531"/>
      <c r="H36" s="3532"/>
      <c r="I36" s="1560"/>
      <c r="J36" s="3533" t="s">
        <v>458</v>
      </c>
      <c r="K36" s="3534"/>
      <c r="L36" s="3534"/>
      <c r="M36" s="3534"/>
      <c r="N36" s="3535"/>
      <c r="O36" s="3536" t="s">
        <v>3</v>
      </c>
      <c r="P36" s="3539" t="s">
        <v>495</v>
      </c>
    </row>
    <row r="37" spans="1:19" ht="15" customHeight="1" thickBot="1" x14ac:dyDescent="0.3">
      <c r="A37" s="3527"/>
      <c r="B37" s="3542" t="s">
        <v>8</v>
      </c>
      <c r="C37" s="3543"/>
      <c r="D37" s="3544"/>
      <c r="E37" s="3545" t="s">
        <v>9</v>
      </c>
      <c r="F37" s="3546"/>
      <c r="G37" s="3547"/>
      <c r="H37" s="3526" t="s">
        <v>32</v>
      </c>
      <c r="I37" s="3549" t="s">
        <v>10</v>
      </c>
      <c r="J37" s="3542" t="s">
        <v>11</v>
      </c>
      <c r="K37" s="3544"/>
      <c r="L37" s="3526" t="s">
        <v>12</v>
      </c>
      <c r="M37" s="3526" t="s">
        <v>33</v>
      </c>
      <c r="N37" s="3549" t="s">
        <v>13</v>
      </c>
      <c r="O37" s="3537"/>
      <c r="P37" s="3540"/>
    </row>
    <row r="38" spans="1:19" ht="15.75" customHeight="1" thickBot="1" x14ac:dyDescent="0.3">
      <c r="A38" s="3528"/>
      <c r="B38" s="3566" t="s">
        <v>483</v>
      </c>
      <c r="C38" s="3554" t="s">
        <v>15</v>
      </c>
      <c r="D38" s="3555"/>
      <c r="E38" s="3556" t="s">
        <v>16</v>
      </c>
      <c r="F38" s="3554" t="s">
        <v>34</v>
      </c>
      <c r="G38" s="3555"/>
      <c r="H38" s="3527"/>
      <c r="I38" s="3550"/>
      <c r="J38" s="3566" t="s">
        <v>483</v>
      </c>
      <c r="K38" s="3526" t="s">
        <v>15</v>
      </c>
      <c r="L38" s="3527"/>
      <c r="M38" s="3527"/>
      <c r="N38" s="3550"/>
      <c r="O38" s="3537"/>
      <c r="P38" s="3540"/>
    </row>
    <row r="39" spans="1:19" ht="43.5" thickBot="1" x14ac:dyDescent="0.3">
      <c r="A39" s="3529"/>
      <c r="B39" s="3567"/>
      <c r="C39" s="1664" t="s">
        <v>15</v>
      </c>
      <c r="D39" s="1426" t="s">
        <v>535</v>
      </c>
      <c r="E39" s="3557"/>
      <c r="F39" s="1664" t="s">
        <v>34</v>
      </c>
      <c r="G39" s="1426" t="s">
        <v>486</v>
      </c>
      <c r="H39" s="3548"/>
      <c r="I39" s="3551"/>
      <c r="J39" s="3567"/>
      <c r="K39" s="3548"/>
      <c r="L39" s="3548"/>
      <c r="M39" s="3548"/>
      <c r="N39" s="3551"/>
      <c r="O39" s="3538"/>
      <c r="P39" s="3541"/>
    </row>
    <row r="40" spans="1:19" x14ac:dyDescent="0.25">
      <c r="A40" s="1427" t="s">
        <v>27</v>
      </c>
      <c r="B40" s="1428">
        <v>1426</v>
      </c>
      <c r="C40" s="1481">
        <v>128</v>
      </c>
      <c r="D40" s="1482">
        <v>18</v>
      </c>
      <c r="E40" s="1481">
        <v>1325</v>
      </c>
      <c r="F40" s="1481">
        <v>117</v>
      </c>
      <c r="G40" s="1483">
        <v>76</v>
      </c>
      <c r="H40" s="1484">
        <v>308</v>
      </c>
      <c r="I40" s="1432">
        <v>3305</v>
      </c>
      <c r="J40" s="1428">
        <v>0</v>
      </c>
      <c r="K40" s="1481">
        <v>0</v>
      </c>
      <c r="L40" s="1481">
        <v>0</v>
      </c>
      <c r="M40" s="1484">
        <v>0</v>
      </c>
      <c r="N40" s="1432">
        <v>0</v>
      </c>
      <c r="O40" s="1486">
        <v>3305</v>
      </c>
      <c r="P40" s="1471">
        <v>1100</v>
      </c>
    </row>
    <row r="41" spans="1:19" ht="15.75" thickBot="1" x14ac:dyDescent="0.3">
      <c r="A41" s="1437" t="s">
        <v>28</v>
      </c>
      <c r="B41" s="1438">
        <v>7489</v>
      </c>
      <c r="C41" s="1488">
        <v>1416</v>
      </c>
      <c r="D41" s="1489">
        <v>333</v>
      </c>
      <c r="E41" s="1488">
        <v>11507</v>
      </c>
      <c r="F41" s="1488">
        <v>2307</v>
      </c>
      <c r="G41" s="1483">
        <v>93</v>
      </c>
      <c r="H41" s="1484">
        <v>481</v>
      </c>
      <c r="I41" s="1457">
        <v>23199</v>
      </c>
      <c r="J41" s="1438">
        <v>197</v>
      </c>
      <c r="K41" s="1488">
        <v>0</v>
      </c>
      <c r="L41" s="1488">
        <v>440</v>
      </c>
      <c r="M41" s="1484">
        <v>0</v>
      </c>
      <c r="N41" s="1457">
        <v>637</v>
      </c>
      <c r="O41" s="1486">
        <v>23836</v>
      </c>
      <c r="P41" s="1492">
        <v>11779</v>
      </c>
    </row>
    <row r="42" spans="1:19" ht="15.75" thickBot="1" x14ac:dyDescent="0.3">
      <c r="A42" s="1459" t="s">
        <v>24</v>
      </c>
      <c r="B42" s="1461">
        <v>8915</v>
      </c>
      <c r="C42" s="1461">
        <v>1544</v>
      </c>
      <c r="D42" s="1494">
        <v>351</v>
      </c>
      <c r="E42" s="1461">
        <v>12832</v>
      </c>
      <c r="F42" s="1461">
        <v>2424</v>
      </c>
      <c r="G42" s="1494">
        <v>169</v>
      </c>
      <c r="H42" s="1480">
        <v>789</v>
      </c>
      <c r="I42" s="1464">
        <v>26504</v>
      </c>
      <c r="J42" s="1461">
        <v>197</v>
      </c>
      <c r="K42" s="1461">
        <v>0</v>
      </c>
      <c r="L42" s="1461">
        <v>440</v>
      </c>
      <c r="M42" s="1461">
        <v>0</v>
      </c>
      <c r="N42" s="1464">
        <v>637</v>
      </c>
      <c r="O42" s="1495">
        <v>27141</v>
      </c>
      <c r="P42" s="1460">
        <v>12879</v>
      </c>
    </row>
    <row r="43" spans="1:19" ht="15.75" thickBot="1" x14ac:dyDescent="0.3">
      <c r="A43" s="1459" t="s">
        <v>25</v>
      </c>
      <c r="B43" s="1496">
        <v>136</v>
      </c>
      <c r="C43" s="1496">
        <v>78</v>
      </c>
      <c r="D43" s="1497">
        <v>20</v>
      </c>
      <c r="E43" s="1496">
        <v>280</v>
      </c>
      <c r="F43" s="1496">
        <v>238</v>
      </c>
      <c r="G43" s="1497">
        <v>0</v>
      </c>
      <c r="H43" s="1496">
        <v>17</v>
      </c>
      <c r="I43" s="1464">
        <v>749</v>
      </c>
      <c r="J43" s="1496">
        <v>0</v>
      </c>
      <c r="K43" s="1496">
        <v>0</v>
      </c>
      <c r="L43" s="1496">
        <v>0</v>
      </c>
      <c r="M43" s="1496">
        <v>0</v>
      </c>
      <c r="N43" s="1464">
        <v>0</v>
      </c>
      <c r="O43" s="1612">
        <v>749</v>
      </c>
      <c r="P43" s="1460">
        <v>509</v>
      </c>
    </row>
    <row r="44" spans="1:19" ht="15.75" thickBot="1" x14ac:dyDescent="0.3">
      <c r="A44" s="1498" t="s">
        <v>26</v>
      </c>
      <c r="B44" s="1496">
        <v>9051</v>
      </c>
      <c r="C44" s="1496">
        <v>1622</v>
      </c>
      <c r="D44" s="1497">
        <v>371</v>
      </c>
      <c r="E44" s="1496">
        <v>13112</v>
      </c>
      <c r="F44" s="1496">
        <v>2662</v>
      </c>
      <c r="G44" s="1497">
        <v>169</v>
      </c>
      <c r="H44" s="1499">
        <v>806</v>
      </c>
      <c r="I44" s="1464">
        <v>27253</v>
      </c>
      <c r="J44" s="1496">
        <v>197</v>
      </c>
      <c r="K44" s="1496">
        <v>0</v>
      </c>
      <c r="L44" s="1496">
        <v>440</v>
      </c>
      <c r="M44" s="1496">
        <v>0</v>
      </c>
      <c r="N44" s="1464">
        <v>637</v>
      </c>
      <c r="O44" s="1613">
        <v>27890</v>
      </c>
      <c r="P44" s="1460">
        <v>13388</v>
      </c>
    </row>
    <row r="45" spans="1:19" x14ac:dyDescent="0.25">
      <c r="A45" s="1419"/>
      <c r="B45" s="1419"/>
      <c r="C45" s="1419"/>
      <c r="D45" s="1614"/>
      <c r="E45" s="1419"/>
      <c r="F45" s="1419"/>
      <c r="G45" s="1420"/>
      <c r="H45" s="1419"/>
      <c r="I45" s="1419"/>
      <c r="J45" s="1419"/>
      <c r="K45" s="1419"/>
      <c r="L45" s="1419"/>
      <c r="M45" s="1419"/>
      <c r="N45" s="1419"/>
      <c r="O45" s="1435"/>
    </row>
    <row r="46" spans="1:19" ht="15.75" thickBot="1" x14ac:dyDescent="0.3">
      <c r="A46" s="1419"/>
      <c r="B46" s="1419"/>
      <c r="C46" s="1419"/>
      <c r="D46" s="1420"/>
      <c r="E46" s="1419"/>
      <c r="F46" s="1419"/>
      <c r="G46" s="1420"/>
      <c r="H46" s="1419"/>
      <c r="I46" s="1419"/>
      <c r="J46" s="1419"/>
      <c r="K46" s="1419"/>
      <c r="L46" s="1419"/>
      <c r="M46" s="1419"/>
      <c r="N46" s="1419"/>
      <c r="O46" s="1419"/>
    </row>
    <row r="47" spans="1:19" ht="15.75" thickBot="1" x14ac:dyDescent="0.3">
      <c r="A47" s="3523" t="s">
        <v>48</v>
      </c>
      <c r="B47" s="3524"/>
      <c r="C47" s="3524"/>
      <c r="D47" s="3524"/>
      <c r="E47" s="3524"/>
      <c r="F47" s="3524"/>
      <c r="G47" s="3524"/>
      <c r="H47" s="3524"/>
      <c r="I47" s="3524"/>
      <c r="J47" s="3524"/>
      <c r="K47" s="3524"/>
      <c r="L47" s="3524"/>
      <c r="M47" s="3524"/>
      <c r="N47" s="3524"/>
      <c r="O47" s="3524"/>
      <c r="P47" s="3525"/>
      <c r="Q47" s="1666"/>
    </row>
    <row r="48" spans="1:19" ht="15.75" customHeight="1" thickBot="1" x14ac:dyDescent="0.3">
      <c r="A48" s="3526" t="s">
        <v>0</v>
      </c>
      <c r="B48" s="3530" t="s">
        <v>459</v>
      </c>
      <c r="C48" s="3531"/>
      <c r="D48" s="3531"/>
      <c r="E48" s="3531"/>
      <c r="F48" s="3531"/>
      <c r="G48" s="3531"/>
      <c r="H48" s="3532"/>
      <c r="I48" s="1560"/>
      <c r="J48" s="3533" t="s">
        <v>458</v>
      </c>
      <c r="K48" s="3534"/>
      <c r="L48" s="3534"/>
      <c r="M48" s="3534"/>
      <c r="N48" s="3535"/>
      <c r="O48" s="3536" t="s">
        <v>3</v>
      </c>
      <c r="P48" s="3539" t="s">
        <v>495</v>
      </c>
      <c r="Q48" s="1666"/>
    </row>
    <row r="49" spans="1:17" ht="15" customHeight="1" thickBot="1" x14ac:dyDescent="0.3">
      <c r="A49" s="3527"/>
      <c r="B49" s="3542" t="s">
        <v>8</v>
      </c>
      <c r="C49" s="3543"/>
      <c r="D49" s="3544"/>
      <c r="E49" s="3545" t="s">
        <v>9</v>
      </c>
      <c r="F49" s="3546"/>
      <c r="G49" s="3547"/>
      <c r="H49" s="3526" t="s">
        <v>32</v>
      </c>
      <c r="I49" s="3549" t="s">
        <v>10</v>
      </c>
      <c r="J49" s="3542" t="s">
        <v>11</v>
      </c>
      <c r="K49" s="3544"/>
      <c r="L49" s="3526" t="s">
        <v>12</v>
      </c>
      <c r="M49" s="3526" t="s">
        <v>33</v>
      </c>
      <c r="N49" s="3549" t="s">
        <v>13</v>
      </c>
      <c r="O49" s="3537"/>
      <c r="P49" s="3540"/>
      <c r="Q49" s="1666"/>
    </row>
    <row r="50" spans="1:17" ht="15.75" customHeight="1" thickBot="1" x14ac:dyDescent="0.3">
      <c r="A50" s="3528"/>
      <c r="B50" s="3566" t="s">
        <v>483</v>
      </c>
      <c r="C50" s="3554" t="s">
        <v>15</v>
      </c>
      <c r="D50" s="3555"/>
      <c r="E50" s="3556" t="s">
        <v>16</v>
      </c>
      <c r="F50" s="3554" t="s">
        <v>34</v>
      </c>
      <c r="G50" s="3555"/>
      <c r="H50" s="3527"/>
      <c r="I50" s="3550"/>
      <c r="J50" s="3566" t="s">
        <v>483</v>
      </c>
      <c r="K50" s="3526" t="s">
        <v>15</v>
      </c>
      <c r="L50" s="3527"/>
      <c r="M50" s="3527"/>
      <c r="N50" s="3550"/>
      <c r="O50" s="3537"/>
      <c r="P50" s="3540"/>
    </row>
    <row r="51" spans="1:17" ht="43.5" thickBot="1" x14ac:dyDescent="0.3">
      <c r="A51" s="3529"/>
      <c r="B51" s="3567"/>
      <c r="C51" s="1664" t="s">
        <v>15</v>
      </c>
      <c r="D51" s="1426" t="s">
        <v>535</v>
      </c>
      <c r="E51" s="3557"/>
      <c r="F51" s="1664" t="s">
        <v>34</v>
      </c>
      <c r="G51" s="1426" t="s">
        <v>486</v>
      </c>
      <c r="H51" s="3548"/>
      <c r="I51" s="3551"/>
      <c r="J51" s="3567"/>
      <c r="K51" s="3548"/>
      <c r="L51" s="3548"/>
      <c r="M51" s="3548"/>
      <c r="N51" s="3551"/>
      <c r="O51" s="3538"/>
      <c r="P51" s="3541"/>
      <c r="Q51" s="1649"/>
    </row>
    <row r="52" spans="1:17" x14ac:dyDescent="0.25">
      <c r="A52" s="1427" t="s">
        <v>17</v>
      </c>
      <c r="B52" s="1428">
        <v>4975</v>
      </c>
      <c r="C52" s="1481">
        <v>2373</v>
      </c>
      <c r="D52" s="1482">
        <v>183</v>
      </c>
      <c r="E52" s="1481">
        <v>4437</v>
      </c>
      <c r="F52" s="1481">
        <v>10421</v>
      </c>
      <c r="G52" s="1483">
        <v>648</v>
      </c>
      <c r="H52" s="1484">
        <v>508</v>
      </c>
      <c r="I52" s="1432">
        <v>22713</v>
      </c>
      <c r="J52" s="1500">
        <v>31</v>
      </c>
      <c r="K52" s="1481">
        <v>1</v>
      </c>
      <c r="L52" s="1481">
        <v>62</v>
      </c>
      <c r="M52" s="1605">
        <v>0</v>
      </c>
      <c r="N52" s="1432">
        <v>94</v>
      </c>
      <c r="O52" s="1486">
        <v>22807</v>
      </c>
      <c r="P52" s="1434">
        <v>16311</v>
      </c>
      <c r="Q52" s="1478"/>
    </row>
    <row r="53" spans="1:17" ht="15" customHeight="1" x14ac:dyDescent="0.25">
      <c r="A53" s="1437" t="s">
        <v>410</v>
      </c>
      <c r="B53" s="1438">
        <v>4165</v>
      </c>
      <c r="C53" s="1488">
        <v>2337</v>
      </c>
      <c r="D53" s="1489">
        <v>334</v>
      </c>
      <c r="E53" s="1488">
        <v>2388</v>
      </c>
      <c r="F53" s="1488">
        <v>4796</v>
      </c>
      <c r="G53" s="1503">
        <v>167</v>
      </c>
      <c r="H53" s="1504">
        <v>776</v>
      </c>
      <c r="I53" s="1432">
        <v>14462</v>
      </c>
      <c r="J53" s="1648">
        <v>843</v>
      </c>
      <c r="K53" s="1488">
        <v>1854</v>
      </c>
      <c r="L53" s="1488">
        <v>1477</v>
      </c>
      <c r="M53" s="1544">
        <v>0</v>
      </c>
      <c r="N53" s="1432">
        <v>4174</v>
      </c>
      <c r="O53" s="1508">
        <v>18636</v>
      </c>
      <c r="P53" s="1441">
        <v>14547</v>
      </c>
      <c r="Q53" s="1478"/>
    </row>
    <row r="54" spans="1:17" x14ac:dyDescent="0.25">
      <c r="A54" s="1442" t="s">
        <v>536</v>
      </c>
      <c r="B54" s="1443">
        <v>1374</v>
      </c>
      <c r="C54" s="1509">
        <v>1109</v>
      </c>
      <c r="D54" s="1489">
        <v>334</v>
      </c>
      <c r="E54" s="1509">
        <v>820</v>
      </c>
      <c r="F54" s="1509">
        <v>1716</v>
      </c>
      <c r="G54" s="1503">
        <v>2</v>
      </c>
      <c r="H54" s="1510">
        <v>251</v>
      </c>
      <c r="I54" s="1446">
        <v>5270</v>
      </c>
      <c r="J54" s="1650">
        <v>684</v>
      </c>
      <c r="K54" s="1509">
        <v>0</v>
      </c>
      <c r="L54" s="1509">
        <v>0</v>
      </c>
      <c r="M54" s="1617">
        <v>0</v>
      </c>
      <c r="N54" s="1446">
        <v>684</v>
      </c>
      <c r="O54" s="1514">
        <v>5954</v>
      </c>
      <c r="P54" s="1444">
        <v>4612</v>
      </c>
      <c r="Q54" s="1478"/>
    </row>
    <row r="55" spans="1:17" x14ac:dyDescent="0.25">
      <c r="A55" s="1450" t="s">
        <v>20</v>
      </c>
      <c r="B55" s="1443">
        <v>516</v>
      </c>
      <c r="C55" s="1509">
        <v>400</v>
      </c>
      <c r="D55" s="1489">
        <v>0</v>
      </c>
      <c r="E55" s="1509">
        <v>311</v>
      </c>
      <c r="F55" s="1509">
        <v>1255</v>
      </c>
      <c r="G55" s="1503">
        <v>9</v>
      </c>
      <c r="H55" s="1510">
        <v>282</v>
      </c>
      <c r="I55" s="1446">
        <v>2764</v>
      </c>
      <c r="J55" s="1650">
        <v>23</v>
      </c>
      <c r="K55" s="1509">
        <v>0</v>
      </c>
      <c r="L55" s="1509">
        <v>89</v>
      </c>
      <c r="M55" s="1617">
        <v>0</v>
      </c>
      <c r="N55" s="1446">
        <v>112</v>
      </c>
      <c r="O55" s="1514">
        <v>2876</v>
      </c>
      <c r="P55" s="1444">
        <v>2293</v>
      </c>
      <c r="Q55" s="1478"/>
    </row>
    <row r="56" spans="1:17" x14ac:dyDescent="0.25">
      <c r="A56" s="1450" t="s">
        <v>21</v>
      </c>
      <c r="B56" s="1443">
        <v>1705</v>
      </c>
      <c r="C56" s="1509">
        <v>783</v>
      </c>
      <c r="D56" s="1489">
        <v>0</v>
      </c>
      <c r="E56" s="1509">
        <v>1225</v>
      </c>
      <c r="F56" s="1509">
        <v>1733</v>
      </c>
      <c r="G56" s="1503">
        <v>126</v>
      </c>
      <c r="H56" s="1510">
        <v>222</v>
      </c>
      <c r="I56" s="1446">
        <v>5668</v>
      </c>
      <c r="J56" s="1650">
        <v>136</v>
      </c>
      <c r="K56" s="1509">
        <v>1854</v>
      </c>
      <c r="L56" s="1509">
        <v>1387</v>
      </c>
      <c r="M56" s="1617">
        <v>0</v>
      </c>
      <c r="N56" s="1446">
        <v>3377</v>
      </c>
      <c r="O56" s="1514">
        <v>9045</v>
      </c>
      <c r="P56" s="1444">
        <v>7022</v>
      </c>
      <c r="Q56" s="1478"/>
    </row>
    <row r="57" spans="1:17" x14ac:dyDescent="0.25">
      <c r="A57" s="1437" t="s">
        <v>22</v>
      </c>
      <c r="B57" s="1438">
        <v>484</v>
      </c>
      <c r="C57" s="1488">
        <v>244</v>
      </c>
      <c r="D57" s="1489">
        <v>3</v>
      </c>
      <c r="E57" s="1488">
        <v>210</v>
      </c>
      <c r="F57" s="1488">
        <v>128</v>
      </c>
      <c r="G57" s="1503">
        <v>0</v>
      </c>
      <c r="H57" s="1504">
        <v>25</v>
      </c>
      <c r="I57" s="1432">
        <v>1091</v>
      </c>
      <c r="J57" s="1648">
        <v>0</v>
      </c>
      <c r="K57" s="1488">
        <v>0</v>
      </c>
      <c r="L57" s="1488">
        <v>99</v>
      </c>
      <c r="M57" s="1544">
        <v>0</v>
      </c>
      <c r="N57" s="1432">
        <v>99</v>
      </c>
      <c r="O57" s="1508">
        <v>1190</v>
      </c>
      <c r="P57" s="1441">
        <v>982</v>
      </c>
      <c r="Q57" s="1478"/>
    </row>
    <row r="58" spans="1:17" ht="15.75" thickBot="1" x14ac:dyDescent="0.3">
      <c r="A58" s="1669" t="s">
        <v>23</v>
      </c>
      <c r="B58" s="1670">
        <v>979</v>
      </c>
      <c r="C58" s="1671">
        <v>786</v>
      </c>
      <c r="D58" s="1672">
        <v>256</v>
      </c>
      <c r="E58" s="1671">
        <v>1998</v>
      </c>
      <c r="F58" s="1671">
        <v>2373</v>
      </c>
      <c r="G58" s="1674">
        <v>117</v>
      </c>
      <c r="H58" s="1675">
        <v>57</v>
      </c>
      <c r="I58" s="1457">
        <v>6193</v>
      </c>
      <c r="J58" s="1676">
        <v>0</v>
      </c>
      <c r="K58" s="1671">
        <v>0</v>
      </c>
      <c r="L58" s="1671">
        <v>942</v>
      </c>
      <c r="M58" s="1677">
        <v>0</v>
      </c>
      <c r="N58" s="1457">
        <v>942</v>
      </c>
      <c r="O58" s="1678">
        <v>7135</v>
      </c>
      <c r="P58" s="1673">
        <v>5675</v>
      </c>
      <c r="Q58" s="1478"/>
    </row>
    <row r="59" spans="1:17" ht="15.75" thickBot="1" x14ac:dyDescent="0.3">
      <c r="A59" s="1459" t="s">
        <v>24</v>
      </c>
      <c r="B59" s="1461">
        <v>10603</v>
      </c>
      <c r="C59" s="1461">
        <v>5739</v>
      </c>
      <c r="D59" s="1494">
        <v>776</v>
      </c>
      <c r="E59" s="1461">
        <v>9033</v>
      </c>
      <c r="F59" s="1461">
        <v>17718</v>
      </c>
      <c r="G59" s="1494">
        <v>932</v>
      </c>
      <c r="H59" s="1480">
        <v>1366</v>
      </c>
      <c r="I59" s="1464">
        <v>44458</v>
      </c>
      <c r="J59" s="1552">
        <v>874</v>
      </c>
      <c r="K59" s="1461">
        <v>1855</v>
      </c>
      <c r="L59" s="1461">
        <v>2580</v>
      </c>
      <c r="M59" s="1461">
        <v>0</v>
      </c>
      <c r="N59" s="1464">
        <v>5309</v>
      </c>
      <c r="O59" s="1495">
        <v>49767</v>
      </c>
      <c r="P59" s="1460">
        <v>37515</v>
      </c>
      <c r="Q59" s="1478"/>
    </row>
    <row r="60" spans="1:17" x14ac:dyDescent="0.25">
      <c r="A60" s="1882" t="s">
        <v>35</v>
      </c>
      <c r="B60" s="1610">
        <v>795</v>
      </c>
      <c r="C60" s="1534">
        <v>77</v>
      </c>
      <c r="D60" s="1535">
        <v>0</v>
      </c>
      <c r="E60" s="1534">
        <v>1356</v>
      </c>
      <c r="F60" s="1534">
        <v>3425</v>
      </c>
      <c r="G60" s="1609">
        <v>0</v>
      </c>
      <c r="H60" s="1536">
        <v>359</v>
      </c>
      <c r="I60" s="1432">
        <v>6012</v>
      </c>
      <c r="J60" s="1610">
        <v>3114</v>
      </c>
      <c r="K60" s="1534">
        <v>0</v>
      </c>
      <c r="L60" s="1534">
        <v>148</v>
      </c>
      <c r="M60" s="1534">
        <v>0</v>
      </c>
      <c r="N60" s="1432">
        <v>3262</v>
      </c>
      <c r="O60" s="1539">
        <v>9274</v>
      </c>
      <c r="P60" s="1471">
        <v>6234</v>
      </c>
      <c r="Q60" s="1478"/>
    </row>
    <row r="61" spans="1:17" x14ac:dyDescent="0.25">
      <c r="A61" s="1542" t="s">
        <v>36</v>
      </c>
      <c r="B61" s="1648">
        <v>316</v>
      </c>
      <c r="C61" s="1488">
        <v>1126</v>
      </c>
      <c r="D61" s="1489">
        <v>0</v>
      </c>
      <c r="E61" s="1488">
        <v>107</v>
      </c>
      <c r="F61" s="1488">
        <v>1650</v>
      </c>
      <c r="G61" s="1503">
        <v>0</v>
      </c>
      <c r="H61" s="1504">
        <v>219</v>
      </c>
      <c r="I61" s="1432">
        <v>3418</v>
      </c>
      <c r="J61" s="1648">
        <v>1546</v>
      </c>
      <c r="K61" s="1488">
        <v>1220</v>
      </c>
      <c r="L61" s="1488">
        <v>793</v>
      </c>
      <c r="M61" s="1488">
        <v>169</v>
      </c>
      <c r="N61" s="1432">
        <v>3728</v>
      </c>
      <c r="O61" s="1508">
        <v>7146</v>
      </c>
      <c r="P61" s="1441">
        <v>3255</v>
      </c>
      <c r="Q61" s="1478"/>
    </row>
    <row r="62" spans="1:17" x14ac:dyDescent="0.25">
      <c r="A62" s="1542" t="s">
        <v>37</v>
      </c>
      <c r="B62" s="1648">
        <v>96</v>
      </c>
      <c r="C62" s="1488">
        <v>0</v>
      </c>
      <c r="D62" s="1489">
        <v>0</v>
      </c>
      <c r="E62" s="1488">
        <v>83</v>
      </c>
      <c r="F62" s="1488">
        <v>152</v>
      </c>
      <c r="G62" s="1503">
        <v>11</v>
      </c>
      <c r="H62" s="1504">
        <v>0</v>
      </c>
      <c r="I62" s="1432">
        <v>331</v>
      </c>
      <c r="J62" s="1648">
        <v>258</v>
      </c>
      <c r="K62" s="1488">
        <v>0</v>
      </c>
      <c r="L62" s="1488">
        <v>0</v>
      </c>
      <c r="M62" s="1488">
        <v>0</v>
      </c>
      <c r="N62" s="1432">
        <v>258</v>
      </c>
      <c r="O62" s="1508">
        <v>589</v>
      </c>
      <c r="P62" s="1441">
        <v>303</v>
      </c>
      <c r="Q62" s="1478"/>
    </row>
    <row r="63" spans="1:17" x14ac:dyDescent="0.25">
      <c r="A63" s="1542" t="s">
        <v>38</v>
      </c>
      <c r="B63" s="1648">
        <v>17</v>
      </c>
      <c r="C63" s="1488">
        <v>4</v>
      </c>
      <c r="D63" s="1489">
        <v>0</v>
      </c>
      <c r="E63" s="1488">
        <v>117</v>
      </c>
      <c r="F63" s="1488">
        <v>205</v>
      </c>
      <c r="G63" s="1503">
        <v>0</v>
      </c>
      <c r="H63" s="1504">
        <v>0</v>
      </c>
      <c r="I63" s="1432">
        <v>343</v>
      </c>
      <c r="J63" s="1648">
        <v>0</v>
      </c>
      <c r="K63" s="1488">
        <v>0</v>
      </c>
      <c r="L63" s="1488">
        <v>0</v>
      </c>
      <c r="M63" s="1488">
        <v>0</v>
      </c>
      <c r="N63" s="1432">
        <v>0</v>
      </c>
      <c r="O63" s="1508">
        <v>343</v>
      </c>
      <c r="P63" s="1441">
        <v>327</v>
      </c>
      <c r="Q63" s="1478"/>
    </row>
    <row r="64" spans="1:17" x14ac:dyDescent="0.25">
      <c r="A64" s="1542" t="s">
        <v>39</v>
      </c>
      <c r="B64" s="1648">
        <v>68</v>
      </c>
      <c r="C64" s="1488">
        <v>40</v>
      </c>
      <c r="D64" s="1489">
        <v>0</v>
      </c>
      <c r="E64" s="1488">
        <v>983</v>
      </c>
      <c r="F64" s="1488">
        <v>5710</v>
      </c>
      <c r="G64" s="1503">
        <v>0</v>
      </c>
      <c r="H64" s="1504">
        <v>0</v>
      </c>
      <c r="I64" s="1432">
        <v>6801</v>
      </c>
      <c r="J64" s="1648">
        <v>0</v>
      </c>
      <c r="K64" s="1488">
        <v>791</v>
      </c>
      <c r="L64" s="1488">
        <v>5277</v>
      </c>
      <c r="M64" s="1488">
        <v>0</v>
      </c>
      <c r="N64" s="1432">
        <v>6068</v>
      </c>
      <c r="O64" s="1508">
        <v>12869</v>
      </c>
      <c r="P64" s="1441">
        <v>12726</v>
      </c>
      <c r="Q64" s="1478"/>
    </row>
    <row r="65" spans="1:20" x14ac:dyDescent="0.25">
      <c r="A65" s="1542" t="s">
        <v>40</v>
      </c>
      <c r="B65" s="1648">
        <v>6016</v>
      </c>
      <c r="C65" s="1488">
        <v>0</v>
      </c>
      <c r="D65" s="1489">
        <v>0</v>
      </c>
      <c r="E65" s="1488">
        <v>5</v>
      </c>
      <c r="F65" s="1488">
        <v>106</v>
      </c>
      <c r="G65" s="1503">
        <v>0</v>
      </c>
      <c r="H65" s="1504">
        <v>18</v>
      </c>
      <c r="I65" s="1432">
        <v>6145</v>
      </c>
      <c r="J65" s="1648">
        <v>1330</v>
      </c>
      <c r="K65" s="1488">
        <v>0</v>
      </c>
      <c r="L65" s="1488">
        <v>0</v>
      </c>
      <c r="M65" s="1488">
        <v>0</v>
      </c>
      <c r="N65" s="1432">
        <v>1330</v>
      </c>
      <c r="O65" s="1508">
        <v>7475</v>
      </c>
      <c r="P65" s="1441">
        <v>7443</v>
      </c>
      <c r="Q65" s="1478"/>
    </row>
    <row r="66" spans="1:20" ht="15" customHeight="1" x14ac:dyDescent="0.25">
      <c r="A66" s="1542" t="s">
        <v>41</v>
      </c>
      <c r="B66" s="1648">
        <v>95</v>
      </c>
      <c r="C66" s="1488">
        <v>1899</v>
      </c>
      <c r="D66" s="1489">
        <v>0</v>
      </c>
      <c r="E66" s="1488">
        <v>57</v>
      </c>
      <c r="F66" s="1488">
        <v>2841</v>
      </c>
      <c r="G66" s="1503">
        <v>0</v>
      </c>
      <c r="H66" s="1504">
        <v>110</v>
      </c>
      <c r="I66" s="1432">
        <v>5001</v>
      </c>
      <c r="J66" s="1648">
        <v>0</v>
      </c>
      <c r="K66" s="1488">
        <v>0</v>
      </c>
      <c r="L66" s="1488">
        <v>41</v>
      </c>
      <c r="M66" s="1488">
        <v>19</v>
      </c>
      <c r="N66" s="1432">
        <v>60</v>
      </c>
      <c r="O66" s="1508">
        <v>5061</v>
      </c>
      <c r="P66" s="1441">
        <v>4937</v>
      </c>
      <c r="Q66" s="1478"/>
    </row>
    <row r="67" spans="1:20" x14ac:dyDescent="0.25">
      <c r="A67" s="1542" t="s">
        <v>42</v>
      </c>
      <c r="B67" s="1648">
        <v>167</v>
      </c>
      <c r="C67" s="1488">
        <v>0</v>
      </c>
      <c r="D67" s="1489">
        <v>0</v>
      </c>
      <c r="E67" s="1488">
        <v>1591</v>
      </c>
      <c r="F67" s="1488">
        <v>6412</v>
      </c>
      <c r="G67" s="1503">
        <v>0</v>
      </c>
      <c r="H67" s="1504">
        <v>0</v>
      </c>
      <c r="I67" s="1432">
        <v>8170</v>
      </c>
      <c r="J67" s="1648">
        <v>0</v>
      </c>
      <c r="K67" s="1488">
        <v>0</v>
      </c>
      <c r="L67" s="1488">
        <v>572</v>
      </c>
      <c r="M67" s="1488">
        <v>0</v>
      </c>
      <c r="N67" s="1432">
        <v>572</v>
      </c>
      <c r="O67" s="1508">
        <v>8742</v>
      </c>
      <c r="P67" s="1441">
        <v>8107</v>
      </c>
      <c r="Q67" s="1478"/>
    </row>
    <row r="68" spans="1:20" x14ac:dyDescent="0.25">
      <c r="A68" s="1542" t="s">
        <v>43</v>
      </c>
      <c r="B68" s="1648">
        <v>1074</v>
      </c>
      <c r="C68" s="1488">
        <v>49</v>
      </c>
      <c r="D68" s="1489">
        <v>0</v>
      </c>
      <c r="E68" s="1488">
        <v>203</v>
      </c>
      <c r="F68" s="1488">
        <v>191</v>
      </c>
      <c r="G68" s="1503">
        <v>80</v>
      </c>
      <c r="H68" s="1504">
        <v>10</v>
      </c>
      <c r="I68" s="1432">
        <v>1527</v>
      </c>
      <c r="J68" s="1648">
        <v>0</v>
      </c>
      <c r="K68" s="1488">
        <v>0</v>
      </c>
      <c r="L68" s="1488">
        <v>0</v>
      </c>
      <c r="M68" s="1488">
        <v>0</v>
      </c>
      <c r="N68" s="1432">
        <v>0</v>
      </c>
      <c r="O68" s="1508">
        <v>1527</v>
      </c>
      <c r="P68" s="1441">
        <v>382</v>
      </c>
      <c r="Q68" s="1478"/>
    </row>
    <row r="69" spans="1:20" x14ac:dyDescent="0.25">
      <c r="A69" s="1542" t="s">
        <v>44</v>
      </c>
      <c r="B69" s="1648">
        <v>264</v>
      </c>
      <c r="C69" s="1488">
        <v>0</v>
      </c>
      <c r="D69" s="1489">
        <v>0</v>
      </c>
      <c r="E69" s="1488">
        <v>364</v>
      </c>
      <c r="F69" s="1488">
        <v>313</v>
      </c>
      <c r="G69" s="1503">
        <v>0</v>
      </c>
      <c r="H69" s="1504">
        <v>0</v>
      </c>
      <c r="I69" s="1432">
        <v>941</v>
      </c>
      <c r="J69" s="1648">
        <v>0</v>
      </c>
      <c r="K69" s="1488">
        <v>0</v>
      </c>
      <c r="L69" s="1488">
        <v>0</v>
      </c>
      <c r="M69" s="1488">
        <v>0</v>
      </c>
      <c r="N69" s="1432">
        <v>0</v>
      </c>
      <c r="O69" s="1508">
        <v>941</v>
      </c>
      <c r="P69" s="1441">
        <v>581</v>
      </c>
      <c r="Q69" s="1478"/>
    </row>
    <row r="70" spans="1:20" x14ac:dyDescent="0.25">
      <c r="A70" s="1542" t="s">
        <v>45</v>
      </c>
      <c r="B70" s="1648">
        <v>261</v>
      </c>
      <c r="C70" s="1488">
        <v>0</v>
      </c>
      <c r="D70" s="1489">
        <v>0</v>
      </c>
      <c r="E70" s="1488">
        <v>134</v>
      </c>
      <c r="F70" s="1488">
        <v>209</v>
      </c>
      <c r="G70" s="1503">
        <v>0</v>
      </c>
      <c r="H70" s="1504">
        <v>75</v>
      </c>
      <c r="I70" s="1432">
        <v>679</v>
      </c>
      <c r="J70" s="1648">
        <v>0</v>
      </c>
      <c r="K70" s="1488">
        <v>0</v>
      </c>
      <c r="L70" s="1488">
        <v>0</v>
      </c>
      <c r="M70" s="1488">
        <v>0</v>
      </c>
      <c r="N70" s="1432">
        <v>0</v>
      </c>
      <c r="O70" s="1508">
        <v>679</v>
      </c>
      <c r="P70" s="1441">
        <v>110</v>
      </c>
      <c r="Q70" s="1478"/>
    </row>
    <row r="71" spans="1:20" x14ac:dyDescent="0.25">
      <c r="A71" s="1542" t="s">
        <v>46</v>
      </c>
      <c r="B71" s="1648">
        <v>173</v>
      </c>
      <c r="C71" s="1488">
        <v>324</v>
      </c>
      <c r="D71" s="1489">
        <v>0</v>
      </c>
      <c r="E71" s="1488">
        <v>289</v>
      </c>
      <c r="F71" s="1488">
        <v>2733</v>
      </c>
      <c r="G71" s="1503">
        <v>0</v>
      </c>
      <c r="H71" s="1504">
        <v>47</v>
      </c>
      <c r="I71" s="1432">
        <v>3566</v>
      </c>
      <c r="J71" s="1648">
        <v>0</v>
      </c>
      <c r="K71" s="1488">
        <v>415</v>
      </c>
      <c r="L71" s="1488">
        <v>0</v>
      </c>
      <c r="M71" s="1488">
        <v>0</v>
      </c>
      <c r="N71" s="1432">
        <v>415</v>
      </c>
      <c r="O71" s="1508">
        <v>3981</v>
      </c>
      <c r="P71" s="1441">
        <v>3810</v>
      </c>
      <c r="Q71" s="1478"/>
    </row>
    <row r="72" spans="1:20" x14ac:dyDescent="0.25">
      <c r="A72" s="1884" t="s">
        <v>47</v>
      </c>
      <c r="B72" s="1883">
        <v>28</v>
      </c>
      <c r="C72" s="1671">
        <v>7</v>
      </c>
      <c r="D72" s="1672">
        <v>0</v>
      </c>
      <c r="E72" s="1671">
        <v>0</v>
      </c>
      <c r="F72" s="1671">
        <v>134</v>
      </c>
      <c r="G72" s="1674">
        <v>0</v>
      </c>
      <c r="H72" s="1675">
        <v>10</v>
      </c>
      <c r="I72" s="1432">
        <v>179</v>
      </c>
      <c r="J72" s="1676">
        <v>0</v>
      </c>
      <c r="K72" s="1671">
        <v>0</v>
      </c>
      <c r="L72" s="1671">
        <v>63</v>
      </c>
      <c r="M72" s="1671">
        <v>0</v>
      </c>
      <c r="N72" s="1432">
        <v>63</v>
      </c>
      <c r="O72" s="1678">
        <v>242</v>
      </c>
      <c r="P72" s="1441">
        <v>207</v>
      </c>
      <c r="Q72" s="1478"/>
    </row>
    <row r="73" spans="1:20" ht="15.75" thickBot="1" x14ac:dyDescent="0.3">
      <c r="A73" s="1548" t="s">
        <v>321</v>
      </c>
      <c r="B73" s="1648">
        <v>5393</v>
      </c>
      <c r="C73" s="1488">
        <v>1528</v>
      </c>
      <c r="D73" s="1489">
        <v>1221</v>
      </c>
      <c r="E73" s="1488">
        <v>1961</v>
      </c>
      <c r="F73" s="1488">
        <v>4683</v>
      </c>
      <c r="G73" s="1503">
        <v>50</v>
      </c>
      <c r="H73" s="1504">
        <v>1276</v>
      </c>
      <c r="I73" s="1457">
        <v>14841</v>
      </c>
      <c r="J73" s="1648">
        <v>8100</v>
      </c>
      <c r="K73" s="1488">
        <v>7406</v>
      </c>
      <c r="L73" s="1488">
        <v>2709</v>
      </c>
      <c r="M73" s="1488">
        <v>0</v>
      </c>
      <c r="N73" s="1457">
        <v>18215</v>
      </c>
      <c r="O73" s="1508">
        <v>33056</v>
      </c>
      <c r="P73" s="1441">
        <v>14717</v>
      </c>
      <c r="Q73" s="1478"/>
    </row>
    <row r="74" spans="1:20" ht="15.75" thickBot="1" x14ac:dyDescent="0.3">
      <c r="A74" s="1473" t="s">
        <v>25</v>
      </c>
      <c r="B74" s="1475">
        <v>14762</v>
      </c>
      <c r="C74" s="1475">
        <v>5054</v>
      </c>
      <c r="D74" s="1528">
        <v>1221</v>
      </c>
      <c r="E74" s="1475">
        <v>7250</v>
      </c>
      <c r="F74" s="1475">
        <v>28763</v>
      </c>
      <c r="G74" s="1528">
        <v>141</v>
      </c>
      <c r="H74" s="1475">
        <v>2124</v>
      </c>
      <c r="I74" s="1464">
        <v>57953</v>
      </c>
      <c r="J74" s="1475">
        <v>14348</v>
      </c>
      <c r="K74" s="1475">
        <v>9833</v>
      </c>
      <c r="L74" s="1475">
        <v>9603</v>
      </c>
      <c r="M74" s="1475">
        <v>188</v>
      </c>
      <c r="N74" s="1464">
        <v>33972</v>
      </c>
      <c r="O74" s="1549">
        <v>91925</v>
      </c>
      <c r="P74" s="1474">
        <v>63139</v>
      </c>
      <c r="Q74" s="1478"/>
    </row>
    <row r="75" spans="1:20" ht="15.75" thickBot="1" x14ac:dyDescent="0.3">
      <c r="A75" s="1459" t="s">
        <v>26</v>
      </c>
      <c r="B75" s="1460">
        <v>25364</v>
      </c>
      <c r="C75" s="1460">
        <v>10794</v>
      </c>
      <c r="D75" s="1462">
        <v>1997</v>
      </c>
      <c r="E75" s="1460">
        <v>16283</v>
      </c>
      <c r="F75" s="1460">
        <v>46481</v>
      </c>
      <c r="G75" s="1462">
        <v>1073</v>
      </c>
      <c r="H75" s="1460">
        <v>3490</v>
      </c>
      <c r="I75" s="1464">
        <v>102411</v>
      </c>
      <c r="J75" s="1460">
        <v>15222</v>
      </c>
      <c r="K75" s="1460">
        <v>11688</v>
      </c>
      <c r="L75" s="1460">
        <v>12183</v>
      </c>
      <c r="M75" s="1460">
        <v>188</v>
      </c>
      <c r="N75" s="1464">
        <v>39281</v>
      </c>
      <c r="O75" s="1495">
        <v>141692</v>
      </c>
      <c r="P75" s="1460">
        <v>100654</v>
      </c>
      <c r="Q75" s="1478"/>
    </row>
    <row r="76" spans="1:20" x14ac:dyDescent="0.25">
      <c r="A76" s="1419"/>
      <c r="B76" s="1435"/>
      <c r="C76" s="1419"/>
      <c r="D76" s="1420"/>
      <c r="E76" s="1419"/>
      <c r="F76" s="1419"/>
      <c r="G76" s="1420"/>
      <c r="H76" s="1419"/>
      <c r="I76" s="1435"/>
      <c r="J76" s="1419"/>
      <c r="K76" s="1419"/>
      <c r="L76" s="1419"/>
      <c r="M76" s="1419"/>
      <c r="N76" s="1419"/>
      <c r="O76" s="1419"/>
    </row>
    <row r="77" spans="1:20" x14ac:dyDescent="0.25">
      <c r="A77" s="1419"/>
      <c r="B77" s="1435"/>
      <c r="C77" s="1419"/>
      <c r="D77" s="1420"/>
      <c r="E77" s="1419"/>
      <c r="F77" s="1419"/>
      <c r="G77" s="1420"/>
      <c r="H77" s="1419"/>
      <c r="I77" s="1435"/>
      <c r="J77" s="1419"/>
      <c r="K77" s="1419"/>
      <c r="L77" s="1419"/>
      <c r="M77" s="1419"/>
      <c r="N77" s="1419"/>
      <c r="O77" s="1419"/>
    </row>
    <row r="78" spans="1:20" ht="15.75" thickBot="1" x14ac:dyDescent="0.3">
      <c r="A78" s="1419"/>
      <c r="B78" s="1419"/>
      <c r="C78" s="1419"/>
      <c r="D78" s="1420"/>
      <c r="E78" s="1419"/>
      <c r="F78" s="1419"/>
      <c r="G78" s="1420"/>
      <c r="H78" s="1419"/>
      <c r="I78" s="1419"/>
      <c r="J78" s="1419"/>
      <c r="K78" s="1419"/>
      <c r="L78" s="1419"/>
      <c r="M78" s="1419"/>
      <c r="N78" s="1419"/>
      <c r="O78" s="1419"/>
      <c r="T78" s="1657"/>
    </row>
    <row r="79" spans="1:20" ht="15.75" thickBot="1" x14ac:dyDescent="0.3">
      <c r="A79" s="3523" t="s">
        <v>48</v>
      </c>
      <c r="B79" s="3524"/>
      <c r="C79" s="3524"/>
      <c r="D79" s="3524"/>
      <c r="E79" s="3524"/>
      <c r="F79" s="3524"/>
      <c r="G79" s="3524"/>
      <c r="H79" s="3524"/>
      <c r="I79" s="3524"/>
      <c r="J79" s="3524"/>
      <c r="K79" s="3524"/>
      <c r="L79" s="3524"/>
      <c r="M79" s="3524"/>
      <c r="N79" s="3524"/>
      <c r="O79" s="3524"/>
      <c r="P79" s="3525"/>
    </row>
    <row r="80" spans="1:20" ht="15.75" thickBot="1" x14ac:dyDescent="0.3">
      <c r="A80" s="3526" t="s">
        <v>0</v>
      </c>
      <c r="B80" s="3530" t="s">
        <v>459</v>
      </c>
      <c r="C80" s="3531"/>
      <c r="D80" s="3531"/>
      <c r="E80" s="3531"/>
      <c r="F80" s="3531"/>
      <c r="G80" s="3531"/>
      <c r="H80" s="3532"/>
      <c r="I80" s="1560"/>
      <c r="J80" s="3569" t="s">
        <v>458</v>
      </c>
      <c r="K80" s="3569"/>
      <c r="L80" s="3569"/>
      <c r="M80" s="3569"/>
      <c r="N80" s="3570"/>
      <c r="O80" s="3536" t="s">
        <v>3</v>
      </c>
      <c r="P80" s="3539" t="s">
        <v>495</v>
      </c>
    </row>
    <row r="81" spans="1:16" ht="15" customHeight="1" thickBot="1" x14ac:dyDescent="0.3">
      <c r="A81" s="3527"/>
      <c r="B81" s="3542" t="s">
        <v>8</v>
      </c>
      <c r="C81" s="3543"/>
      <c r="D81" s="3544"/>
      <c r="E81" s="3545" t="s">
        <v>9</v>
      </c>
      <c r="F81" s="3546"/>
      <c r="G81" s="3547"/>
      <c r="H81" s="3526" t="s">
        <v>32</v>
      </c>
      <c r="I81" s="3549" t="s">
        <v>10</v>
      </c>
      <c r="J81" s="3542" t="s">
        <v>11</v>
      </c>
      <c r="K81" s="3544"/>
      <c r="L81" s="3526" t="s">
        <v>12</v>
      </c>
      <c r="M81" s="3526" t="s">
        <v>33</v>
      </c>
      <c r="N81" s="3549" t="s">
        <v>13</v>
      </c>
      <c r="O81" s="3537"/>
      <c r="P81" s="3540"/>
    </row>
    <row r="82" spans="1:16" ht="15.75" customHeight="1" thickBot="1" x14ac:dyDescent="0.3">
      <c r="A82" s="3528"/>
      <c r="B82" s="3566" t="s">
        <v>483</v>
      </c>
      <c r="C82" s="3554" t="s">
        <v>15</v>
      </c>
      <c r="D82" s="3555"/>
      <c r="E82" s="3556" t="s">
        <v>16</v>
      </c>
      <c r="F82" s="3554" t="s">
        <v>34</v>
      </c>
      <c r="G82" s="3555"/>
      <c r="H82" s="3527"/>
      <c r="I82" s="3550"/>
      <c r="J82" s="3552" t="s">
        <v>483</v>
      </c>
      <c r="K82" s="3526" t="s">
        <v>15</v>
      </c>
      <c r="L82" s="3527"/>
      <c r="M82" s="3527"/>
      <c r="N82" s="3550"/>
      <c r="O82" s="3537"/>
      <c r="P82" s="3540"/>
    </row>
    <row r="83" spans="1:16" ht="43.5" thickBot="1" x14ac:dyDescent="0.3">
      <c r="A83" s="3529"/>
      <c r="B83" s="3567"/>
      <c r="C83" s="1664" t="s">
        <v>15</v>
      </c>
      <c r="D83" s="1426" t="s">
        <v>535</v>
      </c>
      <c r="E83" s="3557"/>
      <c r="F83" s="1664" t="s">
        <v>34</v>
      </c>
      <c r="G83" s="1426" t="s">
        <v>486</v>
      </c>
      <c r="H83" s="3548"/>
      <c r="I83" s="3551"/>
      <c r="J83" s="3553"/>
      <c r="K83" s="3548"/>
      <c r="L83" s="3548"/>
      <c r="M83" s="3548"/>
      <c r="N83" s="3551"/>
      <c r="O83" s="3538"/>
      <c r="P83" s="3541"/>
    </row>
    <row r="84" spans="1:16" ht="15.75" thickBot="1" x14ac:dyDescent="0.3">
      <c r="A84" s="1886" t="s">
        <v>491</v>
      </c>
      <c r="B84" s="1590">
        <v>10603</v>
      </c>
      <c r="C84" s="1564">
        <v>5739</v>
      </c>
      <c r="D84" s="1565">
        <v>776</v>
      </c>
      <c r="E84" s="1564">
        <v>9033</v>
      </c>
      <c r="F84" s="1564">
        <v>17718</v>
      </c>
      <c r="G84" s="1565">
        <v>932</v>
      </c>
      <c r="H84" s="1564">
        <v>1366</v>
      </c>
      <c r="I84" s="1566">
        <v>44458</v>
      </c>
      <c r="J84" s="1564">
        <v>874</v>
      </c>
      <c r="K84" s="1564">
        <v>1855</v>
      </c>
      <c r="L84" s="1564">
        <v>2580</v>
      </c>
      <c r="M84" s="1564">
        <v>0</v>
      </c>
      <c r="N84" s="1463">
        <v>5309</v>
      </c>
      <c r="O84" s="1465">
        <v>49767</v>
      </c>
      <c r="P84" s="1567">
        <v>37515</v>
      </c>
    </row>
    <row r="85" spans="1:16" x14ac:dyDescent="0.25">
      <c r="A85" s="1887" t="s">
        <v>49</v>
      </c>
      <c r="B85" s="1571">
        <v>7705</v>
      </c>
      <c r="C85" s="1481">
        <v>4081</v>
      </c>
      <c r="D85" s="1482">
        <v>523</v>
      </c>
      <c r="E85" s="1481">
        <v>5645</v>
      </c>
      <c r="F85" s="1481">
        <v>12247</v>
      </c>
      <c r="G85" s="1483">
        <v>627</v>
      </c>
      <c r="H85" s="1570">
        <v>891</v>
      </c>
      <c r="I85" s="1537">
        <v>30568</v>
      </c>
      <c r="J85" s="1571">
        <v>874</v>
      </c>
      <c r="K85" s="1481">
        <v>1855</v>
      </c>
      <c r="L85" s="1569">
        <v>2464</v>
      </c>
      <c r="M85" s="1569">
        <v>0</v>
      </c>
      <c r="N85" s="1537">
        <v>5193</v>
      </c>
      <c r="O85" s="1620">
        <v>35761</v>
      </c>
      <c r="P85" s="1434">
        <v>26210</v>
      </c>
    </row>
    <row r="86" spans="1:16" x14ac:dyDescent="0.25">
      <c r="A86" s="1888" t="s">
        <v>50</v>
      </c>
      <c r="B86" s="1658">
        <v>0</v>
      </c>
      <c r="C86" s="1488">
        <v>0</v>
      </c>
      <c r="D86" s="1489">
        <v>0</v>
      </c>
      <c r="E86" s="1488">
        <v>0</v>
      </c>
      <c r="F86" s="1488">
        <v>15</v>
      </c>
      <c r="G86" s="1503">
        <v>0</v>
      </c>
      <c r="H86" s="1575">
        <v>0</v>
      </c>
      <c r="I86" s="1543">
        <v>15</v>
      </c>
      <c r="J86" s="1658">
        <v>0</v>
      </c>
      <c r="K86" s="1488">
        <v>0</v>
      </c>
      <c r="L86" s="1574">
        <v>0</v>
      </c>
      <c r="M86" s="1574">
        <v>0</v>
      </c>
      <c r="N86" s="1543">
        <v>0</v>
      </c>
      <c r="O86" s="1620">
        <v>15</v>
      </c>
      <c r="P86" s="1441">
        <v>15</v>
      </c>
    </row>
    <row r="87" spans="1:16" x14ac:dyDescent="0.25">
      <c r="A87" s="1888" t="s">
        <v>51</v>
      </c>
      <c r="B87" s="1658">
        <v>2184</v>
      </c>
      <c r="C87" s="1488">
        <v>1472</v>
      </c>
      <c r="D87" s="1489">
        <v>253</v>
      </c>
      <c r="E87" s="1488">
        <v>2708</v>
      </c>
      <c r="F87" s="1488">
        <v>4291</v>
      </c>
      <c r="G87" s="1503">
        <v>195</v>
      </c>
      <c r="H87" s="1575">
        <v>475</v>
      </c>
      <c r="I87" s="1543">
        <v>11130</v>
      </c>
      <c r="J87" s="1658">
        <v>0</v>
      </c>
      <c r="K87" s="1488">
        <v>0</v>
      </c>
      <c r="L87" s="1574">
        <v>115</v>
      </c>
      <c r="M87" s="1574">
        <v>0</v>
      </c>
      <c r="N87" s="1543">
        <v>115</v>
      </c>
      <c r="O87" s="1620">
        <v>11245</v>
      </c>
      <c r="P87" s="1441">
        <v>9354</v>
      </c>
    </row>
    <row r="88" spans="1:16" x14ac:dyDescent="0.25">
      <c r="A88" s="1889" t="s">
        <v>52</v>
      </c>
      <c r="B88" s="1648">
        <v>159</v>
      </c>
      <c r="C88" s="1488">
        <v>12</v>
      </c>
      <c r="D88" s="1489">
        <v>0</v>
      </c>
      <c r="E88" s="1488">
        <v>516</v>
      </c>
      <c r="F88" s="1488">
        <v>297</v>
      </c>
      <c r="G88" s="1503">
        <v>0</v>
      </c>
      <c r="H88" s="1504">
        <v>0</v>
      </c>
      <c r="I88" s="1543">
        <v>984</v>
      </c>
      <c r="J88" s="1648">
        <v>0</v>
      </c>
      <c r="K88" s="1488">
        <v>0</v>
      </c>
      <c r="L88" s="1488">
        <v>0</v>
      </c>
      <c r="M88" s="1488">
        <v>0</v>
      </c>
      <c r="N88" s="1543">
        <v>0</v>
      </c>
      <c r="O88" s="1620">
        <v>984</v>
      </c>
      <c r="P88" s="1441">
        <v>479</v>
      </c>
    </row>
    <row r="89" spans="1:16" x14ac:dyDescent="0.25">
      <c r="A89" s="1542" t="s">
        <v>53</v>
      </c>
      <c r="B89" s="1648">
        <v>518</v>
      </c>
      <c r="C89" s="1488">
        <v>175</v>
      </c>
      <c r="D89" s="1489">
        <v>0</v>
      </c>
      <c r="E89" s="1488">
        <v>148</v>
      </c>
      <c r="F89" s="1488">
        <v>859</v>
      </c>
      <c r="G89" s="1503">
        <v>110</v>
      </c>
      <c r="H89" s="1504">
        <v>0</v>
      </c>
      <c r="I89" s="1543">
        <v>1700</v>
      </c>
      <c r="J89" s="1648">
        <v>0</v>
      </c>
      <c r="K89" s="1488">
        <v>0</v>
      </c>
      <c r="L89" s="1488">
        <v>0</v>
      </c>
      <c r="M89" s="1488">
        <v>0</v>
      </c>
      <c r="N89" s="1543">
        <v>0</v>
      </c>
      <c r="O89" s="1620">
        <v>1700</v>
      </c>
      <c r="P89" s="1441">
        <v>1425</v>
      </c>
    </row>
    <row r="90" spans="1:16" ht="15.75" thickBot="1" x14ac:dyDescent="0.3">
      <c r="A90" s="1890" t="s">
        <v>23</v>
      </c>
      <c r="B90" s="1586">
        <v>35</v>
      </c>
      <c r="C90" s="1581">
        <v>0</v>
      </c>
      <c r="D90" s="1582">
        <v>0</v>
      </c>
      <c r="E90" s="1581">
        <v>16</v>
      </c>
      <c r="F90" s="1581">
        <v>9</v>
      </c>
      <c r="G90" s="1583">
        <v>0</v>
      </c>
      <c r="H90" s="1584">
        <v>0</v>
      </c>
      <c r="I90" s="1585">
        <v>60</v>
      </c>
      <c r="J90" s="1586">
        <v>0</v>
      </c>
      <c r="K90" s="1581">
        <v>0</v>
      </c>
      <c r="L90" s="1581">
        <v>1</v>
      </c>
      <c r="M90" s="1581">
        <v>0</v>
      </c>
      <c r="N90" s="1585">
        <v>1</v>
      </c>
      <c r="O90" s="1620">
        <v>61</v>
      </c>
      <c r="P90" s="1588">
        <v>32</v>
      </c>
    </row>
    <row r="91" spans="1:16" ht="15.75" thickBot="1" x14ac:dyDescent="0.3">
      <c r="A91" s="1886" t="s">
        <v>492</v>
      </c>
      <c r="B91" s="1590">
        <v>14762</v>
      </c>
      <c r="C91" s="1564">
        <v>5054</v>
      </c>
      <c r="D91" s="1565">
        <v>1221</v>
      </c>
      <c r="E91" s="1564">
        <v>7250</v>
      </c>
      <c r="F91" s="1564">
        <v>28763</v>
      </c>
      <c r="G91" s="1565">
        <v>141</v>
      </c>
      <c r="H91" s="1589">
        <v>2124</v>
      </c>
      <c r="I91" s="1566">
        <v>57953</v>
      </c>
      <c r="J91" s="1590">
        <v>14348</v>
      </c>
      <c r="K91" s="1564">
        <v>9833</v>
      </c>
      <c r="L91" s="1564">
        <v>9603</v>
      </c>
      <c r="M91" s="1564">
        <v>188</v>
      </c>
      <c r="N91" s="1463">
        <v>33972</v>
      </c>
      <c r="O91" s="1465">
        <v>91925</v>
      </c>
      <c r="P91" s="1567">
        <v>63139</v>
      </c>
    </row>
    <row r="92" spans="1:16" x14ac:dyDescent="0.25">
      <c r="A92" s="1888" t="s">
        <v>49</v>
      </c>
      <c r="B92" s="1648">
        <v>13738</v>
      </c>
      <c r="C92" s="1488">
        <v>4540</v>
      </c>
      <c r="D92" s="1489">
        <v>1207</v>
      </c>
      <c r="E92" s="1488">
        <v>6333</v>
      </c>
      <c r="F92" s="1488">
        <v>23795</v>
      </c>
      <c r="G92" s="1503">
        <v>61</v>
      </c>
      <c r="H92" s="1504">
        <v>1750</v>
      </c>
      <c r="I92" s="1537">
        <v>50156</v>
      </c>
      <c r="J92" s="1648">
        <v>12694</v>
      </c>
      <c r="K92" s="1488">
        <v>1964</v>
      </c>
      <c r="L92" s="1488">
        <v>6506</v>
      </c>
      <c r="M92" s="1488">
        <v>169</v>
      </c>
      <c r="N92" s="1537">
        <v>21333</v>
      </c>
      <c r="O92" s="1620">
        <v>71490</v>
      </c>
      <c r="P92" s="1441">
        <v>52052</v>
      </c>
    </row>
    <row r="93" spans="1:16" x14ac:dyDescent="0.25">
      <c r="A93" s="1888" t="s">
        <v>50</v>
      </c>
      <c r="B93" s="1648">
        <v>0</v>
      </c>
      <c r="C93" s="1488">
        <v>0</v>
      </c>
      <c r="D93" s="1489">
        <v>0</v>
      </c>
      <c r="E93" s="1488">
        <v>154</v>
      </c>
      <c r="F93" s="1488">
        <v>0</v>
      </c>
      <c r="G93" s="1503">
        <v>0</v>
      </c>
      <c r="H93" s="1504">
        <v>0</v>
      </c>
      <c r="I93" s="1543">
        <v>154</v>
      </c>
      <c r="J93" s="1648">
        <v>0</v>
      </c>
      <c r="K93" s="1488">
        <v>0</v>
      </c>
      <c r="L93" s="1488">
        <v>0</v>
      </c>
      <c r="M93" s="1488">
        <v>0</v>
      </c>
      <c r="N93" s="1543">
        <v>0</v>
      </c>
      <c r="O93" s="1620">
        <v>154</v>
      </c>
      <c r="P93" s="1441">
        <v>0</v>
      </c>
    </row>
    <row r="94" spans="1:16" x14ac:dyDescent="0.25">
      <c r="A94" s="1888" t="s">
        <v>51</v>
      </c>
      <c r="B94" s="1658">
        <v>991</v>
      </c>
      <c r="C94" s="1574">
        <v>514</v>
      </c>
      <c r="D94" s="1489">
        <v>14</v>
      </c>
      <c r="E94" s="1574">
        <v>257</v>
      </c>
      <c r="F94" s="1574">
        <v>4925</v>
      </c>
      <c r="G94" s="1503">
        <v>80</v>
      </c>
      <c r="H94" s="1575">
        <v>361</v>
      </c>
      <c r="I94" s="1543">
        <v>7047</v>
      </c>
      <c r="J94" s="1658">
        <v>1654</v>
      </c>
      <c r="K94" s="1574">
        <v>2011</v>
      </c>
      <c r="L94" s="1574">
        <v>3096</v>
      </c>
      <c r="M94" s="1574">
        <v>19</v>
      </c>
      <c r="N94" s="1543">
        <v>6780</v>
      </c>
      <c r="O94" s="1620">
        <v>13827</v>
      </c>
      <c r="P94" s="1441">
        <v>10952</v>
      </c>
    </row>
    <row r="95" spans="1:16" x14ac:dyDescent="0.25">
      <c r="A95" s="1889" t="s">
        <v>52</v>
      </c>
      <c r="B95" s="1658">
        <v>25</v>
      </c>
      <c r="C95" s="1574">
        <v>0</v>
      </c>
      <c r="D95" s="1489">
        <v>0</v>
      </c>
      <c r="E95" s="1574">
        <v>494</v>
      </c>
      <c r="F95" s="1574">
        <v>37</v>
      </c>
      <c r="G95" s="1503">
        <v>0</v>
      </c>
      <c r="H95" s="1575">
        <v>13</v>
      </c>
      <c r="I95" s="1543">
        <v>569</v>
      </c>
      <c r="J95" s="1658">
        <v>0</v>
      </c>
      <c r="K95" s="1574">
        <v>0</v>
      </c>
      <c r="L95" s="1574">
        <v>0</v>
      </c>
      <c r="M95" s="1574">
        <v>0</v>
      </c>
      <c r="N95" s="1543">
        <v>0</v>
      </c>
      <c r="O95" s="1620">
        <v>569</v>
      </c>
      <c r="P95" s="1441">
        <v>114</v>
      </c>
    </row>
    <row r="96" spans="1:16" x14ac:dyDescent="0.25">
      <c r="A96" s="1891" t="s">
        <v>53</v>
      </c>
      <c r="B96" s="1885">
        <v>9</v>
      </c>
      <c r="C96" s="1679">
        <v>0</v>
      </c>
      <c r="D96" s="1672">
        <v>0</v>
      </c>
      <c r="E96" s="1679">
        <v>12</v>
      </c>
      <c r="F96" s="1679">
        <v>5</v>
      </c>
      <c r="G96" s="1674">
        <v>0</v>
      </c>
      <c r="H96" s="1680">
        <v>0</v>
      </c>
      <c r="I96" s="1543">
        <v>26</v>
      </c>
      <c r="J96" s="1681">
        <v>0</v>
      </c>
      <c r="K96" s="1679">
        <v>0</v>
      </c>
      <c r="L96" s="1679">
        <v>0</v>
      </c>
      <c r="M96" s="1679">
        <v>0</v>
      </c>
      <c r="N96" s="1543">
        <v>0</v>
      </c>
      <c r="O96" s="1620">
        <v>26</v>
      </c>
      <c r="P96" s="1441">
        <v>19</v>
      </c>
    </row>
    <row r="97" spans="1:16" ht="15.75" thickBot="1" x14ac:dyDescent="0.3">
      <c r="A97" s="1890" t="s">
        <v>23</v>
      </c>
      <c r="B97" s="1586">
        <v>0</v>
      </c>
      <c r="C97" s="1581">
        <v>0</v>
      </c>
      <c r="D97" s="1582">
        <v>0</v>
      </c>
      <c r="E97" s="1581">
        <v>0</v>
      </c>
      <c r="F97" s="1581">
        <v>1</v>
      </c>
      <c r="G97" s="1583">
        <v>0</v>
      </c>
      <c r="H97" s="1584">
        <v>0</v>
      </c>
      <c r="I97" s="1585">
        <v>1</v>
      </c>
      <c r="J97" s="1586">
        <v>0</v>
      </c>
      <c r="K97" s="1581">
        <v>5857</v>
      </c>
      <c r="L97" s="1581">
        <v>1</v>
      </c>
      <c r="M97" s="1581">
        <v>0</v>
      </c>
      <c r="N97" s="1585">
        <v>5858</v>
      </c>
      <c r="O97" s="1620">
        <v>5859</v>
      </c>
      <c r="P97" s="1588">
        <v>2</v>
      </c>
    </row>
    <row r="98" spans="1:16" ht="15.75" thickBot="1" x14ac:dyDescent="0.3">
      <c r="A98" s="1886" t="s">
        <v>26</v>
      </c>
      <c r="B98" s="1590">
        <v>25364</v>
      </c>
      <c r="C98" s="1553">
        <v>10794</v>
      </c>
      <c r="D98" s="1565">
        <v>1997</v>
      </c>
      <c r="E98" s="1553">
        <v>16283</v>
      </c>
      <c r="F98" s="1553">
        <v>46481</v>
      </c>
      <c r="G98" s="1565">
        <v>1073</v>
      </c>
      <c r="H98" s="1600">
        <v>3490</v>
      </c>
      <c r="I98" s="1463">
        <v>102411</v>
      </c>
      <c r="J98" s="1590">
        <v>15222</v>
      </c>
      <c r="K98" s="1553">
        <v>11688</v>
      </c>
      <c r="L98" s="1564">
        <v>12183</v>
      </c>
      <c r="M98" s="1564">
        <v>188</v>
      </c>
      <c r="N98" s="1463">
        <v>39281</v>
      </c>
      <c r="O98" s="1465">
        <v>141692</v>
      </c>
      <c r="P98" s="1567">
        <v>100654</v>
      </c>
    </row>
    <row r="99" spans="1:16" x14ac:dyDescent="0.25">
      <c r="I99" s="1478"/>
    </row>
    <row r="101" spans="1:16" x14ac:dyDescent="0.25">
      <c r="A101" s="1601"/>
      <c r="B101" s="1478"/>
      <c r="C101" s="1478"/>
      <c r="E101" s="1478"/>
      <c r="F101" s="1478"/>
      <c r="G101" s="1663"/>
      <c r="H101" s="1478"/>
      <c r="I101" s="1478"/>
      <c r="J101" s="1478"/>
      <c r="K101" s="1478"/>
      <c r="L101" s="1478"/>
      <c r="M101" s="1478"/>
      <c r="N101" s="1478"/>
      <c r="O101" s="1478"/>
      <c r="P101" s="1478"/>
    </row>
    <row r="102" spans="1:16" x14ac:dyDescent="0.25">
      <c r="A102" s="1556"/>
      <c r="B102" s="1478"/>
      <c r="C102" s="1478"/>
      <c r="E102" s="1478"/>
      <c r="F102" s="1478"/>
      <c r="G102" s="1663"/>
      <c r="H102" s="1478"/>
      <c r="I102" s="1478"/>
      <c r="J102" s="1478"/>
      <c r="K102" s="1478"/>
      <c r="L102" s="1478"/>
      <c r="M102" s="1478"/>
      <c r="N102" s="1478"/>
      <c r="O102" s="1478"/>
      <c r="P102" s="1478"/>
    </row>
    <row r="103" spans="1:16" x14ac:dyDescent="0.25">
      <c r="A103" s="1556"/>
      <c r="B103" s="1478"/>
      <c r="C103" s="1478"/>
      <c r="E103" s="1478"/>
      <c r="F103" s="1478"/>
      <c r="G103" s="1663"/>
      <c r="H103" s="1478"/>
      <c r="I103" s="1478"/>
      <c r="J103" s="1478"/>
      <c r="K103" s="1478"/>
      <c r="L103" s="1478"/>
      <c r="M103" s="1478"/>
      <c r="N103" s="1478"/>
      <c r="O103" s="1478"/>
      <c r="P103" s="1478"/>
    </row>
    <row r="104" spans="1:16" x14ac:dyDescent="0.25">
      <c r="A104" s="1556"/>
      <c r="B104" s="1478"/>
      <c r="C104" s="1478"/>
      <c r="E104" s="1478"/>
      <c r="F104" s="1478"/>
      <c r="G104" s="1663"/>
      <c r="H104" s="1478"/>
      <c r="I104" s="1478"/>
      <c r="J104" s="1478"/>
      <c r="K104" s="1478"/>
      <c r="L104" s="1478"/>
      <c r="M104" s="1478"/>
      <c r="N104" s="1478"/>
      <c r="O104" s="1478"/>
      <c r="P104" s="1478"/>
    </row>
    <row r="105" spans="1:16" x14ac:dyDescent="0.25">
      <c r="A105" s="1556"/>
      <c r="B105" s="1478"/>
      <c r="C105" s="1478"/>
      <c r="E105" s="1478"/>
      <c r="F105" s="1478"/>
      <c r="G105" s="1663"/>
      <c r="H105" s="1478"/>
      <c r="I105" s="1478"/>
      <c r="J105" s="1478"/>
      <c r="K105" s="1478"/>
      <c r="L105" s="1478"/>
      <c r="M105" s="1478"/>
      <c r="N105" s="1478"/>
      <c r="O105" s="1478"/>
      <c r="P105" s="1478"/>
    </row>
    <row r="106" spans="1:16" x14ac:dyDescent="0.25">
      <c r="B106" s="1478"/>
      <c r="C106" s="1478"/>
      <c r="E106" s="1478"/>
      <c r="F106" s="1478"/>
      <c r="G106" s="1663"/>
      <c r="H106" s="1478"/>
      <c r="I106" s="1478"/>
      <c r="J106" s="1478"/>
      <c r="K106" s="1478"/>
      <c r="L106" s="1478"/>
      <c r="M106" s="1478"/>
      <c r="N106" s="1478"/>
      <c r="O106" s="1478"/>
      <c r="P106" s="1478"/>
    </row>
    <row r="107" spans="1:16" x14ac:dyDescent="0.25">
      <c r="B107" s="1478"/>
      <c r="C107" s="1478"/>
      <c r="E107" s="1478"/>
      <c r="F107" s="1478"/>
      <c r="G107" s="1663"/>
      <c r="H107" s="1478"/>
      <c r="I107" s="1478"/>
      <c r="J107" s="1478"/>
      <c r="K107" s="1478"/>
      <c r="L107" s="1478"/>
      <c r="M107" s="1478"/>
      <c r="N107" s="1478"/>
      <c r="O107" s="1478"/>
      <c r="P107" s="1478"/>
    </row>
    <row r="108" spans="1:16" x14ac:dyDescent="0.25">
      <c r="B108" s="1478"/>
      <c r="C108" s="1478"/>
      <c r="E108" s="1478"/>
      <c r="F108" s="1478"/>
      <c r="G108" s="1663"/>
      <c r="H108" s="1478"/>
      <c r="I108" s="1478"/>
      <c r="J108" s="1478"/>
      <c r="K108" s="1478"/>
      <c r="L108" s="1478"/>
      <c r="M108" s="1478"/>
      <c r="N108" s="1478"/>
      <c r="O108" s="1478"/>
      <c r="P108" s="1478"/>
    </row>
    <row r="109" spans="1:16" x14ac:dyDescent="0.25">
      <c r="B109" s="1478"/>
      <c r="C109" s="1478"/>
      <c r="E109" s="1478"/>
      <c r="F109" s="1478"/>
      <c r="G109" s="1663"/>
      <c r="H109" s="1478"/>
      <c r="I109" s="1478"/>
      <c r="J109" s="1478"/>
      <c r="K109" s="1478"/>
      <c r="L109" s="1478"/>
      <c r="M109" s="1478"/>
      <c r="N109" s="1478"/>
      <c r="O109" s="1478"/>
      <c r="P109" s="1478"/>
    </row>
    <row r="110" spans="1:16" x14ac:dyDescent="0.25">
      <c r="B110" s="1478"/>
      <c r="C110" s="1478"/>
      <c r="E110" s="1478"/>
      <c r="F110" s="1478"/>
      <c r="G110" s="1663"/>
      <c r="H110" s="1478"/>
      <c r="I110" s="1478"/>
      <c r="J110" s="1478"/>
      <c r="K110" s="1478"/>
      <c r="L110" s="1478"/>
      <c r="M110" s="1478"/>
      <c r="N110" s="1478"/>
      <c r="O110" s="1478"/>
      <c r="P110" s="1478"/>
    </row>
    <row r="111" spans="1:16" x14ac:dyDescent="0.25">
      <c r="B111" s="1478"/>
      <c r="C111" s="1478"/>
      <c r="E111" s="1478"/>
      <c r="F111" s="1478"/>
      <c r="G111" s="1663"/>
      <c r="H111" s="1478"/>
      <c r="I111" s="1478"/>
      <c r="J111" s="1478"/>
      <c r="K111" s="1478"/>
      <c r="L111" s="1478"/>
      <c r="M111" s="1478"/>
      <c r="N111" s="1478"/>
      <c r="O111" s="1478"/>
      <c r="P111" s="1478"/>
    </row>
    <row r="112" spans="1:16" x14ac:dyDescent="0.25">
      <c r="B112" s="1478"/>
      <c r="C112" s="1478"/>
      <c r="E112" s="1478"/>
      <c r="F112" s="1478"/>
      <c r="G112" s="1663"/>
      <c r="H112" s="1478"/>
      <c r="I112" s="1478"/>
      <c r="J112" s="1478"/>
      <c r="K112" s="1478"/>
      <c r="L112" s="1478"/>
      <c r="M112" s="1478"/>
      <c r="N112" s="1478"/>
      <c r="O112" s="1478"/>
      <c r="P112" s="1478"/>
    </row>
    <row r="113" spans="2:16" x14ac:dyDescent="0.25">
      <c r="B113" s="1478"/>
      <c r="C113" s="1478"/>
      <c r="E113" s="1478"/>
      <c r="F113" s="1478"/>
      <c r="G113" s="1663"/>
      <c r="H113" s="1478"/>
      <c r="I113" s="1478"/>
      <c r="J113" s="1478"/>
      <c r="K113" s="1478"/>
      <c r="L113" s="1478"/>
      <c r="M113" s="1478"/>
      <c r="N113" s="1478"/>
      <c r="O113" s="1478"/>
      <c r="P113" s="1478"/>
    </row>
    <row r="114" spans="2:16" x14ac:dyDescent="0.25">
      <c r="B114" s="1478"/>
      <c r="C114" s="1478"/>
      <c r="E114" s="1478"/>
      <c r="F114" s="1478"/>
      <c r="G114" s="1663"/>
      <c r="H114" s="1478"/>
      <c r="I114" s="1478"/>
      <c r="J114" s="1478"/>
      <c r="K114" s="1478"/>
      <c r="L114" s="1478"/>
      <c r="M114" s="1478"/>
      <c r="N114" s="1478"/>
      <c r="O114" s="1478"/>
      <c r="P114" s="1478"/>
    </row>
    <row r="115" spans="2:16" x14ac:dyDescent="0.25">
      <c r="B115" s="1478"/>
      <c r="C115" s="1478"/>
      <c r="E115" s="1478"/>
      <c r="F115" s="1478"/>
      <c r="G115" s="1663"/>
      <c r="H115" s="1478"/>
      <c r="I115" s="1478"/>
      <c r="J115" s="1478"/>
      <c r="K115" s="1478"/>
      <c r="L115" s="1478"/>
      <c r="M115" s="1478"/>
      <c r="N115" s="1478"/>
      <c r="O115" s="1478"/>
      <c r="P115" s="1478"/>
    </row>
    <row r="116" spans="2:16" x14ac:dyDescent="0.25">
      <c r="E116" s="1478"/>
      <c r="F116" s="1478"/>
      <c r="G116" s="1663"/>
      <c r="H116" s="1478"/>
      <c r="I116" s="1478"/>
      <c r="J116" s="1478"/>
      <c r="K116" s="1478"/>
      <c r="L116" s="1478"/>
      <c r="M116" s="1478"/>
      <c r="N116" s="1478"/>
      <c r="O116" s="1478"/>
      <c r="P116" s="1478"/>
    </row>
    <row r="117" spans="2:16" x14ac:dyDescent="0.25">
      <c r="E117" s="1478"/>
      <c r="F117" s="1478"/>
      <c r="G117" s="1663"/>
      <c r="H117" s="1478"/>
      <c r="I117" s="1478"/>
      <c r="J117" s="1478"/>
      <c r="K117" s="1478"/>
      <c r="L117" s="1478"/>
      <c r="M117" s="1478"/>
      <c r="N117" s="1478"/>
      <c r="O117" s="1478"/>
      <c r="P117" s="1478"/>
    </row>
    <row r="126" spans="2:16" x14ac:dyDescent="0.25">
      <c r="B126" s="1477">
        <v>1592</v>
      </c>
      <c r="C126" s="1477">
        <v>543</v>
      </c>
      <c r="D126" s="1604">
        <f>B126+C126</f>
        <v>2135</v>
      </c>
    </row>
    <row r="127" spans="2:16" x14ac:dyDescent="0.25">
      <c r="B127" s="1477">
        <v>6212</v>
      </c>
      <c r="C127" s="1477">
        <v>1338</v>
      </c>
      <c r="D127" s="1604">
        <f>B127+C127</f>
        <v>7550</v>
      </c>
    </row>
    <row r="128" spans="2:16" x14ac:dyDescent="0.25">
      <c r="B128" s="1477">
        <v>7804</v>
      </c>
      <c r="C128" s="1477">
        <v>1881</v>
      </c>
      <c r="D128" s="1604">
        <f>B128+C128</f>
        <v>9685</v>
      </c>
    </row>
    <row r="129" spans="2:4" x14ac:dyDescent="0.25">
      <c r="B129" s="1477">
        <v>140</v>
      </c>
      <c r="C129" s="1477">
        <v>13</v>
      </c>
      <c r="D129" s="1604">
        <f>B129+C129</f>
        <v>153</v>
      </c>
    </row>
    <row r="130" spans="2:4" x14ac:dyDescent="0.25">
      <c r="B130" s="1477">
        <v>7944</v>
      </c>
      <c r="C130" s="1477">
        <v>1894</v>
      </c>
      <c r="D130" s="1604">
        <f>B130+C130</f>
        <v>9838</v>
      </c>
    </row>
  </sheetData>
  <mergeCells count="82">
    <mergeCell ref="N81:N83"/>
    <mergeCell ref="B82:B83"/>
    <mergeCell ref="C82:D82"/>
    <mergeCell ref="E82:E83"/>
    <mergeCell ref="F82:G82"/>
    <mergeCell ref="J82:J83"/>
    <mergeCell ref="K82:K83"/>
    <mergeCell ref="F50:G50"/>
    <mergeCell ref="J50:J51"/>
    <mergeCell ref="K50:K51"/>
    <mergeCell ref="A79:P79"/>
    <mergeCell ref="A80:A83"/>
    <mergeCell ref="B80:H80"/>
    <mergeCell ref="J80:N80"/>
    <mergeCell ref="O80:O83"/>
    <mergeCell ref="P80:P83"/>
    <mergeCell ref="B81:D81"/>
    <mergeCell ref="E81:G81"/>
    <mergeCell ref="H81:H83"/>
    <mergeCell ref="I81:I83"/>
    <mergeCell ref="J81:K81"/>
    <mergeCell ref="L81:L83"/>
    <mergeCell ref="M81:M83"/>
    <mergeCell ref="A48:A51"/>
    <mergeCell ref="B48:H48"/>
    <mergeCell ref="J48:N48"/>
    <mergeCell ref="O48:O51"/>
    <mergeCell ref="P48:P51"/>
    <mergeCell ref="B49:D49"/>
    <mergeCell ref="E49:G49"/>
    <mergeCell ref="H49:H51"/>
    <mergeCell ref="I49:I51"/>
    <mergeCell ref="J49:K49"/>
    <mergeCell ref="L49:L51"/>
    <mergeCell ref="M49:M51"/>
    <mergeCell ref="N49:N51"/>
    <mergeCell ref="B50:B51"/>
    <mergeCell ref="C50:D50"/>
    <mergeCell ref="E50:E51"/>
    <mergeCell ref="E38:E39"/>
    <mergeCell ref="F38:G38"/>
    <mergeCell ref="J38:J39"/>
    <mergeCell ref="K38:K39"/>
    <mergeCell ref="A47:P47"/>
    <mergeCell ref="A35:P35"/>
    <mergeCell ref="A36:A39"/>
    <mergeCell ref="B36:H36"/>
    <mergeCell ref="J36:N36"/>
    <mergeCell ref="O36:O39"/>
    <mergeCell ref="P36:P39"/>
    <mergeCell ref="B37:D37"/>
    <mergeCell ref="E37:G37"/>
    <mergeCell ref="H37:H39"/>
    <mergeCell ref="I37:I39"/>
    <mergeCell ref="J37:K37"/>
    <mergeCell ref="L37:L39"/>
    <mergeCell ref="M37:M39"/>
    <mergeCell ref="N37:N39"/>
    <mergeCell ref="B38:B39"/>
    <mergeCell ref="C38:D38"/>
    <mergeCell ref="L7:L9"/>
    <mergeCell ref="B8:B9"/>
    <mergeCell ref="C8:D8"/>
    <mergeCell ref="E8:E9"/>
    <mergeCell ref="F8:G8"/>
    <mergeCell ref="J8:J9"/>
    <mergeCell ref="M7:M9"/>
    <mergeCell ref="N7:N9"/>
    <mergeCell ref="A2:P2"/>
    <mergeCell ref="F3:G3"/>
    <mergeCell ref="A5:P5"/>
    <mergeCell ref="A6:A9"/>
    <mergeCell ref="B6:H6"/>
    <mergeCell ref="J6:N6"/>
    <mergeCell ref="O6:O9"/>
    <mergeCell ref="P6:P9"/>
    <mergeCell ref="B7:D7"/>
    <mergeCell ref="E7:G7"/>
    <mergeCell ref="K8:K9"/>
    <mergeCell ref="H7:H9"/>
    <mergeCell ref="I7:I9"/>
    <mergeCell ref="J7:K7"/>
  </mergeCells>
  <pageMargins left="0.7" right="0.7" top="0.75" bottom="0.75" header="0.3" footer="0.3"/>
  <pageSetup paperSize="9" scale="38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22"/>
  <sheetViews>
    <sheetView topLeftCell="A49" zoomScale="85" zoomScaleNormal="85" workbookViewId="0">
      <selection activeCell="B84" sqref="B84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31.7109375" style="61" bestFit="1" customWidth="1"/>
    <col min="17" max="17" width="32.5703125" style="1904" customWidth="1"/>
    <col min="18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5" ht="15.75" x14ac:dyDescent="0.25">
      <c r="A1" s="1903"/>
    </row>
    <row r="2" spans="1:25" ht="18.75" x14ac:dyDescent="0.3">
      <c r="B2" s="2361"/>
      <c r="C2" s="1905"/>
      <c r="D2" s="1905"/>
      <c r="E2" s="3615" t="s">
        <v>542</v>
      </c>
      <c r="F2" s="3615"/>
      <c r="G2" s="3615"/>
      <c r="H2" s="3615"/>
      <c r="I2" s="1905"/>
      <c r="J2" s="1905"/>
      <c r="K2" s="1905"/>
      <c r="L2" s="1905"/>
      <c r="M2" s="1905"/>
      <c r="N2" s="1905"/>
      <c r="O2" s="2274"/>
    </row>
    <row r="3" spans="1:25" ht="18.75" x14ac:dyDescent="0.3">
      <c r="A3" s="1906"/>
      <c r="B3" s="1907">
        <v>26087</v>
      </c>
      <c r="C3" s="1907"/>
      <c r="D3" s="1907"/>
      <c r="E3" s="1907"/>
      <c r="F3" s="3615" t="s">
        <v>543</v>
      </c>
      <c r="G3" s="3615"/>
      <c r="H3" s="1907"/>
      <c r="I3" s="1907"/>
      <c r="J3" s="1906"/>
      <c r="K3" s="1906"/>
      <c r="L3" s="1906"/>
      <c r="M3" s="1906"/>
      <c r="N3" s="1906"/>
    </row>
    <row r="4" spans="1:25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5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5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5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5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5" ht="81.75" customHeight="1" thickBot="1" x14ac:dyDescent="0.3">
      <c r="A9" s="3611"/>
      <c r="B9" s="3605"/>
      <c r="C9" s="1908" t="s">
        <v>15</v>
      </c>
      <c r="D9" s="1909" t="s">
        <v>546</v>
      </c>
      <c r="E9" s="3609"/>
      <c r="F9" s="1908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5" ht="17.25" customHeight="1" x14ac:dyDescent="0.25">
      <c r="A10" s="1914" t="s">
        <v>17</v>
      </c>
      <c r="B10" s="1915">
        <v>155173</v>
      </c>
      <c r="C10" s="1916">
        <v>16124</v>
      </c>
      <c r="D10" s="1917">
        <v>2157</v>
      </c>
      <c r="E10" s="1915">
        <v>23098</v>
      </c>
      <c r="F10" s="1916">
        <v>3136</v>
      </c>
      <c r="G10" s="1917">
        <v>287</v>
      </c>
      <c r="H10" s="1915">
        <v>13830</v>
      </c>
      <c r="I10" s="1918">
        <v>211362</v>
      </c>
      <c r="J10" s="1915">
        <v>2117</v>
      </c>
      <c r="K10" s="1915">
        <v>56</v>
      </c>
      <c r="L10" s="1915">
        <v>9</v>
      </c>
      <c r="M10" s="1915">
        <v>8</v>
      </c>
      <c r="N10" s="1918">
        <v>2190</v>
      </c>
      <c r="O10" s="1919">
        <v>213552</v>
      </c>
      <c r="P10" s="1920">
        <v>88298</v>
      </c>
      <c r="Q10" s="1921">
        <v>189064</v>
      </c>
      <c r="R10" s="1922">
        <v>4112</v>
      </c>
      <c r="S10" s="1923">
        <v>3905</v>
      </c>
      <c r="T10" s="1924">
        <v>197081</v>
      </c>
      <c r="V10" s="2274"/>
      <c r="W10" s="2274"/>
    </row>
    <row r="11" spans="1:25" x14ac:dyDescent="0.25">
      <c r="A11" s="1925" t="s">
        <v>552</v>
      </c>
      <c r="B11" s="1926">
        <v>32194</v>
      </c>
      <c r="C11" s="1927">
        <v>7689</v>
      </c>
      <c r="D11" s="1928">
        <v>1532</v>
      </c>
      <c r="E11" s="1926">
        <v>8186</v>
      </c>
      <c r="F11" s="1927">
        <v>1644</v>
      </c>
      <c r="G11" s="1917">
        <v>220</v>
      </c>
      <c r="H11" s="1915">
        <v>3446</v>
      </c>
      <c r="I11" s="1918">
        <v>53157</v>
      </c>
      <c r="J11" s="1926">
        <v>419</v>
      </c>
      <c r="K11" s="1926">
        <v>0</v>
      </c>
      <c r="L11" s="1926">
        <v>0</v>
      </c>
      <c r="M11" s="1915">
        <v>20</v>
      </c>
      <c r="N11" s="1918">
        <v>439</v>
      </c>
      <c r="O11" s="1919">
        <v>53596</v>
      </c>
      <c r="P11" s="1929">
        <v>26678</v>
      </c>
      <c r="Q11" s="1930">
        <v>45134</v>
      </c>
      <c r="R11" s="1931">
        <v>4516</v>
      </c>
      <c r="S11" s="1932">
        <v>412</v>
      </c>
      <c r="T11" s="1924">
        <v>50062</v>
      </c>
      <c r="V11" s="2274">
        <f>O11</f>
        <v>53596</v>
      </c>
      <c r="W11" s="2275"/>
      <c r="X11" s="2274"/>
    </row>
    <row r="12" spans="1:25" s="1945" customFormat="1" x14ac:dyDescent="0.25">
      <c r="A12" s="1933" t="s">
        <v>553</v>
      </c>
      <c r="B12" s="1934">
        <v>7815</v>
      </c>
      <c r="C12" s="1935">
        <v>2103</v>
      </c>
      <c r="D12" s="1936">
        <v>672</v>
      </c>
      <c r="E12" s="1934">
        <v>2708</v>
      </c>
      <c r="F12" s="1935">
        <v>829</v>
      </c>
      <c r="G12" s="1937">
        <v>2</v>
      </c>
      <c r="H12" s="1938">
        <v>878</v>
      </c>
      <c r="I12" s="1939">
        <v>14333</v>
      </c>
      <c r="J12" s="1934">
        <v>2</v>
      </c>
      <c r="K12" s="1934">
        <v>0</v>
      </c>
      <c r="L12" s="1934">
        <v>0</v>
      </c>
      <c r="M12" s="1938">
        <v>19</v>
      </c>
      <c r="N12" s="1939">
        <v>21</v>
      </c>
      <c r="O12" s="1940">
        <v>14354</v>
      </c>
      <c r="P12" s="1941">
        <v>9170</v>
      </c>
      <c r="Q12" s="1942">
        <v>11319</v>
      </c>
      <c r="R12" s="1943">
        <v>2652</v>
      </c>
      <c r="S12" s="1944">
        <v>0</v>
      </c>
      <c r="T12" s="1938">
        <v>13971</v>
      </c>
    </row>
    <row r="13" spans="1:25" s="1945" customFormat="1" x14ac:dyDescent="0.25">
      <c r="A13" s="1933" t="s">
        <v>412</v>
      </c>
      <c r="B13" s="1934">
        <v>6711</v>
      </c>
      <c r="C13" s="1935">
        <v>1153</v>
      </c>
      <c r="D13" s="1936">
        <v>225</v>
      </c>
      <c r="E13" s="1934">
        <v>1110</v>
      </c>
      <c r="F13" s="1935">
        <v>222</v>
      </c>
      <c r="G13" s="1937">
        <v>0</v>
      </c>
      <c r="H13" s="1938">
        <v>618</v>
      </c>
      <c r="I13" s="1939">
        <v>9814</v>
      </c>
      <c r="J13" s="1934">
        <v>288</v>
      </c>
      <c r="K13" s="1934">
        <v>0</v>
      </c>
      <c r="L13" s="1934">
        <v>0</v>
      </c>
      <c r="M13" s="1938">
        <v>0</v>
      </c>
      <c r="N13" s="1939">
        <v>288</v>
      </c>
      <c r="O13" s="1940">
        <v>10102</v>
      </c>
      <c r="P13" s="1941">
        <v>4970</v>
      </c>
      <c r="Q13" s="1942">
        <v>8959</v>
      </c>
      <c r="R13" s="1943">
        <v>952</v>
      </c>
      <c r="S13" s="1944">
        <v>0</v>
      </c>
      <c r="T13" s="1938">
        <v>9911</v>
      </c>
    </row>
    <row r="14" spans="1:25" s="1945" customFormat="1" x14ac:dyDescent="0.25">
      <c r="A14" s="1933" t="s">
        <v>554</v>
      </c>
      <c r="B14" s="1934">
        <v>10613</v>
      </c>
      <c r="C14" s="1935">
        <v>3691</v>
      </c>
      <c r="D14" s="1936">
        <v>417</v>
      </c>
      <c r="E14" s="1934">
        <v>2972</v>
      </c>
      <c r="F14" s="1935">
        <v>305</v>
      </c>
      <c r="G14" s="1937">
        <v>93</v>
      </c>
      <c r="H14" s="1938">
        <v>662</v>
      </c>
      <c r="I14" s="1939">
        <v>18243</v>
      </c>
      <c r="J14" s="1934">
        <v>128</v>
      </c>
      <c r="K14" s="1934">
        <v>0</v>
      </c>
      <c r="L14" s="1934">
        <v>0</v>
      </c>
      <c r="M14" s="1938">
        <v>1</v>
      </c>
      <c r="N14" s="1939">
        <v>129</v>
      </c>
      <c r="O14" s="1940">
        <v>18372</v>
      </c>
      <c r="P14" s="1941">
        <v>7912</v>
      </c>
      <c r="Q14" s="1942">
        <v>11368</v>
      </c>
      <c r="R14" s="1943">
        <v>826</v>
      </c>
      <c r="S14" s="1944">
        <v>277</v>
      </c>
      <c r="T14" s="1938">
        <v>12471</v>
      </c>
      <c r="V14" s="2282"/>
      <c r="X14" s="2282"/>
    </row>
    <row r="15" spans="1:25" x14ac:dyDescent="0.25">
      <c r="A15" s="1946" t="s">
        <v>555</v>
      </c>
      <c r="B15" s="1926">
        <v>26028</v>
      </c>
      <c r="C15" s="1927">
        <v>5053</v>
      </c>
      <c r="D15" s="1928">
        <v>1464</v>
      </c>
      <c r="E15" s="1926">
        <v>6231</v>
      </c>
      <c r="F15" s="1927">
        <v>675</v>
      </c>
      <c r="G15" s="1917">
        <v>156</v>
      </c>
      <c r="H15" s="1915">
        <v>2176</v>
      </c>
      <c r="I15" s="1918">
        <v>40163</v>
      </c>
      <c r="J15" s="1926">
        <v>59</v>
      </c>
      <c r="K15" s="1926">
        <v>0</v>
      </c>
      <c r="L15" s="1926">
        <v>0</v>
      </c>
      <c r="M15" s="1915">
        <v>0</v>
      </c>
      <c r="N15" s="1918">
        <v>59</v>
      </c>
      <c r="O15" s="1919">
        <v>40222</v>
      </c>
      <c r="P15" s="1929">
        <v>20463</v>
      </c>
      <c r="Q15" s="1930">
        <v>33568</v>
      </c>
      <c r="R15" s="1931">
        <v>3359</v>
      </c>
      <c r="S15" s="1932">
        <v>698</v>
      </c>
      <c r="T15" s="1924">
        <v>37626</v>
      </c>
      <c r="Y15" s="2274"/>
    </row>
    <row r="16" spans="1:25" x14ac:dyDescent="0.25">
      <c r="A16" s="1947" t="s">
        <v>556</v>
      </c>
      <c r="B16" s="1948">
        <v>10500</v>
      </c>
      <c r="C16" s="1949">
        <v>2384</v>
      </c>
      <c r="D16" s="1950">
        <v>780</v>
      </c>
      <c r="E16" s="1948">
        <v>3896</v>
      </c>
      <c r="F16" s="1949">
        <v>91</v>
      </c>
      <c r="G16" s="1951">
        <v>29</v>
      </c>
      <c r="H16" s="1952">
        <v>896</v>
      </c>
      <c r="I16" s="1952">
        <v>17767</v>
      </c>
      <c r="J16" s="1948">
        <v>0</v>
      </c>
      <c r="K16" s="1948">
        <v>0</v>
      </c>
      <c r="L16" s="1948">
        <v>0</v>
      </c>
      <c r="M16" s="1952">
        <v>0</v>
      </c>
      <c r="N16" s="1952">
        <v>0</v>
      </c>
      <c r="O16" s="1952">
        <v>17767</v>
      </c>
      <c r="P16" s="1953">
        <v>7624</v>
      </c>
      <c r="Q16" s="1954">
        <v>9079</v>
      </c>
      <c r="R16" s="1955">
        <v>2978</v>
      </c>
      <c r="S16" s="1956">
        <v>14</v>
      </c>
      <c r="T16" s="1952">
        <v>12071</v>
      </c>
    </row>
    <row r="17" spans="1:25" ht="15.75" thickBot="1" x14ac:dyDescent="0.3">
      <c r="A17" s="1925" t="s">
        <v>23</v>
      </c>
      <c r="B17" s="1957">
        <v>19110</v>
      </c>
      <c r="C17" s="1958">
        <v>2593</v>
      </c>
      <c r="D17" s="1959">
        <v>546</v>
      </c>
      <c r="E17" s="1957">
        <v>5625</v>
      </c>
      <c r="F17" s="1958">
        <v>677</v>
      </c>
      <c r="G17" s="1928">
        <v>91</v>
      </c>
      <c r="H17" s="1915">
        <v>2445</v>
      </c>
      <c r="I17" s="1918">
        <v>30451</v>
      </c>
      <c r="J17" s="1957">
        <v>1276</v>
      </c>
      <c r="K17" s="1957">
        <v>3</v>
      </c>
      <c r="L17" s="1957">
        <v>1689</v>
      </c>
      <c r="M17" s="1915">
        <v>25</v>
      </c>
      <c r="N17" s="1960">
        <v>2993</v>
      </c>
      <c r="O17" s="1961">
        <v>33444</v>
      </c>
      <c r="P17" s="1962">
        <v>20016</v>
      </c>
      <c r="Q17" s="1963">
        <v>26105</v>
      </c>
      <c r="R17" s="1964">
        <v>1008</v>
      </c>
      <c r="S17" s="1965">
        <v>4744</v>
      </c>
      <c r="T17" s="1924">
        <v>31857</v>
      </c>
    </row>
    <row r="18" spans="1:25" ht="15.75" thickBot="1" x14ac:dyDescent="0.3">
      <c r="A18" s="1966" t="s">
        <v>24</v>
      </c>
      <c r="B18" s="1967">
        <v>232505</v>
      </c>
      <c r="C18" s="1967">
        <v>31459</v>
      </c>
      <c r="D18" s="1970">
        <v>5699</v>
      </c>
      <c r="E18" s="1967">
        <v>43140</v>
      </c>
      <c r="F18" s="1967">
        <v>6132</v>
      </c>
      <c r="G18" s="1970">
        <v>754</v>
      </c>
      <c r="H18" s="1967">
        <v>21898</v>
      </c>
      <c r="I18" s="1968">
        <v>335133</v>
      </c>
      <c r="J18" s="1967">
        <f>+J10+J11+J15+J17</f>
        <v>3871</v>
      </c>
      <c r="K18" s="1967">
        <v>59</v>
      </c>
      <c r="L18" s="1967">
        <v>1698</v>
      </c>
      <c r="M18" s="1967">
        <v>53</v>
      </c>
      <c r="N18" s="1968">
        <v>5681</v>
      </c>
      <c r="O18" s="1969">
        <v>340814</v>
      </c>
      <c r="P18" s="1967">
        <v>155454</v>
      </c>
      <c r="Q18" s="1970">
        <v>293871</v>
      </c>
      <c r="R18" s="1970">
        <v>12995</v>
      </c>
      <c r="S18" s="1970">
        <v>9759</v>
      </c>
      <c r="T18" s="1970">
        <v>316625</v>
      </c>
      <c r="V18" s="2274"/>
      <c r="X18" s="2274"/>
    </row>
    <row r="19" spans="1:25" ht="15.75" thickBot="1" x14ac:dyDescent="0.3">
      <c r="A19" s="1971" t="s">
        <v>35</v>
      </c>
      <c r="B19" s="1915">
        <v>113</v>
      </c>
      <c r="C19" s="1972">
        <v>116</v>
      </c>
      <c r="D19" s="1973">
        <v>31</v>
      </c>
      <c r="E19" s="1974">
        <v>160</v>
      </c>
      <c r="F19" s="1972">
        <v>313</v>
      </c>
      <c r="G19" s="1973">
        <v>0</v>
      </c>
      <c r="H19" s="1974">
        <v>58</v>
      </c>
      <c r="I19" s="1968">
        <v>760</v>
      </c>
      <c r="J19" s="1974">
        <v>0</v>
      </c>
      <c r="K19" s="1974">
        <v>0</v>
      </c>
      <c r="L19" s="1974">
        <v>0</v>
      </c>
      <c r="M19" s="1974">
        <v>0</v>
      </c>
      <c r="N19" s="1975">
        <v>0</v>
      </c>
      <c r="O19" s="1976">
        <v>760</v>
      </c>
      <c r="P19" s="1977">
        <v>588</v>
      </c>
      <c r="Q19" s="1921">
        <v>104</v>
      </c>
      <c r="R19" s="1922">
        <v>265</v>
      </c>
      <c r="S19" s="1923">
        <v>260</v>
      </c>
      <c r="T19" s="1924">
        <v>629</v>
      </c>
      <c r="Y19" s="2274"/>
    </row>
    <row r="20" spans="1:25" ht="15.75" thickBot="1" x14ac:dyDescent="0.3">
      <c r="A20" s="1978" t="s">
        <v>36</v>
      </c>
      <c r="B20" s="1915">
        <v>64</v>
      </c>
      <c r="C20" s="1927">
        <v>0</v>
      </c>
      <c r="D20" s="1928">
        <v>0</v>
      </c>
      <c r="E20" s="1926">
        <v>88</v>
      </c>
      <c r="F20" s="1927">
        <v>0</v>
      </c>
      <c r="G20" s="1928">
        <v>0</v>
      </c>
      <c r="H20" s="1926">
        <v>0</v>
      </c>
      <c r="I20" s="1968">
        <v>152</v>
      </c>
      <c r="J20" s="1926">
        <v>0</v>
      </c>
      <c r="K20" s="1926">
        <v>0</v>
      </c>
      <c r="L20" s="1926">
        <v>0</v>
      </c>
      <c r="M20" s="1926">
        <v>0</v>
      </c>
      <c r="N20" s="1979">
        <v>0</v>
      </c>
      <c r="O20" s="1980">
        <v>152</v>
      </c>
      <c r="P20" s="1929">
        <v>15</v>
      </c>
      <c r="Q20" s="1930">
        <v>137</v>
      </c>
      <c r="R20" s="1931">
        <v>15</v>
      </c>
      <c r="S20" s="1932">
        <v>0</v>
      </c>
      <c r="T20" s="1924">
        <v>152</v>
      </c>
    </row>
    <row r="21" spans="1:25" ht="15.75" thickBot="1" x14ac:dyDescent="0.3">
      <c r="A21" s="1978" t="s">
        <v>37</v>
      </c>
      <c r="B21" s="1915">
        <v>2</v>
      </c>
      <c r="C21" s="1927">
        <v>0</v>
      </c>
      <c r="D21" s="1928">
        <v>0</v>
      </c>
      <c r="E21" s="1926">
        <v>6</v>
      </c>
      <c r="F21" s="1927">
        <v>5</v>
      </c>
      <c r="G21" s="1928">
        <v>0</v>
      </c>
      <c r="H21" s="1926">
        <v>20</v>
      </c>
      <c r="I21" s="1968">
        <v>33</v>
      </c>
      <c r="J21" s="1926">
        <v>0</v>
      </c>
      <c r="K21" s="1926">
        <v>0</v>
      </c>
      <c r="L21" s="1926">
        <v>0</v>
      </c>
      <c r="M21" s="1926">
        <v>0</v>
      </c>
      <c r="N21" s="1979">
        <v>0</v>
      </c>
      <c r="O21" s="1980">
        <v>33</v>
      </c>
      <c r="P21" s="1929">
        <v>27</v>
      </c>
      <c r="Q21" s="1930">
        <v>33</v>
      </c>
      <c r="R21" s="1931">
        <v>0</v>
      </c>
      <c r="S21" s="1932">
        <v>0</v>
      </c>
      <c r="T21" s="1924">
        <v>33</v>
      </c>
      <c r="V21" s="2274"/>
      <c r="X21" s="2274"/>
    </row>
    <row r="22" spans="1:25" ht="15.75" thickBot="1" x14ac:dyDescent="0.3">
      <c r="A22" s="1978" t="s">
        <v>38</v>
      </c>
      <c r="B22" s="1915">
        <v>46</v>
      </c>
      <c r="C22" s="1927">
        <v>11</v>
      </c>
      <c r="D22" s="1928">
        <v>0</v>
      </c>
      <c r="E22" s="1926">
        <v>21</v>
      </c>
      <c r="F22" s="1927">
        <v>0</v>
      </c>
      <c r="G22" s="1928">
        <v>0</v>
      </c>
      <c r="H22" s="1926">
        <v>0</v>
      </c>
      <c r="I22" s="1968">
        <v>78</v>
      </c>
      <c r="J22" s="1926">
        <v>0</v>
      </c>
      <c r="K22" s="1926">
        <v>0</v>
      </c>
      <c r="L22" s="1926">
        <v>0</v>
      </c>
      <c r="M22" s="1926">
        <v>0</v>
      </c>
      <c r="N22" s="1979">
        <v>0</v>
      </c>
      <c r="O22" s="1980">
        <v>78</v>
      </c>
      <c r="P22" s="1929">
        <v>60</v>
      </c>
      <c r="Q22" s="1930">
        <v>77</v>
      </c>
      <c r="R22" s="1931">
        <v>0</v>
      </c>
      <c r="S22" s="1932">
        <v>0</v>
      </c>
      <c r="T22" s="1924">
        <v>77</v>
      </c>
    </row>
    <row r="23" spans="1:25" ht="15.75" thickBot="1" x14ac:dyDescent="0.3">
      <c r="A23" s="1978" t="s">
        <v>39</v>
      </c>
      <c r="B23" s="1915">
        <v>55</v>
      </c>
      <c r="C23" s="1927">
        <v>28</v>
      </c>
      <c r="D23" s="1928">
        <v>0</v>
      </c>
      <c r="E23" s="1926">
        <v>71</v>
      </c>
      <c r="F23" s="1927">
        <v>2</v>
      </c>
      <c r="G23" s="1928">
        <v>0</v>
      </c>
      <c r="H23" s="1926">
        <v>15</v>
      </c>
      <c r="I23" s="1968">
        <v>171</v>
      </c>
      <c r="J23" s="1926">
        <v>0</v>
      </c>
      <c r="K23" s="1926">
        <v>0</v>
      </c>
      <c r="L23" s="1926">
        <v>0</v>
      </c>
      <c r="M23" s="1926">
        <v>0</v>
      </c>
      <c r="N23" s="1979">
        <v>0</v>
      </c>
      <c r="O23" s="1980">
        <v>171</v>
      </c>
      <c r="P23" s="1929">
        <v>82</v>
      </c>
      <c r="Q23" s="1930">
        <v>156</v>
      </c>
      <c r="R23" s="1931">
        <v>16</v>
      </c>
      <c r="S23" s="1932">
        <v>0</v>
      </c>
      <c r="T23" s="1924">
        <v>172</v>
      </c>
    </row>
    <row r="24" spans="1:25" ht="15" customHeight="1" thickBot="1" x14ac:dyDescent="0.3">
      <c r="A24" s="1978" t="s">
        <v>40</v>
      </c>
      <c r="B24" s="1915">
        <v>4</v>
      </c>
      <c r="C24" s="1927">
        <v>7</v>
      </c>
      <c r="D24" s="1928">
        <v>0</v>
      </c>
      <c r="E24" s="1926">
        <v>1</v>
      </c>
      <c r="F24" s="1927">
        <v>0</v>
      </c>
      <c r="G24" s="1928">
        <v>0</v>
      </c>
      <c r="H24" s="1926">
        <v>0</v>
      </c>
      <c r="I24" s="1968">
        <v>12</v>
      </c>
      <c r="J24" s="1926">
        <v>0</v>
      </c>
      <c r="K24" s="1926">
        <v>0</v>
      </c>
      <c r="L24" s="1926">
        <v>0</v>
      </c>
      <c r="M24" s="1926">
        <v>0</v>
      </c>
      <c r="N24" s="1979">
        <v>0</v>
      </c>
      <c r="O24" s="1980">
        <v>12</v>
      </c>
      <c r="P24" s="1929">
        <v>12</v>
      </c>
      <c r="Q24" s="1930">
        <v>12</v>
      </c>
      <c r="R24" s="1931">
        <v>0</v>
      </c>
      <c r="S24" s="1932">
        <v>0</v>
      </c>
      <c r="T24" s="1924">
        <v>12</v>
      </c>
    </row>
    <row r="25" spans="1:25" ht="15.75" thickBot="1" x14ac:dyDescent="0.3">
      <c r="A25" s="1981" t="s">
        <v>41</v>
      </c>
      <c r="B25" s="1915">
        <v>121</v>
      </c>
      <c r="C25" s="1927">
        <v>3</v>
      </c>
      <c r="D25" s="1928">
        <v>0</v>
      </c>
      <c r="E25" s="1926">
        <v>23</v>
      </c>
      <c r="F25" s="1927">
        <v>2</v>
      </c>
      <c r="G25" s="1928">
        <v>0</v>
      </c>
      <c r="H25" s="1926">
        <v>0</v>
      </c>
      <c r="I25" s="1968">
        <v>149</v>
      </c>
      <c r="J25" s="1926">
        <v>0</v>
      </c>
      <c r="K25" s="1926">
        <v>0</v>
      </c>
      <c r="L25" s="1926">
        <v>0</v>
      </c>
      <c r="M25" s="1926">
        <v>0</v>
      </c>
      <c r="N25" s="1979">
        <v>0</v>
      </c>
      <c r="O25" s="1980">
        <v>149</v>
      </c>
      <c r="P25" s="1929">
        <v>30</v>
      </c>
      <c r="Q25" s="1930">
        <v>139</v>
      </c>
      <c r="R25" s="1931">
        <v>0</v>
      </c>
      <c r="S25" s="1932">
        <v>0</v>
      </c>
      <c r="T25" s="1924">
        <v>139</v>
      </c>
    </row>
    <row r="26" spans="1:25" ht="15.75" thickBot="1" x14ac:dyDescent="0.3">
      <c r="A26" s="1978" t="s">
        <v>42</v>
      </c>
      <c r="B26" s="1915">
        <v>1</v>
      </c>
      <c r="C26" s="1927">
        <v>0</v>
      </c>
      <c r="D26" s="1928">
        <v>0</v>
      </c>
      <c r="E26" s="1926">
        <v>0</v>
      </c>
      <c r="F26" s="1927">
        <v>0</v>
      </c>
      <c r="G26" s="1928">
        <v>0</v>
      </c>
      <c r="H26" s="1926">
        <v>0</v>
      </c>
      <c r="I26" s="1968">
        <v>1</v>
      </c>
      <c r="J26" s="1926">
        <v>0</v>
      </c>
      <c r="K26" s="1926">
        <v>0</v>
      </c>
      <c r="L26" s="1926">
        <v>0</v>
      </c>
      <c r="M26" s="1926">
        <v>0</v>
      </c>
      <c r="N26" s="1979">
        <v>0</v>
      </c>
      <c r="O26" s="1980">
        <v>1</v>
      </c>
      <c r="P26" s="1929">
        <v>0</v>
      </c>
      <c r="Q26" s="1930">
        <v>1</v>
      </c>
      <c r="R26" s="1931">
        <v>0</v>
      </c>
      <c r="S26" s="1932">
        <v>0</v>
      </c>
      <c r="T26" s="1924">
        <v>1</v>
      </c>
    </row>
    <row r="27" spans="1:25" ht="15.75" thickBot="1" x14ac:dyDescent="0.3">
      <c r="A27" s="1978" t="s">
        <v>43</v>
      </c>
      <c r="B27" s="1915">
        <v>419</v>
      </c>
      <c r="C27" s="1927">
        <v>36</v>
      </c>
      <c r="D27" s="1928">
        <v>0</v>
      </c>
      <c r="E27" s="1926">
        <v>335</v>
      </c>
      <c r="F27" s="1927">
        <v>39</v>
      </c>
      <c r="G27" s="1928">
        <v>0</v>
      </c>
      <c r="H27" s="1926">
        <v>111</v>
      </c>
      <c r="I27" s="1968">
        <v>940</v>
      </c>
      <c r="J27" s="1926">
        <v>0</v>
      </c>
      <c r="K27" s="1926">
        <v>0</v>
      </c>
      <c r="L27" s="1926">
        <v>0</v>
      </c>
      <c r="M27" s="1926">
        <v>3</v>
      </c>
      <c r="N27" s="1979">
        <v>3</v>
      </c>
      <c r="O27" s="1980">
        <v>943</v>
      </c>
      <c r="P27" s="1929">
        <v>572</v>
      </c>
      <c r="Q27" s="1930">
        <v>310</v>
      </c>
      <c r="R27" s="1931">
        <v>508</v>
      </c>
      <c r="S27" s="1932">
        <v>107</v>
      </c>
      <c r="T27" s="1924">
        <v>925</v>
      </c>
    </row>
    <row r="28" spans="1:25" ht="15.75" thickBot="1" x14ac:dyDescent="0.3">
      <c r="A28" s="1978" t="s">
        <v>44</v>
      </c>
      <c r="B28" s="1915">
        <v>121</v>
      </c>
      <c r="C28" s="1927">
        <v>14</v>
      </c>
      <c r="D28" s="1928">
        <v>0</v>
      </c>
      <c r="E28" s="1926">
        <v>50</v>
      </c>
      <c r="F28" s="1927">
        <v>0</v>
      </c>
      <c r="G28" s="1928">
        <v>0</v>
      </c>
      <c r="H28" s="1926">
        <v>0</v>
      </c>
      <c r="I28" s="1968">
        <v>184</v>
      </c>
      <c r="J28" s="1926">
        <v>0</v>
      </c>
      <c r="K28" s="1926">
        <v>0</v>
      </c>
      <c r="L28" s="1926">
        <v>0</v>
      </c>
      <c r="M28" s="1926">
        <v>0</v>
      </c>
      <c r="N28" s="1979">
        <v>0</v>
      </c>
      <c r="O28" s="1980">
        <v>184</v>
      </c>
      <c r="P28" s="1929">
        <v>111</v>
      </c>
      <c r="Q28" s="1930">
        <v>142</v>
      </c>
      <c r="R28" s="1931">
        <v>44</v>
      </c>
      <c r="S28" s="1932">
        <v>0</v>
      </c>
      <c r="T28" s="1924">
        <v>186</v>
      </c>
    </row>
    <row r="29" spans="1:25" ht="15.75" thickBot="1" x14ac:dyDescent="0.3">
      <c r="A29" s="1978" t="s">
        <v>45</v>
      </c>
      <c r="B29" s="1915">
        <v>46</v>
      </c>
      <c r="C29" s="1927">
        <v>10</v>
      </c>
      <c r="D29" s="1928">
        <v>0</v>
      </c>
      <c r="E29" s="1926">
        <v>28</v>
      </c>
      <c r="F29" s="1927">
        <v>0</v>
      </c>
      <c r="G29" s="1928">
        <v>0</v>
      </c>
      <c r="H29" s="1926">
        <v>1</v>
      </c>
      <c r="I29" s="1968">
        <v>85</v>
      </c>
      <c r="J29" s="1926">
        <v>0</v>
      </c>
      <c r="K29" s="1926">
        <v>0</v>
      </c>
      <c r="L29" s="1926">
        <v>0</v>
      </c>
      <c r="M29" s="1926">
        <v>0</v>
      </c>
      <c r="N29" s="1979">
        <v>0</v>
      </c>
      <c r="O29" s="1980">
        <v>85</v>
      </c>
      <c r="P29" s="1929">
        <v>76</v>
      </c>
      <c r="Q29" s="1930">
        <v>54</v>
      </c>
      <c r="R29" s="1931">
        <v>31</v>
      </c>
      <c r="S29" s="1932">
        <v>0</v>
      </c>
      <c r="T29" s="1924">
        <v>85</v>
      </c>
    </row>
    <row r="30" spans="1:25" ht="15.75" thickBot="1" x14ac:dyDescent="0.3">
      <c r="A30" s="1978" t="s">
        <v>46</v>
      </c>
      <c r="B30" s="1915">
        <v>315</v>
      </c>
      <c r="C30" s="1927">
        <v>129</v>
      </c>
      <c r="D30" s="1928">
        <v>0</v>
      </c>
      <c r="E30" s="1926">
        <v>39</v>
      </c>
      <c r="F30" s="1927">
        <v>137</v>
      </c>
      <c r="G30" s="1928">
        <v>0</v>
      </c>
      <c r="H30" s="1926">
        <v>0</v>
      </c>
      <c r="I30" s="1968">
        <v>620</v>
      </c>
      <c r="J30" s="1926">
        <v>0</v>
      </c>
      <c r="K30" s="1926">
        <v>0</v>
      </c>
      <c r="L30" s="1926">
        <v>0</v>
      </c>
      <c r="M30" s="1926">
        <v>0</v>
      </c>
      <c r="N30" s="1979">
        <v>0</v>
      </c>
      <c r="O30" s="1980">
        <v>620</v>
      </c>
      <c r="P30" s="1929">
        <v>368</v>
      </c>
      <c r="Q30" s="1930">
        <v>14</v>
      </c>
      <c r="R30" s="1931">
        <v>475</v>
      </c>
      <c r="S30" s="1932">
        <v>130</v>
      </c>
      <c r="T30" s="1924">
        <v>619</v>
      </c>
    </row>
    <row r="31" spans="1:25" ht="15.75" thickBot="1" x14ac:dyDescent="0.3">
      <c r="A31" s="1978" t="s">
        <v>47</v>
      </c>
      <c r="B31" s="1915">
        <v>2</v>
      </c>
      <c r="C31" s="1927">
        <v>8</v>
      </c>
      <c r="D31" s="1928">
        <v>0</v>
      </c>
      <c r="E31" s="1926">
        <v>20</v>
      </c>
      <c r="F31" s="1927">
        <v>0</v>
      </c>
      <c r="G31" s="1928">
        <v>0</v>
      </c>
      <c r="H31" s="1926">
        <v>0</v>
      </c>
      <c r="I31" s="1968">
        <v>30</v>
      </c>
      <c r="J31" s="1926">
        <v>0</v>
      </c>
      <c r="K31" s="1926">
        <v>0</v>
      </c>
      <c r="L31" s="1926">
        <v>0</v>
      </c>
      <c r="M31" s="1926">
        <v>0</v>
      </c>
      <c r="N31" s="1979">
        <v>0</v>
      </c>
      <c r="O31" s="1980">
        <v>30</v>
      </c>
      <c r="P31" s="1929">
        <v>2</v>
      </c>
      <c r="Q31" s="1930">
        <v>2</v>
      </c>
      <c r="R31" s="1931">
        <v>32</v>
      </c>
      <c r="S31" s="1932">
        <v>0</v>
      </c>
      <c r="T31" s="1924">
        <v>34</v>
      </c>
    </row>
    <row r="32" spans="1:25" ht="15.75" thickBot="1" x14ac:dyDescent="0.3">
      <c r="A32" s="1982" t="s">
        <v>557</v>
      </c>
      <c r="B32" s="1952">
        <v>708</v>
      </c>
      <c r="C32" s="1983">
        <v>27</v>
      </c>
      <c r="D32" s="1951">
        <v>6</v>
      </c>
      <c r="E32" s="1984">
        <v>28</v>
      </c>
      <c r="F32" s="1983">
        <v>87</v>
      </c>
      <c r="G32" s="1951">
        <v>63</v>
      </c>
      <c r="H32" s="1984">
        <v>29</v>
      </c>
      <c r="I32" s="1985">
        <v>879</v>
      </c>
      <c r="J32" s="1984">
        <v>0</v>
      </c>
      <c r="K32" s="1984">
        <v>0</v>
      </c>
      <c r="L32" s="1984">
        <v>0</v>
      </c>
      <c r="M32" s="1984">
        <v>0</v>
      </c>
      <c r="N32" s="1984">
        <v>0</v>
      </c>
      <c r="O32" s="1984">
        <v>879</v>
      </c>
      <c r="P32" s="1986">
        <v>547</v>
      </c>
      <c r="Q32" s="1987">
        <v>554</v>
      </c>
      <c r="R32" s="1988">
        <v>256</v>
      </c>
      <c r="S32" s="1989">
        <v>82</v>
      </c>
      <c r="T32" s="1952">
        <v>892</v>
      </c>
    </row>
    <row r="33" spans="1:20" ht="15.75" thickBot="1" x14ac:dyDescent="0.3">
      <c r="A33" s="1946" t="s">
        <v>321</v>
      </c>
      <c r="B33" s="1990">
        <v>681</v>
      </c>
      <c r="C33" s="1927">
        <v>394</v>
      </c>
      <c r="D33" s="1928">
        <v>285</v>
      </c>
      <c r="E33" s="1926">
        <v>330</v>
      </c>
      <c r="F33" s="1927">
        <v>1</v>
      </c>
      <c r="G33" s="1928">
        <v>18</v>
      </c>
      <c r="H33" s="1926">
        <v>80</v>
      </c>
      <c r="I33" s="1968">
        <v>1486</v>
      </c>
      <c r="J33" s="1926">
        <v>0</v>
      </c>
      <c r="K33" s="1926">
        <v>0</v>
      </c>
      <c r="L33" s="1926">
        <v>0</v>
      </c>
      <c r="M33" s="1926">
        <v>0</v>
      </c>
      <c r="N33" s="1979">
        <v>0</v>
      </c>
      <c r="O33" s="1980">
        <v>1486</v>
      </c>
      <c r="P33" s="1929">
        <v>1190</v>
      </c>
      <c r="Q33" s="1963">
        <v>1450</v>
      </c>
      <c r="R33" s="1964">
        <v>17</v>
      </c>
      <c r="S33" s="1965">
        <v>1</v>
      </c>
      <c r="T33" s="1991">
        <v>1468</v>
      </c>
    </row>
    <row r="34" spans="1:20" s="2" customFormat="1" ht="15.75" thickBot="1" x14ac:dyDescent="0.3">
      <c r="A34" s="1992" t="s">
        <v>25</v>
      </c>
      <c r="B34" s="1967">
        <v>2698</v>
      </c>
      <c r="C34" s="1993">
        <v>783</v>
      </c>
      <c r="D34" s="1994">
        <v>322</v>
      </c>
      <c r="E34" s="1995">
        <v>1199</v>
      </c>
      <c r="F34" s="1993">
        <v>586</v>
      </c>
      <c r="G34" s="1994">
        <v>81</v>
      </c>
      <c r="H34" s="1995">
        <v>314</v>
      </c>
      <c r="I34" s="1968">
        <v>5581</v>
      </c>
      <c r="J34" s="1995">
        <v>0</v>
      </c>
      <c r="K34" s="1995">
        <v>0</v>
      </c>
      <c r="L34" s="1995">
        <v>0</v>
      </c>
      <c r="M34" s="1995">
        <v>3</v>
      </c>
      <c r="N34" s="1996">
        <v>3</v>
      </c>
      <c r="O34" s="1997">
        <v>5584</v>
      </c>
      <c r="P34" s="1995">
        <v>3680</v>
      </c>
      <c r="Q34" s="1998">
        <v>3185</v>
      </c>
      <c r="R34" s="1998">
        <v>1659</v>
      </c>
      <c r="S34" s="1999">
        <v>580</v>
      </c>
      <c r="T34" s="1970">
        <v>5424</v>
      </c>
    </row>
    <row r="35" spans="1:20" s="2" customFormat="1" ht="15.75" thickBot="1" x14ac:dyDescent="0.3">
      <c r="A35" s="1966" t="s">
        <v>558</v>
      </c>
      <c r="B35" s="1967">
        <v>235203</v>
      </c>
      <c r="C35" s="2000">
        <v>32242</v>
      </c>
      <c r="D35" s="2001">
        <v>6021</v>
      </c>
      <c r="E35" s="1967">
        <v>44339</v>
      </c>
      <c r="F35" s="2002">
        <v>6718</v>
      </c>
      <c r="G35" s="1970">
        <v>835</v>
      </c>
      <c r="H35" s="1967">
        <v>22212</v>
      </c>
      <c r="I35" s="1968">
        <v>340713</v>
      </c>
      <c r="J35" s="1967">
        <f>+J18+J34</f>
        <v>3871</v>
      </c>
      <c r="K35" s="1967">
        <v>59</v>
      </c>
      <c r="L35" s="1967">
        <v>1698</v>
      </c>
      <c r="M35" s="1967">
        <v>56</v>
      </c>
      <c r="N35" s="1968">
        <v>5684</v>
      </c>
      <c r="O35" s="1969">
        <v>346398</v>
      </c>
      <c r="P35" s="1967">
        <v>159134</v>
      </c>
      <c r="Q35" s="2003">
        <v>297056</v>
      </c>
      <c r="R35" s="2003">
        <v>14654</v>
      </c>
      <c r="S35" s="2004">
        <v>10339</v>
      </c>
      <c r="T35" s="2005">
        <v>322049</v>
      </c>
    </row>
    <row r="36" spans="1:20" x14ac:dyDescent="0.25">
      <c r="A36" s="2006"/>
      <c r="B36" s="2444"/>
      <c r="C36" s="2007"/>
      <c r="D36" s="2008"/>
      <c r="E36" s="2444">
        <f>E34+F34+L34</f>
        <v>1785</v>
      </c>
      <c r="F36" s="2007"/>
      <c r="G36" s="2009"/>
      <c r="H36" s="2007"/>
      <c r="I36" s="2007"/>
      <c r="J36" s="2007"/>
      <c r="K36" s="2007"/>
      <c r="L36" s="2007"/>
      <c r="M36" s="2007"/>
      <c r="N36" s="2007"/>
      <c r="O36" s="2570">
        <f>E36/O34*100</f>
        <v>31.966332378223495</v>
      </c>
      <c r="P36" s="2007">
        <f>P34/O34*100</f>
        <v>65.902578796561613</v>
      </c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P37" s="930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1908" t="s">
        <v>15</v>
      </c>
      <c r="D42" s="1909" t="s">
        <v>546</v>
      </c>
      <c r="E42" s="3609"/>
      <c r="F42" s="1908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1915">
        <v>74263</v>
      </c>
      <c r="C43" s="2012">
        <v>7991</v>
      </c>
      <c r="D43" s="2013">
        <v>472</v>
      </c>
      <c r="E43" s="2014">
        <v>4518</v>
      </c>
      <c r="F43" s="2014">
        <v>536</v>
      </c>
      <c r="G43" s="2015">
        <v>101</v>
      </c>
      <c r="H43" s="2016">
        <v>7234</v>
      </c>
      <c r="I43" s="1918">
        <v>94542</v>
      </c>
      <c r="J43" s="1916">
        <v>1689</v>
      </c>
      <c r="K43" s="2014">
        <v>56</v>
      </c>
      <c r="L43" s="2014">
        <v>9</v>
      </c>
      <c r="M43" s="2016">
        <v>1</v>
      </c>
      <c r="N43" s="1918">
        <v>1755</v>
      </c>
      <c r="O43" s="1919">
        <v>96298</v>
      </c>
      <c r="P43" s="1977">
        <v>21779</v>
      </c>
      <c r="Q43" s="1930">
        <v>79023</v>
      </c>
      <c r="R43" s="1931">
        <v>676</v>
      </c>
      <c r="S43" s="1932">
        <v>2311</v>
      </c>
      <c r="T43" s="2017">
        <v>82010</v>
      </c>
    </row>
    <row r="44" spans="1:20" s="2" customFormat="1" ht="15.75" thickBot="1" x14ac:dyDescent="0.3">
      <c r="A44" s="1978" t="s">
        <v>28</v>
      </c>
      <c r="B44" s="1990">
        <v>158241</v>
      </c>
      <c r="C44" s="2018">
        <v>23468</v>
      </c>
      <c r="D44" s="2019">
        <v>5227</v>
      </c>
      <c r="E44" s="2018">
        <v>38622</v>
      </c>
      <c r="F44" s="2018">
        <v>5596</v>
      </c>
      <c r="G44" s="2015">
        <v>653</v>
      </c>
      <c r="H44" s="2016">
        <v>14663</v>
      </c>
      <c r="I44" s="1960">
        <v>240590</v>
      </c>
      <c r="J44" s="1927">
        <v>2182</v>
      </c>
      <c r="K44" s="2018">
        <v>3</v>
      </c>
      <c r="L44" s="2018">
        <v>1689</v>
      </c>
      <c r="M44" s="2016">
        <v>52</v>
      </c>
      <c r="N44" s="1918">
        <v>3926</v>
      </c>
      <c r="O44" s="1919">
        <v>244516</v>
      </c>
      <c r="P44" s="2020">
        <v>133675</v>
      </c>
      <c r="Q44" s="1963">
        <v>214848</v>
      </c>
      <c r="R44" s="1964">
        <v>12319</v>
      </c>
      <c r="S44" s="1965">
        <v>7448</v>
      </c>
      <c r="T44" s="2021">
        <v>234615</v>
      </c>
    </row>
    <row r="45" spans="1:20" s="2" customFormat="1" ht="15.75" thickBot="1" x14ac:dyDescent="0.3">
      <c r="A45" s="1966" t="s">
        <v>24</v>
      </c>
      <c r="B45" s="1967">
        <v>232504</v>
      </c>
      <c r="C45" s="2000">
        <v>31459</v>
      </c>
      <c r="D45" s="1998">
        <v>5699</v>
      </c>
      <c r="E45" s="2000">
        <v>43140</v>
      </c>
      <c r="F45" s="2000">
        <v>6132</v>
      </c>
      <c r="G45" s="1998">
        <v>754</v>
      </c>
      <c r="H45" s="2002">
        <v>21898</v>
      </c>
      <c r="I45" s="1968">
        <v>335133</v>
      </c>
      <c r="J45" s="2000">
        <f>SUM(J43:J44)</f>
        <v>3871</v>
      </c>
      <c r="K45" s="2000">
        <v>59</v>
      </c>
      <c r="L45" s="2000">
        <v>1698</v>
      </c>
      <c r="M45" s="2000">
        <v>53</v>
      </c>
      <c r="N45" s="1968">
        <v>5681</v>
      </c>
      <c r="O45" s="1969">
        <v>340814</v>
      </c>
      <c r="P45" s="2002">
        <v>155454</v>
      </c>
      <c r="Q45" s="2022">
        <v>293871</v>
      </c>
      <c r="R45" s="2022">
        <v>12995</v>
      </c>
      <c r="S45" s="2023">
        <v>9759</v>
      </c>
      <c r="T45" s="1994">
        <v>316625</v>
      </c>
    </row>
    <row r="46" spans="1:20" s="2" customFormat="1" ht="15.75" thickBot="1" x14ac:dyDescent="0.3">
      <c r="A46" s="1966" t="s">
        <v>25</v>
      </c>
      <c r="B46" s="1967">
        <v>2698</v>
      </c>
      <c r="C46" s="2024">
        <v>783</v>
      </c>
      <c r="D46" s="2003">
        <v>322</v>
      </c>
      <c r="E46" s="2024">
        <v>1199</v>
      </c>
      <c r="F46" s="2024">
        <v>586</v>
      </c>
      <c r="G46" s="2003">
        <v>63</v>
      </c>
      <c r="H46" s="2024">
        <v>314</v>
      </c>
      <c r="I46" s="1968">
        <v>5581</v>
      </c>
      <c r="J46" s="2024">
        <f>+J34</f>
        <v>0</v>
      </c>
      <c r="K46" s="2024">
        <v>0</v>
      </c>
      <c r="L46" s="2024">
        <v>0</v>
      </c>
      <c r="M46" s="2024">
        <v>3</v>
      </c>
      <c r="N46" s="2025">
        <v>3</v>
      </c>
      <c r="O46" s="2026">
        <v>5584</v>
      </c>
      <c r="P46" s="2027">
        <v>3680</v>
      </c>
      <c r="Q46" s="1998">
        <v>3185</v>
      </c>
      <c r="R46" s="1998">
        <v>1659</v>
      </c>
      <c r="S46" s="1999">
        <v>580</v>
      </c>
      <c r="T46" s="1970">
        <v>5424</v>
      </c>
    </row>
    <row r="47" spans="1:20" s="2" customFormat="1" ht="15.75" thickBot="1" x14ac:dyDescent="0.3">
      <c r="A47" s="2028" t="s">
        <v>558</v>
      </c>
      <c r="B47" s="1967">
        <v>235202</v>
      </c>
      <c r="C47" s="2024">
        <v>32242</v>
      </c>
      <c r="D47" s="2003">
        <v>6021</v>
      </c>
      <c r="E47" s="2024">
        <v>44339</v>
      </c>
      <c r="F47" s="2024">
        <v>6718</v>
      </c>
      <c r="G47" s="2003">
        <v>817</v>
      </c>
      <c r="H47" s="2027">
        <v>22212</v>
      </c>
      <c r="I47" s="2029">
        <v>340713</v>
      </c>
      <c r="J47" s="2024">
        <f>SUM(J45:J46)</f>
        <v>3871</v>
      </c>
      <c r="K47" s="2024">
        <v>59</v>
      </c>
      <c r="L47" s="2024">
        <v>1698</v>
      </c>
      <c r="M47" s="2024">
        <v>56</v>
      </c>
      <c r="N47" s="2029">
        <v>5684</v>
      </c>
      <c r="O47" s="2030">
        <v>346398</v>
      </c>
      <c r="P47" s="2002">
        <v>159134</v>
      </c>
      <c r="Q47" s="2003">
        <v>297056</v>
      </c>
      <c r="R47" s="2003">
        <v>14654</v>
      </c>
      <c r="S47" s="2004">
        <v>10339</v>
      </c>
      <c r="T47" s="2005">
        <v>322049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61"/>
      <c r="J49" s="61"/>
      <c r="K49" s="61"/>
      <c r="L49" s="61"/>
      <c r="M49" s="61"/>
      <c r="N49" s="61"/>
      <c r="O49" s="61"/>
      <c r="Q49" s="113"/>
      <c r="R49" s="113"/>
      <c r="S49" s="113"/>
      <c r="T49" s="113"/>
    </row>
    <row r="50" spans="1:20" x14ac:dyDescent="0.25">
      <c r="B50" s="2274"/>
      <c r="C50" s="2274">
        <f>C58+K58</f>
        <v>46243</v>
      </c>
      <c r="H50" s="2274">
        <f>H58+M58</f>
        <v>12185</v>
      </c>
      <c r="P50" s="2"/>
    </row>
    <row r="51" spans="1:20" ht="15.75" thickBot="1" x14ac:dyDescent="0.3">
      <c r="B51" s="2274"/>
      <c r="C51" s="2274"/>
      <c r="E51" s="2274"/>
      <c r="H51" s="2274"/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81.75" customHeight="1" thickBot="1" x14ac:dyDescent="0.3">
      <c r="A56" s="3611"/>
      <c r="B56" s="3605"/>
      <c r="C56" s="1908" t="s">
        <v>15</v>
      </c>
      <c r="D56" s="1909" t="s">
        <v>546</v>
      </c>
      <c r="E56" s="3609"/>
      <c r="F56" s="1908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ht="17.25" customHeight="1" x14ac:dyDescent="0.25">
      <c r="A57" s="1914" t="s">
        <v>17</v>
      </c>
      <c r="B57" s="2031">
        <v>57777</v>
      </c>
      <c r="C57" s="2032">
        <v>29072</v>
      </c>
      <c r="D57" s="2033">
        <v>400</v>
      </c>
      <c r="E57" s="2031">
        <v>18392</v>
      </c>
      <c r="F57" s="2032">
        <v>14311</v>
      </c>
      <c r="G57" s="2033">
        <v>1219</v>
      </c>
      <c r="H57" s="2031">
        <v>5574</v>
      </c>
      <c r="I57" s="2034">
        <v>125126</v>
      </c>
      <c r="J57" s="2031">
        <v>7111</v>
      </c>
      <c r="K57" s="2031">
        <v>2977</v>
      </c>
      <c r="L57" s="2031">
        <v>994</v>
      </c>
      <c r="M57" s="2031">
        <v>1549</v>
      </c>
      <c r="N57" s="2034">
        <v>12630</v>
      </c>
      <c r="O57" s="2035">
        <v>137756</v>
      </c>
      <c r="P57" s="2036">
        <v>86405</v>
      </c>
      <c r="Q57" s="2037">
        <v>34090</v>
      </c>
      <c r="R57" s="2038">
        <v>53178</v>
      </c>
      <c r="S57" s="2039">
        <v>45525</v>
      </c>
      <c r="T57" s="2040">
        <v>132794</v>
      </c>
    </row>
    <row r="58" spans="1:20" x14ac:dyDescent="0.25">
      <c r="A58" s="1946" t="s">
        <v>552</v>
      </c>
      <c r="B58" s="2041">
        <v>54228</v>
      </c>
      <c r="C58" s="2042">
        <v>36420</v>
      </c>
      <c r="D58" s="2043">
        <v>1990</v>
      </c>
      <c r="E58" s="2041">
        <v>13050</v>
      </c>
      <c r="F58" s="2042">
        <v>13813</v>
      </c>
      <c r="G58" s="2033">
        <v>2982</v>
      </c>
      <c r="H58" s="2031">
        <v>9721</v>
      </c>
      <c r="I58" s="2034">
        <v>127232</v>
      </c>
      <c r="J58" s="2041">
        <v>12814</v>
      </c>
      <c r="K58" s="2041">
        <v>9823</v>
      </c>
      <c r="L58" s="2041">
        <v>7413</v>
      </c>
      <c r="M58" s="2031">
        <v>2464</v>
      </c>
      <c r="N58" s="2034">
        <v>32514</v>
      </c>
      <c r="O58" s="2035">
        <v>159746</v>
      </c>
      <c r="P58" s="2044">
        <v>118306</v>
      </c>
      <c r="Q58" s="2045">
        <v>21595</v>
      </c>
      <c r="R58" s="2046">
        <v>41940</v>
      </c>
      <c r="S58" s="2047">
        <v>57232</v>
      </c>
      <c r="T58" s="2040">
        <v>120767</v>
      </c>
    </row>
    <row r="59" spans="1:20" s="1945" customFormat="1" x14ac:dyDescent="0.25">
      <c r="A59" s="1933" t="s">
        <v>553</v>
      </c>
      <c r="B59" s="2048">
        <v>16804</v>
      </c>
      <c r="C59" s="2049">
        <v>9117</v>
      </c>
      <c r="D59" s="2050">
        <v>237</v>
      </c>
      <c r="E59" s="2048">
        <v>2734</v>
      </c>
      <c r="F59" s="2049">
        <v>5220</v>
      </c>
      <c r="G59" s="2051">
        <v>966</v>
      </c>
      <c r="H59" s="2052">
        <v>2192</v>
      </c>
      <c r="I59" s="2053">
        <v>36068</v>
      </c>
      <c r="J59" s="2048">
        <v>7841</v>
      </c>
      <c r="K59" s="2048">
        <v>3839</v>
      </c>
      <c r="L59" s="2048">
        <v>1898</v>
      </c>
      <c r="M59" s="2052">
        <v>137</v>
      </c>
      <c r="N59" s="2053">
        <v>13715</v>
      </c>
      <c r="O59" s="2054">
        <v>49783</v>
      </c>
      <c r="P59" s="2055">
        <v>38798</v>
      </c>
      <c r="Q59" s="2056">
        <v>11126</v>
      </c>
      <c r="R59" s="2057">
        <v>6991</v>
      </c>
      <c r="S59" s="2047">
        <v>8734</v>
      </c>
      <c r="T59" s="2052">
        <v>26850</v>
      </c>
    </row>
    <row r="60" spans="1:20" s="1945" customFormat="1" x14ac:dyDescent="0.25">
      <c r="A60" s="1933" t="s">
        <v>412</v>
      </c>
      <c r="B60" s="2048">
        <v>18367</v>
      </c>
      <c r="C60" s="2049">
        <v>8664</v>
      </c>
      <c r="D60" s="2050">
        <v>25</v>
      </c>
      <c r="E60" s="2048">
        <v>3791</v>
      </c>
      <c r="F60" s="2049">
        <v>2802</v>
      </c>
      <c r="G60" s="2051">
        <v>232</v>
      </c>
      <c r="H60" s="2052">
        <v>4951</v>
      </c>
      <c r="I60" s="2053">
        <v>38574</v>
      </c>
      <c r="J60" s="2048">
        <v>1858</v>
      </c>
      <c r="K60" s="2048">
        <v>0</v>
      </c>
      <c r="L60" s="2048">
        <v>331</v>
      </c>
      <c r="M60" s="2052">
        <v>2280</v>
      </c>
      <c r="N60" s="2053">
        <v>4469</v>
      </c>
      <c r="O60" s="2054">
        <v>43043</v>
      </c>
      <c r="P60" s="2055">
        <v>28176</v>
      </c>
      <c r="Q60" s="2056">
        <v>4516</v>
      </c>
      <c r="R60" s="2057">
        <v>11775</v>
      </c>
      <c r="S60" s="2047">
        <v>20540</v>
      </c>
      <c r="T60" s="2052">
        <v>36831</v>
      </c>
    </row>
    <row r="61" spans="1:20" s="1945" customFormat="1" x14ac:dyDescent="0.25">
      <c r="A61" s="1933" t="s">
        <v>554</v>
      </c>
      <c r="B61" s="2048">
        <v>15486</v>
      </c>
      <c r="C61" s="2049">
        <v>17322</v>
      </c>
      <c r="D61" s="2050">
        <v>1723</v>
      </c>
      <c r="E61" s="2048">
        <v>6060</v>
      </c>
      <c r="F61" s="2049">
        <v>5373</v>
      </c>
      <c r="G61" s="2051">
        <v>1712</v>
      </c>
      <c r="H61" s="2052">
        <v>2208</v>
      </c>
      <c r="I61" s="2053">
        <v>46449</v>
      </c>
      <c r="J61" s="2048">
        <v>2779</v>
      </c>
      <c r="K61" s="2048">
        <v>5794</v>
      </c>
      <c r="L61" s="2048">
        <v>5135</v>
      </c>
      <c r="M61" s="2052">
        <v>33</v>
      </c>
      <c r="N61" s="2053">
        <v>13740</v>
      </c>
      <c r="O61" s="2054">
        <v>60189</v>
      </c>
      <c r="P61" s="2055">
        <v>46931</v>
      </c>
      <c r="Q61" s="2056">
        <v>3930</v>
      </c>
      <c r="R61" s="2057">
        <v>20852</v>
      </c>
      <c r="S61" s="2047">
        <v>25694</v>
      </c>
      <c r="T61" s="2052">
        <v>50476</v>
      </c>
    </row>
    <row r="62" spans="1:20" x14ac:dyDescent="0.25">
      <c r="A62" s="1946" t="s">
        <v>555</v>
      </c>
      <c r="B62" s="2041">
        <v>17054</v>
      </c>
      <c r="C62" s="2042">
        <v>5126</v>
      </c>
      <c r="D62" s="2043">
        <v>269</v>
      </c>
      <c r="E62" s="2041">
        <v>4464</v>
      </c>
      <c r="F62" s="2042">
        <v>2156</v>
      </c>
      <c r="G62" s="2033">
        <v>310</v>
      </c>
      <c r="H62" s="2031">
        <v>2293</v>
      </c>
      <c r="I62" s="2034">
        <v>31092</v>
      </c>
      <c r="J62" s="2041">
        <v>2817</v>
      </c>
      <c r="K62" s="2041">
        <v>379</v>
      </c>
      <c r="L62" s="2041">
        <v>2283</v>
      </c>
      <c r="M62" s="2031">
        <v>337</v>
      </c>
      <c r="N62" s="2034">
        <v>5816</v>
      </c>
      <c r="O62" s="2035">
        <v>36909</v>
      </c>
      <c r="P62" s="2044">
        <v>25348</v>
      </c>
      <c r="Q62" s="2045">
        <v>7342</v>
      </c>
      <c r="R62" s="2046">
        <v>11796</v>
      </c>
      <c r="S62" s="2047">
        <v>16061</v>
      </c>
      <c r="T62" s="2040">
        <v>35200</v>
      </c>
    </row>
    <row r="63" spans="1:20" x14ac:dyDescent="0.25">
      <c r="A63" s="1947" t="s">
        <v>556</v>
      </c>
      <c r="B63" s="2058">
        <v>11169</v>
      </c>
      <c r="C63" s="2059">
        <v>3022</v>
      </c>
      <c r="D63" s="2060">
        <v>175</v>
      </c>
      <c r="E63" s="2058">
        <v>2884</v>
      </c>
      <c r="F63" s="2059">
        <v>1549</v>
      </c>
      <c r="G63" s="2061">
        <v>279</v>
      </c>
      <c r="H63" s="2062">
        <v>1530</v>
      </c>
      <c r="I63" s="2062">
        <v>20153</v>
      </c>
      <c r="J63" s="2058">
        <v>1590</v>
      </c>
      <c r="K63" s="2058">
        <v>379</v>
      </c>
      <c r="L63" s="2058">
        <v>1997</v>
      </c>
      <c r="M63" s="2063">
        <v>335</v>
      </c>
      <c r="N63" s="2062">
        <v>4300</v>
      </c>
      <c r="O63" s="2062">
        <v>24454</v>
      </c>
      <c r="P63" s="2064">
        <v>16526</v>
      </c>
      <c r="Q63" s="2065">
        <v>2190</v>
      </c>
      <c r="R63" s="2066">
        <v>7178</v>
      </c>
      <c r="S63" s="2067">
        <v>14446</v>
      </c>
      <c r="T63" s="2062">
        <v>23814</v>
      </c>
    </row>
    <row r="64" spans="1:20" ht="15.75" thickBot="1" x14ac:dyDescent="0.3">
      <c r="A64" s="1946" t="s">
        <v>23</v>
      </c>
      <c r="B64" s="2068">
        <v>22478</v>
      </c>
      <c r="C64" s="2069">
        <v>13325</v>
      </c>
      <c r="D64" s="2070">
        <v>188</v>
      </c>
      <c r="E64" s="2068">
        <v>7382</v>
      </c>
      <c r="F64" s="2069">
        <v>5534</v>
      </c>
      <c r="G64" s="2043">
        <v>806</v>
      </c>
      <c r="H64" s="2031">
        <v>4931</v>
      </c>
      <c r="I64" s="2034">
        <v>53651</v>
      </c>
      <c r="J64" s="2068">
        <v>1790</v>
      </c>
      <c r="K64" s="2068">
        <v>360</v>
      </c>
      <c r="L64" s="2068">
        <v>2106</v>
      </c>
      <c r="M64" s="2031">
        <v>0</v>
      </c>
      <c r="N64" s="2071">
        <v>4256</v>
      </c>
      <c r="O64" s="2072">
        <v>57908</v>
      </c>
      <c r="P64" s="2073">
        <v>43078</v>
      </c>
      <c r="Q64" s="2074">
        <v>13349</v>
      </c>
      <c r="R64" s="2075">
        <v>9723</v>
      </c>
      <c r="S64" s="2076">
        <v>27566</v>
      </c>
      <c r="T64" s="2040">
        <v>50638</v>
      </c>
    </row>
    <row r="65" spans="1:20" ht="15.75" thickBot="1" x14ac:dyDescent="0.3">
      <c r="A65" s="1966" t="s">
        <v>24</v>
      </c>
      <c r="B65" s="2077">
        <v>151537</v>
      </c>
      <c r="C65" s="2077">
        <v>83943</v>
      </c>
      <c r="D65" s="2080">
        <v>2847</v>
      </c>
      <c r="E65" s="2077">
        <v>43289</v>
      </c>
      <c r="F65" s="2077">
        <v>35814</v>
      </c>
      <c r="G65" s="2080">
        <v>5317</v>
      </c>
      <c r="H65" s="2077">
        <v>22519</v>
      </c>
      <c r="I65" s="2078">
        <v>337102</v>
      </c>
      <c r="J65" s="2077">
        <f>+J57+J58+J62+J64</f>
        <v>24532</v>
      </c>
      <c r="K65" s="2077">
        <v>13539</v>
      </c>
      <c r="L65" s="2077">
        <v>12795</v>
      </c>
      <c r="M65" s="2077">
        <v>4350</v>
      </c>
      <c r="N65" s="2078">
        <v>55217</v>
      </c>
      <c r="O65" s="2079">
        <f>O57+O58+O62+O64</f>
        <v>392319</v>
      </c>
      <c r="P65" s="2077">
        <v>273137</v>
      </c>
      <c r="Q65" s="2080">
        <v>76377</v>
      </c>
      <c r="R65" s="2080">
        <v>116637</v>
      </c>
      <c r="S65" s="2080">
        <v>146384</v>
      </c>
      <c r="T65" s="2080">
        <v>339398</v>
      </c>
    </row>
    <row r="66" spans="1:20" x14ac:dyDescent="0.25">
      <c r="A66" s="1971" t="s">
        <v>35</v>
      </c>
      <c r="B66" s="2081">
        <v>11309</v>
      </c>
      <c r="C66" s="2082">
        <v>4523</v>
      </c>
      <c r="D66" s="2083">
        <v>0</v>
      </c>
      <c r="E66" s="2081">
        <v>7584</v>
      </c>
      <c r="F66" s="2082">
        <v>6507</v>
      </c>
      <c r="G66" s="2083">
        <v>9</v>
      </c>
      <c r="H66" s="2081">
        <v>2845</v>
      </c>
      <c r="I66" s="2034">
        <v>32767</v>
      </c>
      <c r="J66" s="2081">
        <v>24944</v>
      </c>
      <c r="K66" s="2081">
        <v>1836</v>
      </c>
      <c r="L66" s="2081">
        <v>3235</v>
      </c>
      <c r="M66" s="2081">
        <v>0</v>
      </c>
      <c r="N66" s="2084">
        <v>30015</v>
      </c>
      <c r="O66" s="2085">
        <v>62782</v>
      </c>
      <c r="P66" s="2086">
        <v>42817</v>
      </c>
      <c r="Q66" s="2037">
        <v>2475</v>
      </c>
      <c r="R66" s="2038">
        <v>4874</v>
      </c>
      <c r="S66" s="2039">
        <v>17052</v>
      </c>
      <c r="T66" s="2040">
        <v>24401</v>
      </c>
    </row>
    <row r="67" spans="1:20" x14ac:dyDescent="0.25">
      <c r="A67" s="1978" t="s">
        <v>36</v>
      </c>
      <c r="B67" s="2041">
        <v>6167</v>
      </c>
      <c r="C67" s="2042">
        <v>5374</v>
      </c>
      <c r="D67" s="2043">
        <v>188</v>
      </c>
      <c r="E67" s="2041">
        <v>3353</v>
      </c>
      <c r="F67" s="2042">
        <v>3126</v>
      </c>
      <c r="G67" s="2043">
        <v>0</v>
      </c>
      <c r="H67" s="2041">
        <v>4360</v>
      </c>
      <c r="I67" s="2034">
        <v>22380</v>
      </c>
      <c r="J67" s="2041">
        <v>10502</v>
      </c>
      <c r="K67" s="2041">
        <v>10192</v>
      </c>
      <c r="L67" s="2041">
        <v>2453</v>
      </c>
      <c r="M67" s="2041">
        <v>1648</v>
      </c>
      <c r="N67" s="2087">
        <v>24795</v>
      </c>
      <c r="O67" s="2088">
        <v>47175</v>
      </c>
      <c r="P67" s="2044">
        <v>29673</v>
      </c>
      <c r="Q67" s="2045">
        <v>1498</v>
      </c>
      <c r="R67" s="2046">
        <v>4044</v>
      </c>
      <c r="S67" s="2047">
        <v>16759</v>
      </c>
      <c r="T67" s="2040">
        <v>22300</v>
      </c>
    </row>
    <row r="68" spans="1:20" x14ac:dyDescent="0.25">
      <c r="A68" s="1978" t="s">
        <v>37</v>
      </c>
      <c r="B68" s="2041">
        <v>871</v>
      </c>
      <c r="C68" s="2042">
        <v>320</v>
      </c>
      <c r="D68" s="2043">
        <v>0</v>
      </c>
      <c r="E68" s="2041">
        <v>391</v>
      </c>
      <c r="F68" s="2042">
        <v>330</v>
      </c>
      <c r="G68" s="2043">
        <v>30</v>
      </c>
      <c r="H68" s="2041">
        <v>404</v>
      </c>
      <c r="I68" s="2034">
        <v>2315</v>
      </c>
      <c r="J68" s="2041">
        <v>4857</v>
      </c>
      <c r="K68" s="2041">
        <v>0</v>
      </c>
      <c r="L68" s="2041">
        <v>0</v>
      </c>
      <c r="M68" s="2041">
        <v>0</v>
      </c>
      <c r="N68" s="2087">
        <v>4857</v>
      </c>
      <c r="O68" s="2088">
        <v>7172</v>
      </c>
      <c r="P68" s="2044">
        <v>1668</v>
      </c>
      <c r="Q68" s="2045">
        <v>165</v>
      </c>
      <c r="R68" s="2046">
        <v>476</v>
      </c>
      <c r="S68" s="2047">
        <v>1610</v>
      </c>
      <c r="T68" s="2040">
        <v>2251</v>
      </c>
    </row>
    <row r="69" spans="1:20" x14ac:dyDescent="0.25">
      <c r="A69" s="1978" t="s">
        <v>38</v>
      </c>
      <c r="B69" s="2041">
        <v>412</v>
      </c>
      <c r="C69" s="2042">
        <v>168</v>
      </c>
      <c r="D69" s="2043">
        <v>0</v>
      </c>
      <c r="E69" s="2041">
        <v>349</v>
      </c>
      <c r="F69" s="2042">
        <v>727</v>
      </c>
      <c r="G69" s="2043">
        <v>11</v>
      </c>
      <c r="H69" s="2041">
        <v>161</v>
      </c>
      <c r="I69" s="2034">
        <v>1818</v>
      </c>
      <c r="J69" s="2041">
        <v>0</v>
      </c>
      <c r="K69" s="2041">
        <v>88</v>
      </c>
      <c r="L69" s="2041">
        <v>0</v>
      </c>
      <c r="M69" s="2041">
        <v>0</v>
      </c>
      <c r="N69" s="2087">
        <v>88</v>
      </c>
      <c r="O69" s="2088">
        <v>1906</v>
      </c>
      <c r="P69" s="2044">
        <v>1594</v>
      </c>
      <c r="Q69" s="2045">
        <v>513</v>
      </c>
      <c r="R69" s="2046">
        <v>762</v>
      </c>
      <c r="S69" s="2047">
        <v>624</v>
      </c>
      <c r="T69" s="2040">
        <v>1900</v>
      </c>
    </row>
    <row r="70" spans="1:20" x14ac:dyDescent="0.25">
      <c r="A70" s="1978" t="s">
        <v>39</v>
      </c>
      <c r="B70" s="2041">
        <v>5543</v>
      </c>
      <c r="C70" s="2042">
        <v>7772</v>
      </c>
      <c r="D70" s="2043">
        <v>17</v>
      </c>
      <c r="E70" s="2041">
        <v>2671</v>
      </c>
      <c r="F70" s="2042">
        <v>5021</v>
      </c>
      <c r="G70" s="2043">
        <v>122</v>
      </c>
      <c r="H70" s="2041">
        <v>1519</v>
      </c>
      <c r="I70" s="2034">
        <v>22525</v>
      </c>
      <c r="J70" s="2041">
        <v>3043</v>
      </c>
      <c r="K70" s="2041">
        <v>11043</v>
      </c>
      <c r="L70" s="2041">
        <v>21264</v>
      </c>
      <c r="M70" s="2041">
        <v>10387</v>
      </c>
      <c r="N70" s="2087">
        <v>45737</v>
      </c>
      <c r="O70" s="2088">
        <v>68262</v>
      </c>
      <c r="P70" s="2044">
        <v>53933</v>
      </c>
      <c r="Q70" s="2045">
        <v>3544</v>
      </c>
      <c r="R70" s="2046">
        <v>4122</v>
      </c>
      <c r="S70" s="2047">
        <v>45565</v>
      </c>
      <c r="T70" s="2040">
        <v>53231</v>
      </c>
    </row>
    <row r="71" spans="1:20" ht="15" customHeight="1" x14ac:dyDescent="0.25">
      <c r="A71" s="1978" t="s">
        <v>40</v>
      </c>
      <c r="B71" s="2041">
        <v>460</v>
      </c>
      <c r="C71" s="2042">
        <v>779</v>
      </c>
      <c r="D71" s="2043">
        <v>0</v>
      </c>
      <c r="E71" s="2041">
        <v>10843</v>
      </c>
      <c r="F71" s="2042">
        <v>288</v>
      </c>
      <c r="G71" s="2043">
        <v>0</v>
      </c>
      <c r="H71" s="2041">
        <v>45</v>
      </c>
      <c r="I71" s="2034">
        <v>12415</v>
      </c>
      <c r="J71" s="2041">
        <v>4743</v>
      </c>
      <c r="K71" s="2041">
        <v>0</v>
      </c>
      <c r="L71" s="2041">
        <v>5060</v>
      </c>
      <c r="M71" s="2041">
        <v>4264</v>
      </c>
      <c r="N71" s="2087">
        <v>14067</v>
      </c>
      <c r="O71" s="2088">
        <v>26482</v>
      </c>
      <c r="P71" s="2044">
        <v>25369</v>
      </c>
      <c r="Q71" s="2045">
        <v>994</v>
      </c>
      <c r="R71" s="2046">
        <v>321</v>
      </c>
      <c r="S71" s="2047">
        <v>47</v>
      </c>
      <c r="T71" s="2040">
        <v>1362</v>
      </c>
    </row>
    <row r="72" spans="1:20" x14ac:dyDescent="0.25">
      <c r="A72" s="1981" t="s">
        <v>41</v>
      </c>
      <c r="B72" s="2041">
        <v>7866</v>
      </c>
      <c r="C72" s="2042">
        <v>4307</v>
      </c>
      <c r="D72" s="2043">
        <v>94</v>
      </c>
      <c r="E72" s="2041">
        <v>3056</v>
      </c>
      <c r="F72" s="2042">
        <v>2121</v>
      </c>
      <c r="G72" s="2043">
        <v>0</v>
      </c>
      <c r="H72" s="2041">
        <v>322</v>
      </c>
      <c r="I72" s="2034">
        <v>17673</v>
      </c>
      <c r="J72" s="2041">
        <v>2036</v>
      </c>
      <c r="K72" s="2041">
        <v>188</v>
      </c>
      <c r="L72" s="2041">
        <v>1049</v>
      </c>
      <c r="M72" s="2041">
        <v>240</v>
      </c>
      <c r="N72" s="2087">
        <v>3512</v>
      </c>
      <c r="O72" s="2088">
        <v>21185</v>
      </c>
      <c r="P72" s="2044">
        <v>15037</v>
      </c>
      <c r="Q72" s="2045">
        <v>446</v>
      </c>
      <c r="R72" s="2046">
        <v>2285</v>
      </c>
      <c r="S72" s="2047">
        <v>6644</v>
      </c>
      <c r="T72" s="2040">
        <v>9376</v>
      </c>
    </row>
    <row r="73" spans="1:20" x14ac:dyDescent="0.25">
      <c r="A73" s="1978" t="s">
        <v>42</v>
      </c>
      <c r="B73" s="2041">
        <v>4089</v>
      </c>
      <c r="C73" s="2042">
        <v>4542</v>
      </c>
      <c r="D73" s="2043">
        <v>0</v>
      </c>
      <c r="E73" s="2041">
        <v>12084</v>
      </c>
      <c r="F73" s="2042">
        <v>13836</v>
      </c>
      <c r="G73" s="2043">
        <v>0</v>
      </c>
      <c r="H73" s="2041">
        <v>4068</v>
      </c>
      <c r="I73" s="2034">
        <v>38618</v>
      </c>
      <c r="J73" s="2041">
        <v>59</v>
      </c>
      <c r="K73" s="2041">
        <v>192</v>
      </c>
      <c r="L73" s="2041">
        <v>796</v>
      </c>
      <c r="M73" s="2041">
        <v>0</v>
      </c>
      <c r="N73" s="2087">
        <v>1047</v>
      </c>
      <c r="O73" s="2088">
        <v>39665</v>
      </c>
      <c r="P73" s="2044">
        <v>31853</v>
      </c>
      <c r="Q73" s="2045">
        <v>438</v>
      </c>
      <c r="R73" s="2046">
        <v>5060</v>
      </c>
      <c r="S73" s="2047">
        <v>15441</v>
      </c>
      <c r="T73" s="2040">
        <v>20939</v>
      </c>
    </row>
    <row r="74" spans="1:20" x14ac:dyDescent="0.25">
      <c r="A74" s="1978" t="s">
        <v>43</v>
      </c>
      <c r="B74" s="2041">
        <v>5819</v>
      </c>
      <c r="C74" s="2042">
        <v>1935</v>
      </c>
      <c r="D74" s="2043">
        <v>0</v>
      </c>
      <c r="E74" s="2041">
        <v>3910</v>
      </c>
      <c r="F74" s="2042">
        <v>663</v>
      </c>
      <c r="G74" s="2043">
        <v>230</v>
      </c>
      <c r="H74" s="2041">
        <v>1097</v>
      </c>
      <c r="I74" s="2034">
        <v>13424</v>
      </c>
      <c r="J74" s="2041">
        <v>157</v>
      </c>
      <c r="K74" s="2041">
        <v>11</v>
      </c>
      <c r="L74" s="2041">
        <v>2686</v>
      </c>
      <c r="M74" s="2041">
        <v>4</v>
      </c>
      <c r="N74" s="2087">
        <v>2858</v>
      </c>
      <c r="O74" s="2088">
        <v>16282</v>
      </c>
      <c r="P74" s="2044">
        <v>9710</v>
      </c>
      <c r="Q74" s="2045">
        <v>1338</v>
      </c>
      <c r="R74" s="2046">
        <v>4042</v>
      </c>
      <c r="S74" s="2047">
        <v>5497</v>
      </c>
      <c r="T74" s="2040">
        <v>10876</v>
      </c>
    </row>
    <row r="75" spans="1:20" x14ac:dyDescent="0.25">
      <c r="A75" s="1978" t="s">
        <v>44</v>
      </c>
      <c r="B75" s="2041">
        <v>2367</v>
      </c>
      <c r="C75" s="2042">
        <v>1757</v>
      </c>
      <c r="D75" s="2043">
        <v>0</v>
      </c>
      <c r="E75" s="2041">
        <v>5143</v>
      </c>
      <c r="F75" s="2042">
        <v>162</v>
      </c>
      <c r="G75" s="2043">
        <v>0</v>
      </c>
      <c r="H75" s="2041">
        <v>2357</v>
      </c>
      <c r="I75" s="2034">
        <v>11787</v>
      </c>
      <c r="J75" s="2041">
        <v>1576</v>
      </c>
      <c r="K75" s="2041">
        <v>458</v>
      </c>
      <c r="L75" s="2041">
        <v>0</v>
      </c>
      <c r="M75" s="2041">
        <v>777</v>
      </c>
      <c r="N75" s="2087">
        <v>2811</v>
      </c>
      <c r="O75" s="2088">
        <v>14598</v>
      </c>
      <c r="P75" s="2044">
        <v>12254</v>
      </c>
      <c r="Q75" s="2045">
        <v>202</v>
      </c>
      <c r="R75" s="2046">
        <v>1692</v>
      </c>
      <c r="S75" s="2047">
        <v>2935</v>
      </c>
      <c r="T75" s="2040">
        <v>4830</v>
      </c>
    </row>
    <row r="76" spans="1:20" x14ac:dyDescent="0.25">
      <c r="A76" s="1978" t="s">
        <v>45</v>
      </c>
      <c r="B76" s="2041">
        <v>1229</v>
      </c>
      <c r="C76" s="2042">
        <v>412</v>
      </c>
      <c r="D76" s="2043">
        <v>0</v>
      </c>
      <c r="E76" s="2041">
        <v>344</v>
      </c>
      <c r="F76" s="2042">
        <v>735</v>
      </c>
      <c r="G76" s="2043">
        <v>28</v>
      </c>
      <c r="H76" s="2041">
        <v>531</v>
      </c>
      <c r="I76" s="2034">
        <v>3251</v>
      </c>
      <c r="J76" s="2041">
        <v>83</v>
      </c>
      <c r="K76" s="2041">
        <v>0</v>
      </c>
      <c r="L76" s="2041">
        <v>52</v>
      </c>
      <c r="M76" s="2041">
        <v>0</v>
      </c>
      <c r="N76" s="2087">
        <v>135</v>
      </c>
      <c r="O76" s="2088">
        <v>3386</v>
      </c>
      <c r="P76" s="2044">
        <v>2489</v>
      </c>
      <c r="Q76" s="2045">
        <v>472</v>
      </c>
      <c r="R76" s="2046">
        <v>562</v>
      </c>
      <c r="S76" s="2047">
        <v>1773</v>
      </c>
      <c r="T76" s="2040">
        <v>2807</v>
      </c>
    </row>
    <row r="77" spans="1:20" x14ac:dyDescent="0.25">
      <c r="A77" s="1978" t="s">
        <v>46</v>
      </c>
      <c r="B77" s="2041">
        <v>1481</v>
      </c>
      <c r="C77" s="2042">
        <v>5719</v>
      </c>
      <c r="D77" s="2043">
        <v>531</v>
      </c>
      <c r="E77" s="2041">
        <v>1173</v>
      </c>
      <c r="F77" s="2042">
        <v>4741</v>
      </c>
      <c r="G77" s="2043">
        <v>183</v>
      </c>
      <c r="H77" s="2041">
        <v>13627</v>
      </c>
      <c r="I77" s="2034">
        <v>26742</v>
      </c>
      <c r="J77" s="2041">
        <v>566</v>
      </c>
      <c r="K77" s="2041">
        <v>1057</v>
      </c>
      <c r="L77" s="2041">
        <v>649</v>
      </c>
      <c r="M77" s="2041">
        <v>3536</v>
      </c>
      <c r="N77" s="2087">
        <v>5808</v>
      </c>
      <c r="O77" s="2088">
        <v>32550</v>
      </c>
      <c r="P77" s="2044">
        <v>29275</v>
      </c>
      <c r="Q77" s="2045">
        <v>4518</v>
      </c>
      <c r="R77" s="2046">
        <v>1746</v>
      </c>
      <c r="S77" s="2047">
        <v>10432</v>
      </c>
      <c r="T77" s="2040">
        <v>16696</v>
      </c>
    </row>
    <row r="78" spans="1:20" x14ac:dyDescent="0.25">
      <c r="A78" s="1978" t="s">
        <v>47</v>
      </c>
      <c r="B78" s="2041">
        <v>360</v>
      </c>
      <c r="C78" s="2042">
        <v>15</v>
      </c>
      <c r="D78" s="2043">
        <v>0</v>
      </c>
      <c r="E78" s="2041">
        <v>107</v>
      </c>
      <c r="F78" s="2042">
        <v>362</v>
      </c>
      <c r="G78" s="2043">
        <v>0</v>
      </c>
      <c r="H78" s="2041">
        <v>11</v>
      </c>
      <c r="I78" s="2034">
        <v>855</v>
      </c>
      <c r="J78" s="2041">
        <v>1045</v>
      </c>
      <c r="K78" s="2041">
        <v>1149</v>
      </c>
      <c r="L78" s="2041">
        <v>102</v>
      </c>
      <c r="M78" s="2041">
        <v>0</v>
      </c>
      <c r="N78" s="2087">
        <v>2296</v>
      </c>
      <c r="O78" s="2088">
        <v>3151</v>
      </c>
      <c r="P78" s="2044">
        <v>1769</v>
      </c>
      <c r="Q78" s="2045">
        <v>37</v>
      </c>
      <c r="R78" s="2046">
        <v>510</v>
      </c>
      <c r="S78" s="2047">
        <v>1156</v>
      </c>
      <c r="T78" s="2040">
        <v>1703</v>
      </c>
    </row>
    <row r="79" spans="1:20" x14ac:dyDescent="0.25">
      <c r="A79" s="1982" t="s">
        <v>557</v>
      </c>
      <c r="B79" s="2089">
        <v>5395</v>
      </c>
      <c r="C79" s="2090">
        <v>2812</v>
      </c>
      <c r="D79" s="2061">
        <v>18</v>
      </c>
      <c r="E79" s="2089">
        <v>4541</v>
      </c>
      <c r="F79" s="2090">
        <v>1656</v>
      </c>
      <c r="G79" s="2061">
        <v>0</v>
      </c>
      <c r="H79" s="2089">
        <v>3408</v>
      </c>
      <c r="I79" s="2062">
        <v>17812</v>
      </c>
      <c r="J79" s="2089">
        <v>320</v>
      </c>
      <c r="K79" s="2089">
        <v>2638</v>
      </c>
      <c r="L79" s="2089">
        <v>2423</v>
      </c>
      <c r="M79" s="2089">
        <v>187</v>
      </c>
      <c r="N79" s="2089">
        <v>5568</v>
      </c>
      <c r="O79" s="2089">
        <v>23380</v>
      </c>
      <c r="P79" s="2091">
        <v>16148</v>
      </c>
      <c r="Q79" s="2092">
        <v>3158</v>
      </c>
      <c r="R79" s="2093">
        <v>5631</v>
      </c>
      <c r="S79" s="2094">
        <v>12872</v>
      </c>
      <c r="T79" s="2062">
        <v>21661</v>
      </c>
    </row>
    <row r="80" spans="1:20" ht="15.75" thickBot="1" x14ac:dyDescent="0.3">
      <c r="A80" s="1946" t="s">
        <v>321</v>
      </c>
      <c r="B80" s="2041">
        <v>22497</v>
      </c>
      <c r="C80" s="2042">
        <v>29322</v>
      </c>
      <c r="D80" s="2043">
        <v>425</v>
      </c>
      <c r="E80" s="2041">
        <v>19721</v>
      </c>
      <c r="F80" s="2042">
        <v>12379</v>
      </c>
      <c r="G80" s="2043">
        <v>94</v>
      </c>
      <c r="H80" s="2041">
        <v>7768</v>
      </c>
      <c r="I80" s="2071">
        <v>91687</v>
      </c>
      <c r="J80" s="2041">
        <v>58780</v>
      </c>
      <c r="K80" s="2041">
        <v>17477</v>
      </c>
      <c r="L80" s="2041">
        <v>4570</v>
      </c>
      <c r="M80" s="2041">
        <v>13069</v>
      </c>
      <c r="N80" s="2087">
        <v>93897</v>
      </c>
      <c r="O80" s="2088">
        <v>185583</v>
      </c>
      <c r="P80" s="2044">
        <v>98847</v>
      </c>
      <c r="Q80" s="2074">
        <v>13897</v>
      </c>
      <c r="R80" s="2075">
        <v>13200</v>
      </c>
      <c r="S80" s="2076">
        <v>51861</v>
      </c>
      <c r="T80" s="2095">
        <v>78957</v>
      </c>
    </row>
    <row r="81" spans="1:20" s="2" customFormat="1" ht="15.75" thickBot="1" x14ac:dyDescent="0.3">
      <c r="A81" s="1992" t="s">
        <v>25</v>
      </c>
      <c r="B81" s="2096">
        <v>75865</v>
      </c>
      <c r="C81" s="2097">
        <v>69757</v>
      </c>
      <c r="D81" s="2098">
        <v>1273</v>
      </c>
      <c r="E81" s="2096">
        <v>75270</v>
      </c>
      <c r="F81" s="2097">
        <v>52654</v>
      </c>
      <c r="G81" s="2098">
        <v>707</v>
      </c>
      <c r="H81" s="2096">
        <v>42524</v>
      </c>
      <c r="I81" s="2078">
        <v>316069</v>
      </c>
      <c r="J81" s="2096">
        <f>SUM(J66:J80)</f>
        <v>112711</v>
      </c>
      <c r="K81" s="2096">
        <v>46329</v>
      </c>
      <c r="L81" s="2096">
        <v>44340</v>
      </c>
      <c r="M81" s="2096">
        <v>34112</v>
      </c>
      <c r="N81" s="2099">
        <v>237492</v>
      </c>
      <c r="O81" s="2100">
        <v>553561</v>
      </c>
      <c r="P81" s="2096">
        <v>372436</v>
      </c>
      <c r="Q81" s="2101">
        <v>33695</v>
      </c>
      <c r="R81" s="2101">
        <v>49327</v>
      </c>
      <c r="S81" s="2102">
        <v>190270</v>
      </c>
      <c r="T81" s="2080">
        <v>273291</v>
      </c>
    </row>
    <row r="82" spans="1:20" s="2" customFormat="1" ht="15.75" thickBot="1" x14ac:dyDescent="0.3">
      <c r="A82" s="1966" t="s">
        <v>558</v>
      </c>
      <c r="B82" s="2077">
        <v>227402</v>
      </c>
      <c r="C82" s="2103">
        <v>153700</v>
      </c>
      <c r="D82" s="2104">
        <v>4120</v>
      </c>
      <c r="E82" s="2077">
        <v>118558</v>
      </c>
      <c r="F82" s="2105">
        <v>88468</v>
      </c>
      <c r="G82" s="2080">
        <v>6024</v>
      </c>
      <c r="H82" s="2077">
        <v>65042</v>
      </c>
      <c r="I82" s="2078">
        <v>653170</v>
      </c>
      <c r="J82" s="2077">
        <f>+J65+J81</f>
        <v>137243</v>
      </c>
      <c r="K82" s="2077">
        <v>59868</v>
      </c>
      <c r="L82" s="2077">
        <v>57136</v>
      </c>
      <c r="M82" s="2077">
        <v>38463</v>
      </c>
      <c r="N82" s="2078">
        <v>292709</v>
      </c>
      <c r="O82" s="2079">
        <v>945879</v>
      </c>
      <c r="P82" s="2077">
        <v>645573</v>
      </c>
      <c r="Q82" s="2106">
        <v>110072</v>
      </c>
      <c r="R82" s="2106">
        <v>165964</v>
      </c>
      <c r="S82" s="2107">
        <v>336654</v>
      </c>
      <c r="T82" s="2108">
        <v>612690</v>
      </c>
    </row>
    <row r="83" spans="1:20" x14ac:dyDescent="0.25">
      <c r="B83" s="2274">
        <f>B81+C81+J81+K81</f>
        <v>304662</v>
      </c>
      <c r="C83" s="2274"/>
      <c r="E83" s="2274"/>
      <c r="H83" s="2563"/>
      <c r="I83" s="2561"/>
      <c r="N83" s="2561"/>
    </row>
    <row r="84" spans="1:20" ht="15.75" thickBot="1" x14ac:dyDescent="0.3">
      <c r="A84" s="2007"/>
      <c r="B84" s="2569">
        <f>B83/O81*100</f>
        <v>55.036752950442683</v>
      </c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151537</v>
      </c>
      <c r="C90" s="2116">
        <v>83943</v>
      </c>
      <c r="D90" s="2117">
        <v>2847</v>
      </c>
      <c r="E90" s="2116">
        <v>43289</v>
      </c>
      <c r="F90" s="2116">
        <v>35814</v>
      </c>
      <c r="G90" s="2117">
        <v>5317</v>
      </c>
      <c r="H90" s="2116">
        <v>22519</v>
      </c>
      <c r="I90" s="2118">
        <v>337102</v>
      </c>
      <c r="J90" s="2119">
        <f>SUM(J91:J96)</f>
        <v>24532</v>
      </c>
      <c r="K90" s="2116">
        <v>13539</v>
      </c>
      <c r="L90" s="2119">
        <v>12795</v>
      </c>
      <c r="M90" s="2116">
        <v>4350</v>
      </c>
      <c r="N90" s="2120">
        <v>55217</v>
      </c>
      <c r="O90" s="2121">
        <v>392318</v>
      </c>
      <c r="P90" s="2122">
        <v>273137</v>
      </c>
      <c r="Q90" s="2101">
        <v>76377</v>
      </c>
      <c r="R90" s="2101">
        <v>116637</v>
      </c>
      <c r="S90" s="2102">
        <v>146384</v>
      </c>
      <c r="T90" s="2080">
        <v>339398</v>
      </c>
    </row>
    <row r="91" spans="1:20" ht="15.75" thickBot="1" x14ac:dyDescent="0.3">
      <c r="A91" s="2123" t="s">
        <v>49</v>
      </c>
      <c r="B91" s="2124">
        <v>105207</v>
      </c>
      <c r="C91" s="2125">
        <v>50570</v>
      </c>
      <c r="D91" s="2126">
        <v>1231</v>
      </c>
      <c r="E91" s="2125">
        <v>25616</v>
      </c>
      <c r="F91" s="2125">
        <v>23505</v>
      </c>
      <c r="G91" s="2127">
        <v>3151</v>
      </c>
      <c r="H91" s="2128">
        <v>15736</v>
      </c>
      <c r="I91" s="2118">
        <v>220634</v>
      </c>
      <c r="J91" s="2129">
        <v>21142</v>
      </c>
      <c r="K91" s="2125">
        <v>12215</v>
      </c>
      <c r="L91" s="2130">
        <v>12246</v>
      </c>
      <c r="M91" s="2130">
        <v>4350</v>
      </c>
      <c r="N91" s="2131">
        <v>49953</v>
      </c>
      <c r="O91" s="2132">
        <v>270588</v>
      </c>
      <c r="P91" s="2133">
        <v>192624</v>
      </c>
      <c r="Q91" s="2134">
        <v>66874</v>
      </c>
      <c r="R91" s="2135">
        <v>95254</v>
      </c>
      <c r="S91" s="2136">
        <v>79923</v>
      </c>
      <c r="T91" s="2040">
        <v>242052</v>
      </c>
    </row>
    <row r="92" spans="1:20" ht="15.75" thickBot="1" x14ac:dyDescent="0.3">
      <c r="A92" s="2137" t="s">
        <v>50</v>
      </c>
      <c r="B92" s="2138">
        <v>9</v>
      </c>
      <c r="C92" s="2139">
        <v>0</v>
      </c>
      <c r="D92" s="2140">
        <v>0</v>
      </c>
      <c r="E92" s="2139">
        <v>4498</v>
      </c>
      <c r="F92" s="2139">
        <v>15</v>
      </c>
      <c r="G92" s="2141">
        <v>0</v>
      </c>
      <c r="H92" s="2142">
        <v>0</v>
      </c>
      <c r="I92" s="2118">
        <v>4522</v>
      </c>
      <c r="J92" s="2143">
        <v>0</v>
      </c>
      <c r="K92" s="2139">
        <v>0</v>
      </c>
      <c r="L92" s="2144">
        <v>0</v>
      </c>
      <c r="M92" s="2144">
        <v>0</v>
      </c>
      <c r="N92" s="2131">
        <v>0</v>
      </c>
      <c r="O92" s="2132">
        <v>4522</v>
      </c>
      <c r="P92" s="2145">
        <v>28</v>
      </c>
      <c r="Q92" s="2146">
        <v>630</v>
      </c>
      <c r="R92" s="2147">
        <v>1065</v>
      </c>
      <c r="S92" s="2148">
        <v>1961</v>
      </c>
      <c r="T92" s="2149">
        <v>3656</v>
      </c>
    </row>
    <row r="93" spans="1:20" ht="15.75" thickBot="1" x14ac:dyDescent="0.3">
      <c r="A93" s="2137" t="s">
        <v>51</v>
      </c>
      <c r="B93" s="2138">
        <v>37450</v>
      </c>
      <c r="C93" s="2139">
        <v>27795</v>
      </c>
      <c r="D93" s="2140">
        <v>1605</v>
      </c>
      <c r="E93" s="2139">
        <v>10335</v>
      </c>
      <c r="F93" s="2139">
        <v>9789</v>
      </c>
      <c r="G93" s="2141">
        <v>1321</v>
      </c>
      <c r="H93" s="2142">
        <v>5603</v>
      </c>
      <c r="I93" s="2118">
        <v>90972</v>
      </c>
      <c r="J93" s="2143">
        <v>2546</v>
      </c>
      <c r="K93" s="2139">
        <v>1089</v>
      </c>
      <c r="L93" s="2144">
        <v>549</v>
      </c>
      <c r="M93" s="2144">
        <v>0</v>
      </c>
      <c r="N93" s="2131">
        <v>4184</v>
      </c>
      <c r="O93" s="2132">
        <v>95156</v>
      </c>
      <c r="P93" s="2145">
        <v>66621</v>
      </c>
      <c r="Q93" s="2146">
        <v>2147</v>
      </c>
      <c r="R93" s="2147">
        <v>14388</v>
      </c>
      <c r="S93" s="2148">
        <v>55736</v>
      </c>
      <c r="T93" s="2149">
        <v>72271</v>
      </c>
    </row>
    <row r="94" spans="1:20" ht="15.75" thickBot="1" x14ac:dyDescent="0.3">
      <c r="A94" s="2150" t="s">
        <v>52</v>
      </c>
      <c r="B94" s="2139">
        <v>3568</v>
      </c>
      <c r="C94" s="2139">
        <v>463</v>
      </c>
      <c r="D94" s="2140">
        <v>1</v>
      </c>
      <c r="E94" s="2151">
        <v>1931</v>
      </c>
      <c r="F94" s="2151">
        <v>600</v>
      </c>
      <c r="G94" s="2148">
        <v>5</v>
      </c>
      <c r="H94" s="2152">
        <v>720</v>
      </c>
      <c r="I94" s="2118">
        <v>7281</v>
      </c>
      <c r="J94" s="2153">
        <v>840</v>
      </c>
      <c r="K94" s="2151">
        <v>100</v>
      </c>
      <c r="L94" s="2151">
        <v>0</v>
      </c>
      <c r="M94" s="2151">
        <v>0</v>
      </c>
      <c r="N94" s="2131">
        <v>940</v>
      </c>
      <c r="O94" s="2132">
        <v>8221</v>
      </c>
      <c r="P94" s="2145">
        <v>4241</v>
      </c>
      <c r="Q94" s="2146">
        <v>4302</v>
      </c>
      <c r="R94" s="2147">
        <v>761</v>
      </c>
      <c r="S94" s="2148">
        <v>3105</v>
      </c>
      <c r="T94" s="2149">
        <v>8168</v>
      </c>
    </row>
    <row r="95" spans="1:20" ht="15.75" thickBot="1" x14ac:dyDescent="0.3">
      <c r="A95" s="2154" t="s">
        <v>53</v>
      </c>
      <c r="B95" s="2151">
        <v>4510</v>
      </c>
      <c r="C95" s="2151">
        <v>5006</v>
      </c>
      <c r="D95" s="2147">
        <v>10</v>
      </c>
      <c r="E95" s="2151">
        <v>847</v>
      </c>
      <c r="F95" s="2151">
        <v>1890</v>
      </c>
      <c r="G95" s="2148">
        <v>840</v>
      </c>
      <c r="H95" s="2152">
        <v>251</v>
      </c>
      <c r="I95" s="2118">
        <v>12504</v>
      </c>
      <c r="J95" s="2153">
        <v>4</v>
      </c>
      <c r="K95" s="2151">
        <v>135</v>
      </c>
      <c r="L95" s="2151">
        <v>0</v>
      </c>
      <c r="M95" s="2151">
        <v>0</v>
      </c>
      <c r="N95" s="2131">
        <v>139</v>
      </c>
      <c r="O95" s="2132">
        <v>12643</v>
      </c>
      <c r="P95" s="2145">
        <v>8939</v>
      </c>
      <c r="Q95" s="2146">
        <v>1765</v>
      </c>
      <c r="R95" s="2147">
        <v>5168</v>
      </c>
      <c r="S95" s="2148">
        <v>5656</v>
      </c>
      <c r="T95" s="2149">
        <v>12589</v>
      </c>
    </row>
    <row r="96" spans="1:20" ht="15.75" thickBot="1" x14ac:dyDescent="0.3">
      <c r="A96" s="2155" t="s">
        <v>23</v>
      </c>
      <c r="B96" s="2156">
        <v>793</v>
      </c>
      <c r="C96" s="2156">
        <v>110</v>
      </c>
      <c r="D96" s="2157">
        <v>0</v>
      </c>
      <c r="E96" s="2156">
        <v>62</v>
      </c>
      <c r="F96" s="2156">
        <v>15</v>
      </c>
      <c r="G96" s="2158">
        <v>0</v>
      </c>
      <c r="H96" s="2159">
        <v>209</v>
      </c>
      <c r="I96" s="2118">
        <v>1189</v>
      </c>
      <c r="J96" s="2160">
        <v>0</v>
      </c>
      <c r="K96" s="2156">
        <v>0</v>
      </c>
      <c r="L96" s="2156">
        <v>0</v>
      </c>
      <c r="M96" s="2156">
        <v>0</v>
      </c>
      <c r="N96" s="2131">
        <v>0</v>
      </c>
      <c r="O96" s="2132">
        <v>1189</v>
      </c>
      <c r="P96" s="2161">
        <v>684</v>
      </c>
      <c r="Q96" s="2162">
        <v>659</v>
      </c>
      <c r="R96" s="2163">
        <v>1</v>
      </c>
      <c r="S96" s="2164">
        <v>2</v>
      </c>
      <c r="T96" s="2165">
        <v>662</v>
      </c>
    </row>
    <row r="97" spans="1:20" ht="15.75" thickBot="1" x14ac:dyDescent="0.3">
      <c r="A97" s="2115" t="s">
        <v>492</v>
      </c>
      <c r="B97" s="2116">
        <v>75864</v>
      </c>
      <c r="C97" s="2116">
        <v>69757</v>
      </c>
      <c r="D97" s="2117">
        <v>1273</v>
      </c>
      <c r="E97" s="2116">
        <v>75270</v>
      </c>
      <c r="F97" s="2116">
        <v>52654</v>
      </c>
      <c r="G97" s="2117">
        <v>707</v>
      </c>
      <c r="H97" s="2122">
        <v>42524</v>
      </c>
      <c r="I97" s="2118">
        <v>316069</v>
      </c>
      <c r="J97" s="2166">
        <f>SUM(J98:J103)</f>
        <v>112711</v>
      </c>
      <c r="K97" s="2116">
        <v>46329</v>
      </c>
      <c r="L97" s="2116">
        <v>44340</v>
      </c>
      <c r="M97" s="2116">
        <v>34112</v>
      </c>
      <c r="N97" s="2120">
        <v>237492</v>
      </c>
      <c r="O97" s="2121">
        <v>553561</v>
      </c>
      <c r="P97" s="2122">
        <v>372436</v>
      </c>
      <c r="Q97" s="2101">
        <v>33695</v>
      </c>
      <c r="R97" s="2101">
        <v>49327</v>
      </c>
      <c r="S97" s="2102">
        <v>190270</v>
      </c>
      <c r="T97" s="2080">
        <v>273291</v>
      </c>
    </row>
    <row r="98" spans="1:20" ht="15.75" thickBot="1" x14ac:dyDescent="0.3">
      <c r="A98" s="2137" t="s">
        <v>49</v>
      </c>
      <c r="B98" s="2151">
        <v>57266</v>
      </c>
      <c r="C98" s="2151">
        <v>52520</v>
      </c>
      <c r="D98" s="2147">
        <v>1243</v>
      </c>
      <c r="E98" s="2151">
        <v>49105</v>
      </c>
      <c r="F98" s="2151">
        <v>38272</v>
      </c>
      <c r="G98" s="2148">
        <v>355</v>
      </c>
      <c r="H98" s="2152">
        <v>29580</v>
      </c>
      <c r="I98" s="2118">
        <v>226744</v>
      </c>
      <c r="J98" s="2153">
        <v>95570</v>
      </c>
      <c r="K98" s="2151">
        <v>35039</v>
      </c>
      <c r="L98" s="2151">
        <v>32525</v>
      </c>
      <c r="M98" s="2151">
        <v>23525</v>
      </c>
      <c r="N98" s="2131">
        <v>186659</v>
      </c>
      <c r="O98" s="2132">
        <v>413403</v>
      </c>
      <c r="P98" s="2145">
        <v>275620</v>
      </c>
      <c r="Q98" s="2134">
        <v>29011</v>
      </c>
      <c r="R98" s="2135">
        <v>40670</v>
      </c>
      <c r="S98" s="2136">
        <v>136512</v>
      </c>
      <c r="T98" s="2040">
        <v>206194</v>
      </c>
    </row>
    <row r="99" spans="1:20" ht="15.75" thickBot="1" x14ac:dyDescent="0.3">
      <c r="A99" s="2137" t="s">
        <v>50</v>
      </c>
      <c r="B99" s="2151">
        <v>17</v>
      </c>
      <c r="C99" s="2151">
        <v>0</v>
      </c>
      <c r="D99" s="2147">
        <v>0</v>
      </c>
      <c r="E99" s="2151">
        <v>10709</v>
      </c>
      <c r="F99" s="2151">
        <v>0</v>
      </c>
      <c r="G99" s="2148">
        <v>0</v>
      </c>
      <c r="H99" s="2152">
        <v>26</v>
      </c>
      <c r="I99" s="2118">
        <v>10752</v>
      </c>
      <c r="J99" s="2153">
        <v>0</v>
      </c>
      <c r="K99" s="2151">
        <v>0</v>
      </c>
      <c r="L99" s="2151">
        <v>0</v>
      </c>
      <c r="M99" s="2151">
        <v>0</v>
      </c>
      <c r="N99" s="2131">
        <v>0</v>
      </c>
      <c r="O99" s="2132">
        <v>10752</v>
      </c>
      <c r="P99" s="2145">
        <v>31</v>
      </c>
      <c r="Q99" s="2146">
        <v>125</v>
      </c>
      <c r="R99" s="2147">
        <v>1209</v>
      </c>
      <c r="S99" s="2148">
        <v>237</v>
      </c>
      <c r="T99" s="2149">
        <v>1571</v>
      </c>
    </row>
    <row r="100" spans="1:20" ht="15.75" thickBot="1" x14ac:dyDescent="0.3">
      <c r="A100" s="2137" t="s">
        <v>51</v>
      </c>
      <c r="B100" s="2167">
        <v>17947</v>
      </c>
      <c r="C100" s="2167">
        <v>17025</v>
      </c>
      <c r="D100" s="2168">
        <v>14</v>
      </c>
      <c r="E100" s="2167">
        <v>14870</v>
      </c>
      <c r="F100" s="2167">
        <v>13427</v>
      </c>
      <c r="G100" s="2169">
        <v>352</v>
      </c>
      <c r="H100" s="2170">
        <v>11004</v>
      </c>
      <c r="I100" s="2118">
        <v>74272</v>
      </c>
      <c r="J100" s="2171">
        <v>17141</v>
      </c>
      <c r="K100" s="2167">
        <v>11289</v>
      </c>
      <c r="L100" s="2167">
        <v>11815</v>
      </c>
      <c r="M100" s="2167">
        <v>10159</v>
      </c>
      <c r="N100" s="2131">
        <v>50405</v>
      </c>
      <c r="O100" s="2132">
        <v>124677</v>
      </c>
      <c r="P100" s="2145">
        <v>92447</v>
      </c>
      <c r="Q100" s="2146">
        <v>2966</v>
      </c>
      <c r="R100" s="2147">
        <v>6134</v>
      </c>
      <c r="S100" s="2148">
        <v>52190</v>
      </c>
      <c r="T100" s="2149">
        <v>61289</v>
      </c>
    </row>
    <row r="101" spans="1:20" ht="15.75" thickBot="1" x14ac:dyDescent="0.3">
      <c r="A101" s="2150" t="s">
        <v>52</v>
      </c>
      <c r="B101" s="2167">
        <v>549</v>
      </c>
      <c r="C101" s="2167">
        <v>171</v>
      </c>
      <c r="D101" s="2168">
        <v>16</v>
      </c>
      <c r="E101" s="2167">
        <v>426</v>
      </c>
      <c r="F101" s="2167">
        <v>64</v>
      </c>
      <c r="G101" s="2169">
        <v>0</v>
      </c>
      <c r="H101" s="2170">
        <v>193</v>
      </c>
      <c r="I101" s="2118">
        <v>1403</v>
      </c>
      <c r="J101" s="2171">
        <v>0</v>
      </c>
      <c r="K101" s="2167">
        <v>0</v>
      </c>
      <c r="L101" s="2167">
        <v>0</v>
      </c>
      <c r="M101" s="2167">
        <v>3</v>
      </c>
      <c r="N101" s="2131">
        <v>3</v>
      </c>
      <c r="O101" s="2132">
        <v>1406</v>
      </c>
      <c r="P101" s="2145">
        <v>1043</v>
      </c>
      <c r="Q101" s="2146">
        <v>1140</v>
      </c>
      <c r="R101" s="2147">
        <v>225</v>
      </c>
      <c r="S101" s="2148">
        <v>19</v>
      </c>
      <c r="T101" s="2149">
        <v>1384</v>
      </c>
    </row>
    <row r="102" spans="1:20" ht="15.75" thickBot="1" x14ac:dyDescent="0.3">
      <c r="A102" s="2172" t="s">
        <v>53</v>
      </c>
      <c r="B102" s="2173">
        <v>41</v>
      </c>
      <c r="C102" s="2173">
        <v>33</v>
      </c>
      <c r="D102" s="2174">
        <v>0</v>
      </c>
      <c r="E102" s="2173">
        <v>138</v>
      </c>
      <c r="F102" s="2173">
        <v>6</v>
      </c>
      <c r="G102" s="2175">
        <v>0</v>
      </c>
      <c r="H102" s="2176">
        <v>28</v>
      </c>
      <c r="I102" s="2118">
        <v>246</v>
      </c>
      <c r="J102" s="2177">
        <v>0</v>
      </c>
      <c r="K102" s="2173">
        <v>0</v>
      </c>
      <c r="L102" s="2173">
        <v>0</v>
      </c>
      <c r="M102" s="2173">
        <v>0</v>
      </c>
      <c r="N102" s="2131">
        <v>0</v>
      </c>
      <c r="O102" s="2132">
        <v>246</v>
      </c>
      <c r="P102" s="2145">
        <v>224</v>
      </c>
      <c r="Q102" s="2146">
        <v>91</v>
      </c>
      <c r="R102" s="2147">
        <v>82</v>
      </c>
      <c r="S102" s="2148">
        <v>10</v>
      </c>
      <c r="T102" s="2149">
        <v>183</v>
      </c>
    </row>
    <row r="103" spans="1:20" ht="15.75" thickBot="1" x14ac:dyDescent="0.3">
      <c r="A103" s="2155" t="s">
        <v>23</v>
      </c>
      <c r="B103" s="2156">
        <v>44</v>
      </c>
      <c r="C103" s="2156">
        <v>8</v>
      </c>
      <c r="D103" s="2157">
        <v>0</v>
      </c>
      <c r="E103" s="2156">
        <v>22</v>
      </c>
      <c r="F103" s="2156">
        <v>885</v>
      </c>
      <c r="G103" s="2158">
        <v>0</v>
      </c>
      <c r="H103" s="2159">
        <v>1693</v>
      </c>
      <c r="I103" s="2118">
        <v>2652</v>
      </c>
      <c r="J103" s="2160">
        <v>0</v>
      </c>
      <c r="K103" s="2156">
        <v>0</v>
      </c>
      <c r="L103" s="2156">
        <v>0</v>
      </c>
      <c r="M103" s="2156">
        <v>425</v>
      </c>
      <c r="N103" s="2131">
        <v>425</v>
      </c>
      <c r="O103" s="2132">
        <v>3077</v>
      </c>
      <c r="P103" s="2161">
        <v>3072</v>
      </c>
      <c r="Q103" s="2162">
        <v>363</v>
      </c>
      <c r="R103" s="2163">
        <v>1006</v>
      </c>
      <c r="S103" s="2164">
        <v>1302</v>
      </c>
      <c r="T103" s="2165">
        <v>2671</v>
      </c>
    </row>
    <row r="104" spans="1:20" ht="15.75" thickBot="1" x14ac:dyDescent="0.3">
      <c r="A104" s="2178" t="s">
        <v>558</v>
      </c>
      <c r="B104" s="2179">
        <v>227401</v>
      </c>
      <c r="C104" s="2180">
        <v>153700</v>
      </c>
      <c r="D104" s="2180">
        <v>4120</v>
      </c>
      <c r="E104" s="2180">
        <v>118559</v>
      </c>
      <c r="F104" s="2180">
        <v>88468</v>
      </c>
      <c r="G104" s="2180">
        <v>6024</v>
      </c>
      <c r="H104" s="2180">
        <v>65043</v>
      </c>
      <c r="I104" s="2181">
        <v>653171</v>
      </c>
      <c r="J104" s="2179">
        <v>137243</v>
      </c>
      <c r="K104" s="2179">
        <v>59868</v>
      </c>
      <c r="L104" s="2179">
        <v>57135</v>
      </c>
      <c r="M104" s="2179">
        <v>38462</v>
      </c>
      <c r="N104" s="2120">
        <v>292709</v>
      </c>
      <c r="O104" s="2121">
        <v>945879</v>
      </c>
      <c r="P104" s="2179">
        <v>645573</v>
      </c>
      <c r="Q104" s="2182">
        <v>110072</v>
      </c>
      <c r="R104" s="2182">
        <v>165964</v>
      </c>
      <c r="S104" s="2182">
        <v>336654</v>
      </c>
      <c r="T104" s="2182">
        <v>612689</v>
      </c>
    </row>
    <row r="105" spans="1:20" ht="30" thickBot="1" x14ac:dyDescent="0.3">
      <c r="A105" s="2183" t="s">
        <v>559</v>
      </c>
      <c r="B105" s="2184">
        <v>462605</v>
      </c>
      <c r="C105" s="2184">
        <v>185942</v>
      </c>
      <c r="D105" s="2184">
        <v>10141</v>
      </c>
      <c r="E105" s="2184">
        <v>162897</v>
      </c>
      <c r="F105" s="2184">
        <v>95186</v>
      </c>
      <c r="G105" s="2184">
        <v>6859</v>
      </c>
      <c r="H105" s="2184">
        <v>87254</v>
      </c>
      <c r="I105" s="1379">
        <v>993883</v>
      </c>
      <c r="J105" s="2184">
        <v>141114</v>
      </c>
      <c r="K105" s="2184">
        <v>59927</v>
      </c>
      <c r="L105" s="2184">
        <v>58834</v>
      </c>
      <c r="M105" s="2184">
        <v>38519</v>
      </c>
      <c r="N105" s="1379">
        <v>298393</v>
      </c>
      <c r="O105" s="1380">
        <v>1292277</v>
      </c>
      <c r="P105" s="2184">
        <v>804707</v>
      </c>
      <c r="Q105" s="2185">
        <v>407128</v>
      </c>
      <c r="R105" s="2185">
        <v>180618</v>
      </c>
      <c r="S105" s="2185">
        <v>346993</v>
      </c>
      <c r="T105" s="2185">
        <v>934739</v>
      </c>
    </row>
    <row r="111" spans="1:20" x14ac:dyDescent="0.25">
      <c r="M111" s="61" t="s">
        <v>561</v>
      </c>
      <c r="N111" s="2274">
        <f>N18+N65</f>
        <v>60898</v>
      </c>
      <c r="O111" s="2274">
        <f>I18+I65</f>
        <v>672235</v>
      </c>
      <c r="P111" s="61" t="s">
        <v>564</v>
      </c>
    </row>
    <row r="112" spans="1:20" x14ac:dyDescent="0.25">
      <c r="M112" s="61" t="s">
        <v>562</v>
      </c>
      <c r="N112" s="2274">
        <f>N34+N81</f>
        <v>237495</v>
      </c>
      <c r="O112" s="2274">
        <f>I34+I81</f>
        <v>321650</v>
      </c>
      <c r="P112" s="61" t="s">
        <v>565</v>
      </c>
    </row>
    <row r="113" spans="13:16" x14ac:dyDescent="0.25">
      <c r="M113" s="61" t="s">
        <v>563</v>
      </c>
      <c r="N113" s="2274">
        <f>N35+N82</f>
        <v>298393</v>
      </c>
      <c r="O113" s="2274">
        <f>O112+O111</f>
        <v>993885</v>
      </c>
    </row>
    <row r="114" spans="13:16" x14ac:dyDescent="0.25">
      <c r="N114" s="2274"/>
    </row>
    <row r="115" spans="13:16" x14ac:dyDescent="0.25">
      <c r="M115" s="61" t="s">
        <v>572</v>
      </c>
      <c r="N115" s="2275">
        <f>N111/N113*100</f>
        <v>20.408655699027793</v>
      </c>
    </row>
    <row r="116" spans="13:16" x14ac:dyDescent="0.25">
      <c r="M116" s="61" t="s">
        <v>573</v>
      </c>
      <c r="N116" s="2275">
        <f>N112/N113*100</f>
        <v>79.59134430097221</v>
      </c>
      <c r="O116" s="2274"/>
    </row>
    <row r="119" spans="13:16" x14ac:dyDescent="0.25">
      <c r="M119" s="61" t="s">
        <v>566</v>
      </c>
      <c r="N119" s="2275">
        <f>N111/O105*100</f>
        <v>4.7124571589527635</v>
      </c>
      <c r="O119" s="2275">
        <f>O111/O105*100</f>
        <v>52.019419985034162</v>
      </c>
      <c r="P119" s="61" t="s">
        <v>568</v>
      </c>
    </row>
    <row r="120" spans="13:16" x14ac:dyDescent="0.25">
      <c r="M120" s="61" t="s">
        <v>567</v>
      </c>
      <c r="N120" s="2275">
        <f>N112/O105*100</f>
        <v>18.378025763826177</v>
      </c>
      <c r="O120" s="2275">
        <f>O112/O105*100</f>
        <v>24.890174474977115</v>
      </c>
      <c r="P120" s="61" t="s">
        <v>569</v>
      </c>
    </row>
    <row r="122" spans="13:16" x14ac:dyDescent="0.25">
      <c r="M122" s="61" t="s">
        <v>570</v>
      </c>
      <c r="N122" s="2275">
        <f>N113/O105*100</f>
        <v>23.090482922778939</v>
      </c>
      <c r="O122" s="2275">
        <f>O113/O105*100</f>
        <v>76.909594460011277</v>
      </c>
      <c r="P122" s="61" t="s">
        <v>571</v>
      </c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pageSetup paperSize="8" scale="43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U114"/>
  <sheetViews>
    <sheetView topLeftCell="C61" zoomScaleNormal="100" workbookViewId="0">
      <selection activeCell="D51" sqref="D51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31.7109375" style="61" bestFit="1" customWidth="1"/>
    <col min="17" max="17" width="32.5703125" style="1904" customWidth="1"/>
    <col min="18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  <c r="F1" s="2274"/>
    </row>
    <row r="2" spans="1:20" ht="18.75" x14ac:dyDescent="0.3">
      <c r="B2" s="1905"/>
      <c r="C2" s="1905"/>
      <c r="D2" s="1905"/>
      <c r="E2" s="3615" t="s">
        <v>560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1906"/>
      <c r="B3" s="1907"/>
      <c r="C3" s="1906"/>
      <c r="D3" s="1907"/>
      <c r="E3" s="1907"/>
      <c r="F3" s="3615" t="s">
        <v>543</v>
      </c>
      <c r="G3" s="3615"/>
      <c r="H3" s="1906"/>
      <c r="I3" s="1907"/>
      <c r="J3" s="1906"/>
      <c r="K3" s="1906"/>
      <c r="L3" s="1906"/>
      <c r="M3" s="1906"/>
      <c r="N3" s="1906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81.75" customHeight="1" thickBot="1" x14ac:dyDescent="0.3">
      <c r="A9" s="3611"/>
      <c r="B9" s="3605"/>
      <c r="C9" s="1908" t="s">
        <v>15</v>
      </c>
      <c r="D9" s="1909" t="s">
        <v>546</v>
      </c>
      <c r="E9" s="3609"/>
      <c r="F9" s="1908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ht="17.25" customHeight="1" x14ac:dyDescent="0.25">
      <c r="A10" s="1914" t="s">
        <v>17</v>
      </c>
      <c r="B10" s="2031">
        <v>3949</v>
      </c>
      <c r="C10" s="2186">
        <v>736</v>
      </c>
      <c r="D10" s="2187">
        <v>117</v>
      </c>
      <c r="E10" s="2031">
        <v>4543</v>
      </c>
      <c r="F10" s="2186">
        <v>575</v>
      </c>
      <c r="G10" s="2187">
        <v>5</v>
      </c>
      <c r="H10" s="2188">
        <v>714</v>
      </c>
      <c r="I10" s="2034">
        <v>10517</v>
      </c>
      <c r="J10" s="2031">
        <v>0</v>
      </c>
      <c r="K10" s="2031">
        <v>0</v>
      </c>
      <c r="L10" s="2031">
        <v>0</v>
      </c>
      <c r="M10" s="2031">
        <v>0</v>
      </c>
      <c r="N10" s="2034">
        <v>0</v>
      </c>
      <c r="O10" s="2035">
        <v>10517</v>
      </c>
      <c r="P10" s="2036">
        <v>5343</v>
      </c>
      <c r="Q10" s="2037">
        <v>9377</v>
      </c>
      <c r="R10" s="2038">
        <v>549</v>
      </c>
      <c r="S10" s="2039">
        <v>74</v>
      </c>
      <c r="T10" s="2040">
        <v>10000</v>
      </c>
    </row>
    <row r="11" spans="1:20" x14ac:dyDescent="0.25">
      <c r="A11" s="1946" t="s">
        <v>552</v>
      </c>
      <c r="B11" s="2041">
        <v>1068</v>
      </c>
      <c r="C11" s="2189">
        <v>330</v>
      </c>
      <c r="D11" s="2190">
        <v>98</v>
      </c>
      <c r="E11" s="2041">
        <v>1496</v>
      </c>
      <c r="F11" s="2189">
        <v>142</v>
      </c>
      <c r="G11" s="2187">
        <v>6</v>
      </c>
      <c r="H11" s="2188">
        <v>113</v>
      </c>
      <c r="I11" s="2034">
        <v>3148</v>
      </c>
      <c r="J11" s="2041">
        <v>0</v>
      </c>
      <c r="K11" s="2041">
        <v>0</v>
      </c>
      <c r="L11" s="2041">
        <v>0</v>
      </c>
      <c r="M11" s="2031">
        <v>0</v>
      </c>
      <c r="N11" s="2034">
        <v>0</v>
      </c>
      <c r="O11" s="2035">
        <v>3148</v>
      </c>
      <c r="P11" s="2044">
        <v>1476</v>
      </c>
      <c r="Q11" s="2045">
        <v>2564</v>
      </c>
      <c r="R11" s="2046">
        <v>420</v>
      </c>
      <c r="S11" s="2047">
        <v>3</v>
      </c>
      <c r="T11" s="2040">
        <v>2986</v>
      </c>
    </row>
    <row r="12" spans="1:20" s="1945" customFormat="1" x14ac:dyDescent="0.25">
      <c r="A12" s="1933" t="s">
        <v>553</v>
      </c>
      <c r="B12" s="2048">
        <v>301</v>
      </c>
      <c r="C12" s="2191">
        <v>71</v>
      </c>
      <c r="D12" s="2192">
        <v>0</v>
      </c>
      <c r="E12" s="2193">
        <v>447</v>
      </c>
      <c r="F12" s="2191">
        <v>39</v>
      </c>
      <c r="G12" s="2194">
        <v>0</v>
      </c>
      <c r="H12" s="2195">
        <v>33</v>
      </c>
      <c r="I12" s="2053">
        <v>891</v>
      </c>
      <c r="J12" s="2048">
        <v>0</v>
      </c>
      <c r="K12" s="2048">
        <v>0</v>
      </c>
      <c r="L12" s="2048">
        <v>0</v>
      </c>
      <c r="M12" s="2052">
        <v>0</v>
      </c>
      <c r="N12" s="2053">
        <v>0</v>
      </c>
      <c r="O12" s="2054">
        <v>891</v>
      </c>
      <c r="P12" s="2055">
        <v>402</v>
      </c>
      <c r="Q12" s="2056">
        <v>632</v>
      </c>
      <c r="R12" s="2057">
        <v>225</v>
      </c>
      <c r="S12" s="2196">
        <v>0</v>
      </c>
      <c r="T12" s="2052">
        <v>857</v>
      </c>
    </row>
    <row r="13" spans="1:20" s="1945" customFormat="1" x14ac:dyDescent="0.25">
      <c r="A13" s="1933" t="s">
        <v>412</v>
      </c>
      <c r="B13" s="2048">
        <v>76</v>
      </c>
      <c r="C13" s="2191">
        <v>6</v>
      </c>
      <c r="D13" s="2192">
        <v>0</v>
      </c>
      <c r="E13" s="2193">
        <v>169</v>
      </c>
      <c r="F13" s="2191">
        <v>0</v>
      </c>
      <c r="G13" s="2194">
        <v>0</v>
      </c>
      <c r="H13" s="2195">
        <v>28</v>
      </c>
      <c r="I13" s="2053">
        <v>279</v>
      </c>
      <c r="J13" s="2048">
        <v>0</v>
      </c>
      <c r="K13" s="2048">
        <v>0</v>
      </c>
      <c r="L13" s="2048">
        <v>0</v>
      </c>
      <c r="M13" s="2052">
        <v>0</v>
      </c>
      <c r="N13" s="2053">
        <v>0</v>
      </c>
      <c r="O13" s="2054">
        <v>279</v>
      </c>
      <c r="P13" s="2055">
        <v>85</v>
      </c>
      <c r="Q13" s="2056">
        <v>235</v>
      </c>
      <c r="R13" s="2057">
        <v>39</v>
      </c>
      <c r="S13" s="2196">
        <v>0</v>
      </c>
      <c r="T13" s="2052">
        <v>274</v>
      </c>
    </row>
    <row r="14" spans="1:20" s="1945" customFormat="1" x14ac:dyDescent="0.25">
      <c r="A14" s="1933" t="s">
        <v>554</v>
      </c>
      <c r="B14" s="2048">
        <v>434</v>
      </c>
      <c r="C14" s="2191">
        <v>218</v>
      </c>
      <c r="D14" s="2192">
        <v>98</v>
      </c>
      <c r="E14" s="2193">
        <v>584</v>
      </c>
      <c r="F14" s="2191">
        <v>47</v>
      </c>
      <c r="G14" s="2194">
        <v>6</v>
      </c>
      <c r="H14" s="2195">
        <v>25</v>
      </c>
      <c r="I14" s="2053">
        <v>1308</v>
      </c>
      <c r="J14" s="2048">
        <v>0</v>
      </c>
      <c r="K14" s="2048">
        <v>0</v>
      </c>
      <c r="L14" s="2048">
        <v>0</v>
      </c>
      <c r="M14" s="2052">
        <v>0</v>
      </c>
      <c r="N14" s="2053">
        <v>0</v>
      </c>
      <c r="O14" s="2054">
        <v>1308</v>
      </c>
      <c r="P14" s="2055">
        <v>677</v>
      </c>
      <c r="Q14" s="2056">
        <v>1084</v>
      </c>
      <c r="R14" s="2057">
        <v>155</v>
      </c>
      <c r="S14" s="2196">
        <v>0</v>
      </c>
      <c r="T14" s="2052">
        <v>1239</v>
      </c>
    </row>
    <row r="15" spans="1:20" x14ac:dyDescent="0.25">
      <c r="A15" s="1946" t="s">
        <v>555</v>
      </c>
      <c r="B15" s="2041">
        <v>623</v>
      </c>
      <c r="C15" s="2189">
        <v>117</v>
      </c>
      <c r="D15" s="2190">
        <v>23</v>
      </c>
      <c r="E15" s="2041">
        <v>1142</v>
      </c>
      <c r="F15" s="2189">
        <v>236</v>
      </c>
      <c r="G15" s="2187">
        <v>94</v>
      </c>
      <c r="H15" s="2188">
        <v>75</v>
      </c>
      <c r="I15" s="2034">
        <v>2192</v>
      </c>
      <c r="J15" s="2041">
        <v>0</v>
      </c>
      <c r="K15" s="2041">
        <v>0</v>
      </c>
      <c r="L15" s="2041">
        <v>0</v>
      </c>
      <c r="M15" s="2031">
        <v>0</v>
      </c>
      <c r="N15" s="2034">
        <v>0</v>
      </c>
      <c r="O15" s="2035">
        <v>2192</v>
      </c>
      <c r="P15" s="2044">
        <v>1176</v>
      </c>
      <c r="Q15" s="2045">
        <v>1826</v>
      </c>
      <c r="R15" s="2046">
        <v>195</v>
      </c>
      <c r="S15" s="2047">
        <v>0</v>
      </c>
      <c r="T15" s="2040">
        <v>2021</v>
      </c>
    </row>
    <row r="16" spans="1:20" x14ac:dyDescent="0.25">
      <c r="A16" s="1947" t="s">
        <v>556</v>
      </c>
      <c r="B16" s="2058">
        <v>318</v>
      </c>
      <c r="C16" s="2197">
        <v>12</v>
      </c>
      <c r="D16" s="2198">
        <v>0</v>
      </c>
      <c r="E16" s="2199">
        <v>465</v>
      </c>
      <c r="F16" s="2197">
        <v>26</v>
      </c>
      <c r="G16" s="2200">
        <v>9</v>
      </c>
      <c r="H16" s="2201">
        <v>28</v>
      </c>
      <c r="I16" s="2062">
        <v>848</v>
      </c>
      <c r="J16" s="2058">
        <v>0</v>
      </c>
      <c r="K16" s="2058">
        <v>0</v>
      </c>
      <c r="L16" s="2058">
        <v>0</v>
      </c>
      <c r="M16" s="2062">
        <v>0</v>
      </c>
      <c r="N16" s="2062">
        <v>0</v>
      </c>
      <c r="O16" s="2062">
        <v>848</v>
      </c>
      <c r="P16" s="2064">
        <v>455</v>
      </c>
      <c r="Q16" s="2065">
        <v>721</v>
      </c>
      <c r="R16" s="2066">
        <v>81</v>
      </c>
      <c r="S16" s="2202">
        <v>0</v>
      </c>
      <c r="T16" s="2062">
        <v>802</v>
      </c>
    </row>
    <row r="17" spans="1:20" ht="15.75" thickBot="1" x14ac:dyDescent="0.3">
      <c r="A17" s="1946" t="s">
        <v>23</v>
      </c>
      <c r="B17" s="2068">
        <v>446</v>
      </c>
      <c r="C17" s="2203">
        <v>139</v>
      </c>
      <c r="D17" s="2204">
        <v>52</v>
      </c>
      <c r="E17" s="2068">
        <v>1093</v>
      </c>
      <c r="F17" s="2203">
        <v>92</v>
      </c>
      <c r="G17" s="2190">
        <v>16</v>
      </c>
      <c r="H17" s="2188">
        <v>187</v>
      </c>
      <c r="I17" s="2071">
        <v>1957</v>
      </c>
      <c r="J17" s="2068">
        <v>0</v>
      </c>
      <c r="K17" s="2068">
        <v>0</v>
      </c>
      <c r="L17" s="2068">
        <v>0</v>
      </c>
      <c r="M17" s="2031">
        <v>0</v>
      </c>
      <c r="N17" s="2071">
        <v>0</v>
      </c>
      <c r="O17" s="2072">
        <v>1957</v>
      </c>
      <c r="P17" s="2073">
        <v>1013</v>
      </c>
      <c r="Q17" s="2074">
        <v>1643</v>
      </c>
      <c r="R17" s="2075">
        <v>71</v>
      </c>
      <c r="S17" s="2076">
        <v>148</v>
      </c>
      <c r="T17" s="2040">
        <v>1862</v>
      </c>
    </row>
    <row r="18" spans="1:20" ht="15.75" thickBot="1" x14ac:dyDescent="0.3">
      <c r="A18" s="1966" t="s">
        <v>24</v>
      </c>
      <c r="B18" s="2077">
        <v>6086</v>
      </c>
      <c r="C18" s="2077">
        <v>1322</v>
      </c>
      <c r="D18" s="2205">
        <v>290</v>
      </c>
      <c r="E18" s="2077">
        <v>8273</v>
      </c>
      <c r="F18" s="2077">
        <v>1045</v>
      </c>
      <c r="G18" s="2205">
        <v>121</v>
      </c>
      <c r="H18" s="2077">
        <v>1088</v>
      </c>
      <c r="I18" s="2078">
        <v>17815</v>
      </c>
      <c r="J18" s="2077">
        <v>0</v>
      </c>
      <c r="K18" s="2077">
        <v>0</v>
      </c>
      <c r="L18" s="2077">
        <v>0</v>
      </c>
      <c r="M18" s="2077">
        <v>0</v>
      </c>
      <c r="N18" s="2078">
        <v>0</v>
      </c>
      <c r="O18" s="2079">
        <v>17815</v>
      </c>
      <c r="P18" s="2077">
        <v>9009</v>
      </c>
      <c r="Q18" s="2077">
        <v>15409</v>
      </c>
      <c r="R18" s="2077">
        <v>1235</v>
      </c>
      <c r="S18" s="2077">
        <v>225</v>
      </c>
      <c r="T18" s="2077">
        <v>16869</v>
      </c>
    </row>
    <row r="19" spans="1:20" x14ac:dyDescent="0.25">
      <c r="A19" s="1971" t="s">
        <v>35</v>
      </c>
      <c r="B19" s="2081">
        <v>13</v>
      </c>
      <c r="C19" s="2206">
        <v>11</v>
      </c>
      <c r="D19" s="2207">
        <v>11</v>
      </c>
      <c r="E19" s="2208">
        <v>40</v>
      </c>
      <c r="F19" s="2206">
        <v>230</v>
      </c>
      <c r="G19" s="2207">
        <v>0</v>
      </c>
      <c r="H19" s="2208">
        <v>0</v>
      </c>
      <c r="I19" s="2034">
        <v>294</v>
      </c>
      <c r="J19" s="2081">
        <v>0</v>
      </c>
      <c r="K19" s="2081">
        <v>0</v>
      </c>
      <c r="L19" s="2081">
        <v>0</v>
      </c>
      <c r="M19" s="2081">
        <v>0</v>
      </c>
      <c r="N19" s="2084">
        <v>0</v>
      </c>
      <c r="O19" s="2085">
        <v>294</v>
      </c>
      <c r="P19" s="2086">
        <v>259</v>
      </c>
      <c r="Q19" s="2037">
        <v>36</v>
      </c>
      <c r="R19" s="2038">
        <v>4</v>
      </c>
      <c r="S19" s="2039">
        <v>230</v>
      </c>
      <c r="T19" s="2040">
        <v>270</v>
      </c>
    </row>
    <row r="20" spans="1:20" x14ac:dyDescent="0.25">
      <c r="A20" s="1978" t="s">
        <v>36</v>
      </c>
      <c r="B20" s="2041">
        <v>0</v>
      </c>
      <c r="C20" s="2189">
        <v>0</v>
      </c>
      <c r="D20" s="2190">
        <v>0</v>
      </c>
      <c r="E20" s="2209">
        <v>0</v>
      </c>
      <c r="F20" s="2189">
        <v>0</v>
      </c>
      <c r="G20" s="2190">
        <v>0</v>
      </c>
      <c r="H20" s="2209">
        <v>0</v>
      </c>
      <c r="I20" s="2034">
        <v>0</v>
      </c>
      <c r="J20" s="2041">
        <v>0</v>
      </c>
      <c r="K20" s="2041">
        <v>0</v>
      </c>
      <c r="L20" s="2041">
        <v>0</v>
      </c>
      <c r="M20" s="2041">
        <v>0</v>
      </c>
      <c r="N20" s="2087">
        <v>0</v>
      </c>
      <c r="O20" s="2088">
        <v>0</v>
      </c>
      <c r="P20" s="2044">
        <v>0</v>
      </c>
      <c r="Q20" s="2045">
        <v>0</v>
      </c>
      <c r="R20" s="2046">
        <v>0</v>
      </c>
      <c r="S20" s="2047">
        <v>0</v>
      </c>
      <c r="T20" s="2040">
        <v>0</v>
      </c>
    </row>
    <row r="21" spans="1:20" x14ac:dyDescent="0.25">
      <c r="A21" s="1978" t="s">
        <v>37</v>
      </c>
      <c r="B21" s="2041">
        <v>0</v>
      </c>
      <c r="C21" s="2189">
        <v>0</v>
      </c>
      <c r="D21" s="2190">
        <v>0</v>
      </c>
      <c r="E21" s="2209">
        <v>0</v>
      </c>
      <c r="F21" s="2189">
        <v>0</v>
      </c>
      <c r="G21" s="2190">
        <v>0</v>
      </c>
      <c r="H21" s="2209">
        <v>0</v>
      </c>
      <c r="I21" s="2034">
        <v>0</v>
      </c>
      <c r="J21" s="2041">
        <v>0</v>
      </c>
      <c r="K21" s="2041">
        <v>0</v>
      </c>
      <c r="L21" s="2041">
        <v>0</v>
      </c>
      <c r="M21" s="2041">
        <v>0</v>
      </c>
      <c r="N21" s="2087">
        <v>0</v>
      </c>
      <c r="O21" s="2088">
        <v>0</v>
      </c>
      <c r="P21" s="2044">
        <v>0</v>
      </c>
      <c r="Q21" s="2045">
        <v>0</v>
      </c>
      <c r="R21" s="2046">
        <v>0</v>
      </c>
      <c r="S21" s="2047">
        <v>0</v>
      </c>
      <c r="T21" s="2040">
        <v>0</v>
      </c>
    </row>
    <row r="22" spans="1:20" x14ac:dyDescent="0.25">
      <c r="A22" s="1978" t="s">
        <v>38</v>
      </c>
      <c r="B22" s="2041">
        <v>0</v>
      </c>
      <c r="C22" s="2189">
        <v>0</v>
      </c>
      <c r="D22" s="2190">
        <v>0</v>
      </c>
      <c r="E22" s="2209">
        <v>0</v>
      </c>
      <c r="F22" s="2189">
        <v>0</v>
      </c>
      <c r="G22" s="2190">
        <v>0</v>
      </c>
      <c r="H22" s="2209">
        <v>0</v>
      </c>
      <c r="I22" s="2034">
        <v>0</v>
      </c>
      <c r="J22" s="2041">
        <v>0</v>
      </c>
      <c r="K22" s="2041">
        <v>0</v>
      </c>
      <c r="L22" s="2041">
        <v>0</v>
      </c>
      <c r="M22" s="2041">
        <v>0</v>
      </c>
      <c r="N22" s="2087">
        <v>0</v>
      </c>
      <c r="O22" s="2088">
        <v>0</v>
      </c>
      <c r="P22" s="2044">
        <v>0</v>
      </c>
      <c r="Q22" s="2045">
        <v>0</v>
      </c>
      <c r="R22" s="2046">
        <v>0</v>
      </c>
      <c r="S22" s="2047">
        <v>0</v>
      </c>
      <c r="T22" s="2040">
        <v>0</v>
      </c>
    </row>
    <row r="23" spans="1:20" x14ac:dyDescent="0.25">
      <c r="A23" s="1978" t="s">
        <v>39</v>
      </c>
      <c r="B23" s="2041">
        <v>13</v>
      </c>
      <c r="C23" s="2189">
        <v>0</v>
      </c>
      <c r="D23" s="2190">
        <v>0</v>
      </c>
      <c r="E23" s="2209">
        <v>14</v>
      </c>
      <c r="F23" s="2189">
        <v>0</v>
      </c>
      <c r="G23" s="2190">
        <v>0</v>
      </c>
      <c r="H23" s="2209">
        <v>0</v>
      </c>
      <c r="I23" s="2034">
        <v>27</v>
      </c>
      <c r="J23" s="2041">
        <v>0</v>
      </c>
      <c r="K23" s="2041">
        <v>0</v>
      </c>
      <c r="L23" s="2041">
        <v>0</v>
      </c>
      <c r="M23" s="2041">
        <v>0</v>
      </c>
      <c r="N23" s="2087">
        <v>0</v>
      </c>
      <c r="O23" s="2088">
        <v>27</v>
      </c>
      <c r="P23" s="2044">
        <v>13</v>
      </c>
      <c r="Q23" s="2045">
        <v>27</v>
      </c>
      <c r="R23" s="2046">
        <v>0</v>
      </c>
      <c r="S23" s="2047">
        <v>0</v>
      </c>
      <c r="T23" s="2040">
        <v>27</v>
      </c>
    </row>
    <row r="24" spans="1:20" ht="15" customHeight="1" x14ac:dyDescent="0.25">
      <c r="A24" s="1978" t="s">
        <v>40</v>
      </c>
      <c r="B24" s="2041">
        <v>0</v>
      </c>
      <c r="C24" s="2189">
        <v>0</v>
      </c>
      <c r="D24" s="2190">
        <v>0</v>
      </c>
      <c r="E24" s="2209">
        <v>1</v>
      </c>
      <c r="F24" s="2189">
        <v>0</v>
      </c>
      <c r="G24" s="2190">
        <v>0</v>
      </c>
      <c r="H24" s="2209">
        <v>0</v>
      </c>
      <c r="I24" s="2034">
        <v>1</v>
      </c>
      <c r="J24" s="2041">
        <v>0</v>
      </c>
      <c r="K24" s="2041">
        <v>0</v>
      </c>
      <c r="L24" s="2041">
        <v>0</v>
      </c>
      <c r="M24" s="2041">
        <v>0</v>
      </c>
      <c r="N24" s="2087">
        <v>0</v>
      </c>
      <c r="O24" s="2088">
        <v>1</v>
      </c>
      <c r="P24" s="2044">
        <v>0</v>
      </c>
      <c r="Q24" s="2045">
        <v>0</v>
      </c>
      <c r="R24" s="2046">
        <v>0</v>
      </c>
      <c r="S24" s="2047">
        <v>0</v>
      </c>
      <c r="T24" s="2040">
        <v>0</v>
      </c>
    </row>
    <row r="25" spans="1:20" x14ac:dyDescent="0.25">
      <c r="A25" s="1981" t="s">
        <v>41</v>
      </c>
      <c r="B25" s="2041">
        <v>7</v>
      </c>
      <c r="C25" s="2189">
        <v>0</v>
      </c>
      <c r="D25" s="2190">
        <v>0</v>
      </c>
      <c r="E25" s="2209">
        <v>3</v>
      </c>
      <c r="F25" s="2189">
        <v>0</v>
      </c>
      <c r="G25" s="2190">
        <v>0</v>
      </c>
      <c r="H25" s="2209">
        <v>0</v>
      </c>
      <c r="I25" s="2034">
        <v>10</v>
      </c>
      <c r="J25" s="2041">
        <v>0</v>
      </c>
      <c r="K25" s="2041">
        <v>0</v>
      </c>
      <c r="L25" s="2041">
        <v>0</v>
      </c>
      <c r="M25" s="2041">
        <v>0</v>
      </c>
      <c r="N25" s="2087">
        <v>0</v>
      </c>
      <c r="O25" s="2088">
        <v>10</v>
      </c>
      <c r="P25" s="2044">
        <v>8</v>
      </c>
      <c r="Q25" s="2045">
        <v>8</v>
      </c>
      <c r="R25" s="2046">
        <v>0</v>
      </c>
      <c r="S25" s="2047">
        <v>0</v>
      </c>
      <c r="T25" s="2040">
        <v>8</v>
      </c>
    </row>
    <row r="26" spans="1:20" x14ac:dyDescent="0.25">
      <c r="A26" s="1978" t="s">
        <v>42</v>
      </c>
      <c r="B26" s="2041">
        <v>0</v>
      </c>
      <c r="C26" s="2189">
        <v>0</v>
      </c>
      <c r="D26" s="2190">
        <v>0</v>
      </c>
      <c r="E26" s="2209">
        <v>0</v>
      </c>
      <c r="F26" s="2189">
        <v>0</v>
      </c>
      <c r="G26" s="2190">
        <v>0</v>
      </c>
      <c r="H26" s="2209">
        <v>0</v>
      </c>
      <c r="I26" s="2034">
        <v>0</v>
      </c>
      <c r="J26" s="2041">
        <v>0</v>
      </c>
      <c r="K26" s="2041">
        <v>0</v>
      </c>
      <c r="L26" s="2041">
        <v>0</v>
      </c>
      <c r="M26" s="2041">
        <v>0</v>
      </c>
      <c r="N26" s="2087">
        <v>0</v>
      </c>
      <c r="O26" s="2088">
        <v>0</v>
      </c>
      <c r="P26" s="2044">
        <v>0</v>
      </c>
      <c r="Q26" s="2045">
        <v>0</v>
      </c>
      <c r="R26" s="2046">
        <v>0</v>
      </c>
      <c r="S26" s="2047">
        <v>0</v>
      </c>
      <c r="T26" s="2040">
        <v>0</v>
      </c>
    </row>
    <row r="27" spans="1:20" x14ac:dyDescent="0.25">
      <c r="A27" s="1978" t="s">
        <v>43</v>
      </c>
      <c r="B27" s="2041">
        <v>21</v>
      </c>
      <c r="C27" s="2189">
        <v>0</v>
      </c>
      <c r="D27" s="2190">
        <v>0</v>
      </c>
      <c r="E27" s="2209">
        <v>41</v>
      </c>
      <c r="F27" s="2189">
        <v>0</v>
      </c>
      <c r="G27" s="2190">
        <v>0</v>
      </c>
      <c r="H27" s="2209">
        <v>25</v>
      </c>
      <c r="I27" s="2034">
        <v>87</v>
      </c>
      <c r="J27" s="2041">
        <v>0</v>
      </c>
      <c r="K27" s="2041">
        <v>0</v>
      </c>
      <c r="L27" s="2041">
        <v>0</v>
      </c>
      <c r="M27" s="2041">
        <v>0</v>
      </c>
      <c r="N27" s="2087">
        <v>0</v>
      </c>
      <c r="O27" s="2088">
        <v>87</v>
      </c>
      <c r="P27" s="2044">
        <v>65</v>
      </c>
      <c r="Q27" s="2045">
        <v>50</v>
      </c>
      <c r="R27" s="2046">
        <v>30</v>
      </c>
      <c r="S27" s="2047">
        <v>0</v>
      </c>
      <c r="T27" s="2040">
        <v>80</v>
      </c>
    </row>
    <row r="28" spans="1:20" x14ac:dyDescent="0.25">
      <c r="A28" s="1978" t="s">
        <v>44</v>
      </c>
      <c r="B28" s="2041">
        <v>18</v>
      </c>
      <c r="C28" s="2189">
        <v>0</v>
      </c>
      <c r="D28" s="2190">
        <v>0</v>
      </c>
      <c r="E28" s="2209">
        <v>18</v>
      </c>
      <c r="F28" s="2189">
        <v>0</v>
      </c>
      <c r="G28" s="2190">
        <v>0</v>
      </c>
      <c r="H28" s="2209">
        <v>0</v>
      </c>
      <c r="I28" s="2034">
        <v>36</v>
      </c>
      <c r="J28" s="2041">
        <v>0</v>
      </c>
      <c r="K28" s="2041">
        <v>0</v>
      </c>
      <c r="L28" s="2041">
        <v>0</v>
      </c>
      <c r="M28" s="2041">
        <v>0</v>
      </c>
      <c r="N28" s="2087">
        <v>0</v>
      </c>
      <c r="O28" s="2088">
        <v>36</v>
      </c>
      <c r="P28" s="2044">
        <v>4</v>
      </c>
      <c r="Q28" s="2045">
        <v>18</v>
      </c>
      <c r="R28" s="2046">
        <v>18</v>
      </c>
      <c r="S28" s="2047">
        <v>0</v>
      </c>
      <c r="T28" s="2040">
        <v>36</v>
      </c>
    </row>
    <row r="29" spans="1:20" x14ac:dyDescent="0.25">
      <c r="A29" s="1978" t="s">
        <v>45</v>
      </c>
      <c r="B29" s="2041">
        <v>7</v>
      </c>
      <c r="C29" s="2189">
        <v>0</v>
      </c>
      <c r="D29" s="2190">
        <v>0</v>
      </c>
      <c r="E29" s="2209">
        <v>10</v>
      </c>
      <c r="F29" s="2189">
        <v>0</v>
      </c>
      <c r="G29" s="2190">
        <v>0</v>
      </c>
      <c r="H29" s="2209">
        <v>0</v>
      </c>
      <c r="I29" s="2034">
        <v>17</v>
      </c>
      <c r="J29" s="2041">
        <v>0</v>
      </c>
      <c r="K29" s="2041">
        <v>0</v>
      </c>
      <c r="L29" s="2041">
        <v>0</v>
      </c>
      <c r="M29" s="2041">
        <v>0</v>
      </c>
      <c r="N29" s="2087">
        <v>0</v>
      </c>
      <c r="O29" s="2088">
        <v>17</v>
      </c>
      <c r="P29" s="2044">
        <v>10</v>
      </c>
      <c r="Q29" s="2045">
        <v>17</v>
      </c>
      <c r="R29" s="2046">
        <v>0</v>
      </c>
      <c r="S29" s="2047">
        <v>0</v>
      </c>
      <c r="T29" s="2040">
        <v>17</v>
      </c>
    </row>
    <row r="30" spans="1:20" x14ac:dyDescent="0.25">
      <c r="A30" s="1978" t="s">
        <v>46</v>
      </c>
      <c r="B30" s="2041">
        <v>0</v>
      </c>
      <c r="C30" s="2189">
        <v>4</v>
      </c>
      <c r="D30" s="2190">
        <v>0</v>
      </c>
      <c r="E30" s="2209">
        <v>0</v>
      </c>
      <c r="F30" s="2189">
        <v>7</v>
      </c>
      <c r="G30" s="2190">
        <v>0</v>
      </c>
      <c r="H30" s="2209">
        <v>0</v>
      </c>
      <c r="I30" s="2034">
        <v>11</v>
      </c>
      <c r="J30" s="2041">
        <v>0</v>
      </c>
      <c r="K30" s="2041">
        <v>0</v>
      </c>
      <c r="L30" s="2041">
        <v>0</v>
      </c>
      <c r="M30" s="2041">
        <v>0</v>
      </c>
      <c r="N30" s="2087">
        <v>0</v>
      </c>
      <c r="O30" s="2088">
        <v>11</v>
      </c>
      <c r="P30" s="2044">
        <v>7</v>
      </c>
      <c r="Q30" s="2045">
        <v>0</v>
      </c>
      <c r="R30" s="2046">
        <v>11</v>
      </c>
      <c r="S30" s="2047">
        <v>0</v>
      </c>
      <c r="T30" s="2040">
        <v>11</v>
      </c>
    </row>
    <row r="31" spans="1:20" x14ac:dyDescent="0.25">
      <c r="A31" s="1978" t="s">
        <v>47</v>
      </c>
      <c r="B31" s="2041">
        <v>0</v>
      </c>
      <c r="C31" s="2189">
        <v>0</v>
      </c>
      <c r="D31" s="2190">
        <v>0</v>
      </c>
      <c r="E31" s="2209">
        <v>0</v>
      </c>
      <c r="F31" s="2189">
        <v>0</v>
      </c>
      <c r="G31" s="2190">
        <v>0</v>
      </c>
      <c r="H31" s="2209">
        <v>0</v>
      </c>
      <c r="I31" s="2034">
        <v>0</v>
      </c>
      <c r="J31" s="2041">
        <v>0</v>
      </c>
      <c r="K31" s="2041">
        <v>0</v>
      </c>
      <c r="L31" s="2041">
        <v>0</v>
      </c>
      <c r="M31" s="2041">
        <v>0</v>
      </c>
      <c r="N31" s="2087">
        <v>0</v>
      </c>
      <c r="O31" s="2088">
        <v>0</v>
      </c>
      <c r="P31" s="2044">
        <v>0</v>
      </c>
      <c r="Q31" s="2045">
        <v>0</v>
      </c>
      <c r="R31" s="2046">
        <v>0</v>
      </c>
      <c r="S31" s="2047">
        <v>0</v>
      </c>
      <c r="T31" s="2040">
        <v>0</v>
      </c>
    </row>
    <row r="32" spans="1:20" x14ac:dyDescent="0.25">
      <c r="A32" s="1982" t="s">
        <v>557</v>
      </c>
      <c r="B32" s="2089">
        <v>11</v>
      </c>
      <c r="C32" s="2210">
        <v>6</v>
      </c>
      <c r="D32" s="2200">
        <v>6</v>
      </c>
      <c r="E32" s="2211">
        <v>0</v>
      </c>
      <c r="F32" s="2210">
        <v>16</v>
      </c>
      <c r="G32" s="2200">
        <v>16</v>
      </c>
      <c r="H32" s="2211">
        <v>0</v>
      </c>
      <c r="I32" s="2062">
        <v>33</v>
      </c>
      <c r="J32" s="2089">
        <v>0</v>
      </c>
      <c r="K32" s="2089">
        <v>0</v>
      </c>
      <c r="L32" s="2089">
        <v>0</v>
      </c>
      <c r="M32" s="2089">
        <v>0</v>
      </c>
      <c r="N32" s="2089">
        <v>0</v>
      </c>
      <c r="O32" s="2089">
        <v>33</v>
      </c>
      <c r="P32" s="2091">
        <v>33</v>
      </c>
      <c r="Q32" s="2092">
        <v>6</v>
      </c>
      <c r="R32" s="2093">
        <v>34</v>
      </c>
      <c r="S32" s="2094">
        <v>0</v>
      </c>
      <c r="T32" s="2062">
        <v>40</v>
      </c>
    </row>
    <row r="33" spans="1:20" ht="15.75" thickBot="1" x14ac:dyDescent="0.3">
      <c r="A33" s="1946" t="s">
        <v>321</v>
      </c>
      <c r="B33" s="2041">
        <v>63</v>
      </c>
      <c r="C33" s="2189">
        <v>0</v>
      </c>
      <c r="D33" s="2190">
        <v>0</v>
      </c>
      <c r="E33" s="2209">
        <v>64</v>
      </c>
      <c r="F33" s="2189">
        <v>34</v>
      </c>
      <c r="G33" s="2190">
        <v>0</v>
      </c>
      <c r="H33" s="2209">
        <v>56</v>
      </c>
      <c r="I33" s="2071">
        <v>217</v>
      </c>
      <c r="J33" s="2041">
        <v>0</v>
      </c>
      <c r="K33" s="2041">
        <v>0</v>
      </c>
      <c r="L33" s="2041">
        <v>0</v>
      </c>
      <c r="M33" s="2041">
        <v>0</v>
      </c>
      <c r="N33" s="2087">
        <v>0</v>
      </c>
      <c r="O33" s="2088">
        <v>217</v>
      </c>
      <c r="P33" s="2044">
        <v>119</v>
      </c>
      <c r="Q33" s="2074">
        <v>195</v>
      </c>
      <c r="R33" s="2075">
        <v>19</v>
      </c>
      <c r="S33" s="2076">
        <v>0</v>
      </c>
      <c r="T33" s="2095">
        <v>214</v>
      </c>
    </row>
    <row r="34" spans="1:20" s="2" customFormat="1" ht="15.75" thickBot="1" x14ac:dyDescent="0.3">
      <c r="A34" s="1992" t="s">
        <v>25</v>
      </c>
      <c r="B34" s="2096">
        <v>153</v>
      </c>
      <c r="C34" s="2212">
        <v>21</v>
      </c>
      <c r="D34" s="2213">
        <v>17</v>
      </c>
      <c r="E34" s="2214">
        <v>191</v>
      </c>
      <c r="F34" s="2212">
        <v>287</v>
      </c>
      <c r="G34" s="2213">
        <v>16</v>
      </c>
      <c r="H34" s="2214">
        <v>81</v>
      </c>
      <c r="I34" s="2078">
        <v>733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733</v>
      </c>
      <c r="P34" s="2096">
        <v>518</v>
      </c>
      <c r="Q34" s="2101">
        <v>357</v>
      </c>
      <c r="R34" s="2101">
        <v>116</v>
      </c>
      <c r="S34" s="2102">
        <v>230</v>
      </c>
      <c r="T34" s="2080">
        <v>703</v>
      </c>
    </row>
    <row r="35" spans="1:20" s="2" customFormat="1" ht="15.75" thickBot="1" x14ac:dyDescent="0.3">
      <c r="A35" s="1966" t="s">
        <v>558</v>
      </c>
      <c r="B35" s="2077">
        <v>6239</v>
      </c>
      <c r="C35" s="2103">
        <v>1343</v>
      </c>
      <c r="D35" s="2215">
        <v>307</v>
      </c>
      <c r="E35" s="2077">
        <v>8464</v>
      </c>
      <c r="F35" s="2105">
        <v>1332</v>
      </c>
      <c r="G35" s="2216">
        <v>137</v>
      </c>
      <c r="H35" s="2077">
        <v>1170</v>
      </c>
      <c r="I35" s="2078">
        <v>18548</v>
      </c>
      <c r="J35" s="2077">
        <v>0</v>
      </c>
      <c r="K35" s="2077">
        <v>0</v>
      </c>
      <c r="L35" s="2077">
        <v>0</v>
      </c>
      <c r="M35" s="2077">
        <v>0</v>
      </c>
      <c r="N35" s="2078">
        <v>0</v>
      </c>
      <c r="O35" s="2079">
        <v>18548</v>
      </c>
      <c r="P35" s="2077">
        <v>9527</v>
      </c>
      <c r="Q35" s="2106">
        <v>15766</v>
      </c>
      <c r="R35" s="2106">
        <v>1351</v>
      </c>
      <c r="S35" s="2107">
        <v>455</v>
      </c>
      <c r="T35" s="2108">
        <v>17572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007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1908" t="s">
        <v>15</v>
      </c>
      <c r="D42" s="1909" t="s">
        <v>546</v>
      </c>
      <c r="E42" s="3609"/>
      <c r="F42" s="1908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217">
        <v>1112</v>
      </c>
      <c r="C43" s="2125">
        <v>93</v>
      </c>
      <c r="D43" s="2126">
        <v>24</v>
      </c>
      <c r="E43" s="2218">
        <v>1004</v>
      </c>
      <c r="F43" s="2218">
        <v>62</v>
      </c>
      <c r="G43" s="2136">
        <v>15</v>
      </c>
      <c r="H43" s="2219">
        <v>268</v>
      </c>
      <c r="I43" s="2034">
        <v>2540</v>
      </c>
      <c r="J43" s="2082">
        <v>0</v>
      </c>
      <c r="K43" s="2220">
        <v>0</v>
      </c>
      <c r="L43" s="2218">
        <v>0</v>
      </c>
      <c r="M43" s="2219">
        <v>0</v>
      </c>
      <c r="N43" s="2034">
        <v>0</v>
      </c>
      <c r="O43" s="2035">
        <v>2540</v>
      </c>
      <c r="P43" s="2221">
        <v>1040</v>
      </c>
      <c r="Q43" s="2045">
        <v>2114</v>
      </c>
      <c r="R43" s="2046">
        <v>1</v>
      </c>
      <c r="S43" s="2047">
        <v>51</v>
      </c>
      <c r="T43" s="2222">
        <v>2166</v>
      </c>
    </row>
    <row r="44" spans="1:20" s="2" customFormat="1" ht="15.75" thickBot="1" x14ac:dyDescent="0.3">
      <c r="A44" s="1978" t="s">
        <v>28</v>
      </c>
      <c r="B44" s="2042">
        <v>4974</v>
      </c>
      <c r="C44" s="2151">
        <v>1229</v>
      </c>
      <c r="D44" s="2147">
        <v>266</v>
      </c>
      <c r="E44" s="2151">
        <v>7269</v>
      </c>
      <c r="F44" s="2151">
        <v>983</v>
      </c>
      <c r="G44" s="2136">
        <v>106</v>
      </c>
      <c r="H44" s="2219">
        <v>820</v>
      </c>
      <c r="I44" s="2071">
        <v>15275</v>
      </c>
      <c r="J44" s="2223">
        <v>0</v>
      </c>
      <c r="K44" s="2153">
        <v>0</v>
      </c>
      <c r="L44" s="2151">
        <v>0</v>
      </c>
      <c r="M44" s="2219">
        <v>0</v>
      </c>
      <c r="N44" s="2034">
        <v>0</v>
      </c>
      <c r="O44" s="2035">
        <v>15275</v>
      </c>
      <c r="P44" s="2224">
        <v>7968</v>
      </c>
      <c r="Q44" s="2074">
        <v>13296</v>
      </c>
      <c r="R44" s="2075">
        <v>1234</v>
      </c>
      <c r="S44" s="2076">
        <v>174</v>
      </c>
      <c r="T44" s="2165">
        <v>14704</v>
      </c>
    </row>
    <row r="45" spans="1:20" s="2" customFormat="1" ht="15.75" thickBot="1" x14ac:dyDescent="0.3">
      <c r="A45" s="1966" t="s">
        <v>24</v>
      </c>
      <c r="B45" s="2103">
        <v>6086</v>
      </c>
      <c r="C45" s="2103">
        <v>1322</v>
      </c>
      <c r="D45" s="2101">
        <v>290</v>
      </c>
      <c r="E45" s="2103">
        <v>8273</v>
      </c>
      <c r="F45" s="2103">
        <v>1045</v>
      </c>
      <c r="G45" s="2101">
        <v>121</v>
      </c>
      <c r="H45" s="2105">
        <v>1088</v>
      </c>
      <c r="I45" s="2078">
        <v>17815</v>
      </c>
      <c r="J45" s="2077">
        <v>0</v>
      </c>
      <c r="K45" s="2103">
        <v>0</v>
      </c>
      <c r="L45" s="2103">
        <v>0</v>
      </c>
      <c r="M45" s="2103">
        <v>0</v>
      </c>
      <c r="N45" s="2078">
        <v>0</v>
      </c>
      <c r="O45" s="2079">
        <v>17815</v>
      </c>
      <c r="P45" s="2105">
        <v>9009</v>
      </c>
      <c r="Q45" s="2225">
        <v>15409</v>
      </c>
      <c r="R45" s="2225">
        <v>1235</v>
      </c>
      <c r="S45" s="2226">
        <v>225</v>
      </c>
      <c r="T45" s="2098">
        <v>16869</v>
      </c>
    </row>
    <row r="46" spans="1:20" s="2" customFormat="1" ht="15.75" thickBot="1" x14ac:dyDescent="0.3">
      <c r="A46" s="1966" t="s">
        <v>25</v>
      </c>
      <c r="B46" s="2227">
        <v>153</v>
      </c>
      <c r="C46" s="2227">
        <v>21</v>
      </c>
      <c r="D46" s="2106">
        <v>17</v>
      </c>
      <c r="E46" s="2227">
        <v>191</v>
      </c>
      <c r="F46" s="2227">
        <v>287</v>
      </c>
      <c r="G46" s="2106">
        <v>16</v>
      </c>
      <c r="H46" s="2227">
        <v>81</v>
      </c>
      <c r="I46" s="2078">
        <v>733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733</v>
      </c>
      <c r="P46" s="2230">
        <v>518</v>
      </c>
      <c r="Q46" s="2101">
        <v>357</v>
      </c>
      <c r="R46" s="2101">
        <v>116</v>
      </c>
      <c r="S46" s="2102">
        <v>230</v>
      </c>
      <c r="T46" s="2080">
        <v>703</v>
      </c>
    </row>
    <row r="47" spans="1:20" s="2" customFormat="1" ht="15.75" thickBot="1" x14ac:dyDescent="0.3">
      <c r="A47" s="2028" t="s">
        <v>558</v>
      </c>
      <c r="B47" s="2227">
        <v>6239</v>
      </c>
      <c r="C47" s="2227">
        <v>1343</v>
      </c>
      <c r="D47" s="2106">
        <v>307</v>
      </c>
      <c r="E47" s="2227">
        <v>8464</v>
      </c>
      <c r="F47" s="2227">
        <v>1332</v>
      </c>
      <c r="G47" s="2106">
        <v>137</v>
      </c>
      <c r="H47" s="2230">
        <v>1170</v>
      </c>
      <c r="I47" s="2078">
        <v>18548</v>
      </c>
      <c r="J47" s="2077">
        <v>0</v>
      </c>
      <c r="K47" s="2227">
        <v>0</v>
      </c>
      <c r="L47" s="2227">
        <v>0</v>
      </c>
      <c r="M47" s="2227">
        <v>0</v>
      </c>
      <c r="N47" s="2231">
        <v>0</v>
      </c>
      <c r="O47" s="2232">
        <v>18548</v>
      </c>
      <c r="P47" s="2105">
        <v>9527</v>
      </c>
      <c r="Q47" s="2106">
        <v>15766</v>
      </c>
      <c r="R47" s="2106">
        <v>1351</v>
      </c>
      <c r="S47" s="2107">
        <v>455</v>
      </c>
      <c r="T47" s="2108">
        <v>17572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1" s="2" customFormat="1" x14ac:dyDescent="0.25">
      <c r="A49" s="61"/>
      <c r="B49" s="2274">
        <f>B46+J46+B81+J81</f>
        <v>9128</v>
      </c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2274">
        <f>O45+O65</f>
        <v>53786</v>
      </c>
      <c r="Q49" s="113"/>
      <c r="R49" s="113" t="s">
        <v>606</v>
      </c>
      <c r="S49" s="113" t="s">
        <v>605</v>
      </c>
      <c r="T49" s="113"/>
    </row>
    <row r="50" spans="1:21" x14ac:dyDescent="0.25">
      <c r="B50" s="2274"/>
      <c r="C50" s="2274">
        <f>C65+K65</f>
        <v>3760</v>
      </c>
      <c r="D50" s="2010">
        <f>C57+C58+C62+C64</f>
        <v>3725</v>
      </c>
      <c r="O50" s="2274">
        <f>O46+O81</f>
        <v>58256</v>
      </c>
      <c r="P50" s="2"/>
      <c r="R50" s="2010">
        <f>O65</f>
        <v>35971</v>
      </c>
      <c r="S50" s="2010">
        <f>'2019. I. - Új hitelek_ÚJ_JAVBB'!O17</f>
        <v>23128</v>
      </c>
      <c r="T50" s="1904">
        <f>R50/S50*100-100</f>
        <v>55.530093393289519</v>
      </c>
      <c r="U50" s="2274">
        <f>R50-S50</f>
        <v>12843</v>
      </c>
    </row>
    <row r="51" spans="1:21" ht="15.75" thickBot="1" x14ac:dyDescent="0.3">
      <c r="O51" s="61">
        <f>O57/O65*100</f>
        <v>38.892441133135023</v>
      </c>
      <c r="P51" s="2"/>
    </row>
    <row r="52" spans="1:21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1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1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1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1" ht="81.75" customHeight="1" thickBot="1" x14ac:dyDescent="0.3">
      <c r="A56" s="3611"/>
      <c r="B56" s="3605"/>
      <c r="C56" s="1908" t="s">
        <v>15</v>
      </c>
      <c r="D56" s="1909" t="s">
        <v>546</v>
      </c>
      <c r="E56" s="3609"/>
      <c r="F56" s="1908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1" ht="17.25" customHeight="1" x14ac:dyDescent="0.25">
      <c r="A57" s="1914" t="s">
        <v>17</v>
      </c>
      <c r="B57" s="2031">
        <v>3964</v>
      </c>
      <c r="C57" s="2032">
        <v>908</v>
      </c>
      <c r="D57" s="2033">
        <v>38</v>
      </c>
      <c r="E57" s="2031">
        <v>4022</v>
      </c>
      <c r="F57" s="2032">
        <v>3502</v>
      </c>
      <c r="G57" s="2033">
        <v>520</v>
      </c>
      <c r="H57" s="2031">
        <v>1024</v>
      </c>
      <c r="I57" s="2034">
        <v>13420</v>
      </c>
      <c r="J57" s="2031">
        <v>43</v>
      </c>
      <c r="K57" s="2031">
        <v>0</v>
      </c>
      <c r="L57" s="2031">
        <v>527</v>
      </c>
      <c r="M57" s="2031">
        <v>0</v>
      </c>
      <c r="N57" s="2034">
        <v>570</v>
      </c>
      <c r="O57" s="2035">
        <v>13990</v>
      </c>
      <c r="P57" s="2036">
        <v>9649</v>
      </c>
      <c r="Q57" s="2037">
        <v>3364</v>
      </c>
      <c r="R57" s="2038">
        <v>5620</v>
      </c>
      <c r="S57" s="2039">
        <v>3866</v>
      </c>
      <c r="T57" s="2040">
        <v>12850</v>
      </c>
    </row>
    <row r="58" spans="1:21" x14ac:dyDescent="0.25">
      <c r="A58" s="1946" t="s">
        <v>552</v>
      </c>
      <c r="B58" s="2041">
        <v>3643</v>
      </c>
      <c r="C58" s="2042">
        <v>2249</v>
      </c>
      <c r="D58" s="2043">
        <v>19</v>
      </c>
      <c r="E58" s="2041">
        <v>2642</v>
      </c>
      <c r="F58" s="2042">
        <v>4032</v>
      </c>
      <c r="G58" s="2033">
        <v>1411</v>
      </c>
      <c r="H58" s="2031">
        <v>378</v>
      </c>
      <c r="I58" s="2034">
        <v>12944</v>
      </c>
      <c r="J58" s="2041">
        <v>480</v>
      </c>
      <c r="K58" s="2041">
        <v>35</v>
      </c>
      <c r="L58" s="2041">
        <v>2673</v>
      </c>
      <c r="M58" s="2031">
        <v>136</v>
      </c>
      <c r="N58" s="2034">
        <v>3324</v>
      </c>
      <c r="O58" s="2035">
        <v>16268</v>
      </c>
      <c r="P58" s="2044">
        <v>11685</v>
      </c>
      <c r="Q58" s="2045">
        <v>4415</v>
      </c>
      <c r="R58" s="2046">
        <v>3313</v>
      </c>
      <c r="S58" s="2047">
        <v>4980</v>
      </c>
      <c r="T58" s="2040">
        <v>12707</v>
      </c>
    </row>
    <row r="59" spans="1:21" s="1945" customFormat="1" x14ac:dyDescent="0.25">
      <c r="A59" s="1933" t="s">
        <v>553</v>
      </c>
      <c r="B59" s="2048">
        <v>2609</v>
      </c>
      <c r="C59" s="2049">
        <v>753</v>
      </c>
      <c r="D59" s="2043">
        <v>19</v>
      </c>
      <c r="E59" s="2048">
        <v>438</v>
      </c>
      <c r="F59" s="2049">
        <v>2036</v>
      </c>
      <c r="G59" s="2033">
        <v>200</v>
      </c>
      <c r="H59" s="2052">
        <v>95</v>
      </c>
      <c r="I59" s="2053">
        <v>5932</v>
      </c>
      <c r="J59" s="2048">
        <v>480</v>
      </c>
      <c r="K59" s="2048">
        <v>0</v>
      </c>
      <c r="L59" s="2048">
        <v>44</v>
      </c>
      <c r="M59" s="2052">
        <v>136</v>
      </c>
      <c r="N59" s="2053">
        <v>660</v>
      </c>
      <c r="O59" s="2054">
        <v>6592</v>
      </c>
      <c r="P59" s="2055">
        <v>4302</v>
      </c>
      <c r="Q59" s="2056">
        <v>3727</v>
      </c>
      <c r="R59" s="2057">
        <v>438</v>
      </c>
      <c r="S59" s="2196">
        <v>1628</v>
      </c>
      <c r="T59" s="2052">
        <v>5793</v>
      </c>
    </row>
    <row r="60" spans="1:21" s="1945" customFormat="1" x14ac:dyDescent="0.25">
      <c r="A60" s="1933" t="s">
        <v>412</v>
      </c>
      <c r="B60" s="2048">
        <v>263</v>
      </c>
      <c r="C60" s="2049">
        <v>291</v>
      </c>
      <c r="D60" s="2043">
        <v>0</v>
      </c>
      <c r="E60" s="2048">
        <v>1311</v>
      </c>
      <c r="F60" s="2049">
        <v>552</v>
      </c>
      <c r="G60" s="2033">
        <v>195</v>
      </c>
      <c r="H60" s="2052">
        <v>118</v>
      </c>
      <c r="I60" s="2053">
        <v>2535</v>
      </c>
      <c r="J60" s="2048">
        <v>0</v>
      </c>
      <c r="K60" s="2048">
        <v>0</v>
      </c>
      <c r="L60" s="2048">
        <v>19</v>
      </c>
      <c r="M60" s="2052">
        <v>0</v>
      </c>
      <c r="N60" s="2053">
        <v>19</v>
      </c>
      <c r="O60" s="2054">
        <v>2554</v>
      </c>
      <c r="P60" s="2055">
        <v>1883</v>
      </c>
      <c r="Q60" s="2056">
        <v>121</v>
      </c>
      <c r="R60" s="2057">
        <v>473</v>
      </c>
      <c r="S60" s="2196">
        <v>1841</v>
      </c>
      <c r="T60" s="2052">
        <v>2435</v>
      </c>
    </row>
    <row r="61" spans="1:21" s="1945" customFormat="1" x14ac:dyDescent="0.25">
      <c r="A61" s="1933" t="s">
        <v>554</v>
      </c>
      <c r="B61" s="2048">
        <v>725</v>
      </c>
      <c r="C61" s="2049">
        <v>1176</v>
      </c>
      <c r="D61" s="2043">
        <v>0</v>
      </c>
      <c r="E61" s="2048">
        <v>874</v>
      </c>
      <c r="F61" s="2049">
        <v>1375</v>
      </c>
      <c r="G61" s="2033">
        <v>1016</v>
      </c>
      <c r="H61" s="2052">
        <v>125</v>
      </c>
      <c r="I61" s="2053">
        <v>4276</v>
      </c>
      <c r="J61" s="2048">
        <v>0</v>
      </c>
      <c r="K61" s="2048">
        <v>35</v>
      </c>
      <c r="L61" s="2048">
        <v>2610</v>
      </c>
      <c r="M61" s="2052">
        <v>0</v>
      </c>
      <c r="N61" s="2053">
        <v>2645</v>
      </c>
      <c r="O61" s="2054">
        <v>6920</v>
      </c>
      <c r="P61" s="2055">
        <v>5317</v>
      </c>
      <c r="Q61" s="2056">
        <v>475</v>
      </c>
      <c r="R61" s="2057">
        <v>2387</v>
      </c>
      <c r="S61" s="2196">
        <v>1501</v>
      </c>
      <c r="T61" s="2052">
        <v>4362</v>
      </c>
    </row>
    <row r="62" spans="1:21" x14ac:dyDescent="0.25">
      <c r="A62" s="1946" t="s">
        <v>555</v>
      </c>
      <c r="B62" s="2041">
        <v>609</v>
      </c>
      <c r="C62" s="2042">
        <v>337</v>
      </c>
      <c r="D62" s="2043">
        <v>40</v>
      </c>
      <c r="E62" s="2041">
        <v>369</v>
      </c>
      <c r="F62" s="2042">
        <v>179</v>
      </c>
      <c r="G62" s="2033">
        <v>74</v>
      </c>
      <c r="H62" s="2031">
        <v>205</v>
      </c>
      <c r="I62" s="2034">
        <v>1699</v>
      </c>
      <c r="J62" s="2041">
        <v>0</v>
      </c>
      <c r="K62" s="2041">
        <v>0</v>
      </c>
      <c r="L62" s="2041">
        <v>162</v>
      </c>
      <c r="M62" s="2031">
        <v>0</v>
      </c>
      <c r="N62" s="2034">
        <v>162</v>
      </c>
      <c r="O62" s="2035">
        <v>1860</v>
      </c>
      <c r="P62" s="2044">
        <v>1367</v>
      </c>
      <c r="Q62" s="2045">
        <v>748</v>
      </c>
      <c r="R62" s="2046">
        <v>430</v>
      </c>
      <c r="S62" s="2047">
        <v>583</v>
      </c>
      <c r="T62" s="2040">
        <v>1761</v>
      </c>
    </row>
    <row r="63" spans="1:21" x14ac:dyDescent="0.25">
      <c r="A63" s="1947" t="s">
        <v>556</v>
      </c>
      <c r="B63" s="2058">
        <v>315</v>
      </c>
      <c r="C63" s="2059">
        <v>250</v>
      </c>
      <c r="D63" s="2060">
        <v>29</v>
      </c>
      <c r="E63" s="2058">
        <v>268</v>
      </c>
      <c r="F63" s="2059">
        <v>137</v>
      </c>
      <c r="G63" s="2061">
        <v>46</v>
      </c>
      <c r="H63" s="2062">
        <v>6</v>
      </c>
      <c r="I63" s="2062">
        <v>976</v>
      </c>
      <c r="J63" s="2058">
        <v>0</v>
      </c>
      <c r="K63" s="2058">
        <v>0</v>
      </c>
      <c r="L63" s="2058">
        <v>162</v>
      </c>
      <c r="M63" s="2062">
        <v>0</v>
      </c>
      <c r="N63" s="2062">
        <v>162</v>
      </c>
      <c r="O63" s="2062">
        <v>1137</v>
      </c>
      <c r="P63" s="2064">
        <v>809</v>
      </c>
      <c r="Q63" s="2065">
        <v>323</v>
      </c>
      <c r="R63" s="2066">
        <v>131</v>
      </c>
      <c r="S63" s="2202">
        <v>583</v>
      </c>
      <c r="T63" s="2062">
        <v>1037</v>
      </c>
    </row>
    <row r="64" spans="1:21" ht="15.75" thickBot="1" x14ac:dyDescent="0.3">
      <c r="A64" s="1946" t="s">
        <v>23</v>
      </c>
      <c r="B64" s="2068">
        <v>862</v>
      </c>
      <c r="C64" s="2069">
        <v>231</v>
      </c>
      <c r="D64" s="2070">
        <v>0</v>
      </c>
      <c r="E64" s="2068">
        <v>1253</v>
      </c>
      <c r="F64" s="2069">
        <v>664</v>
      </c>
      <c r="G64" s="2043">
        <v>223</v>
      </c>
      <c r="H64" s="2031">
        <v>44</v>
      </c>
      <c r="I64" s="2071">
        <v>3054</v>
      </c>
      <c r="J64" s="2068">
        <v>296</v>
      </c>
      <c r="K64" s="2068">
        <v>0</v>
      </c>
      <c r="L64" s="2068">
        <v>503</v>
      </c>
      <c r="M64" s="2031">
        <v>0</v>
      </c>
      <c r="N64" s="2071">
        <v>799</v>
      </c>
      <c r="O64" s="2072">
        <v>3853</v>
      </c>
      <c r="P64" s="2073">
        <v>2526</v>
      </c>
      <c r="Q64" s="2074">
        <v>1231</v>
      </c>
      <c r="R64" s="2075">
        <v>1018</v>
      </c>
      <c r="S64" s="2076">
        <v>1045</v>
      </c>
      <c r="T64" s="2040">
        <v>3294</v>
      </c>
    </row>
    <row r="65" spans="1:20" ht="15.75" thickBot="1" x14ac:dyDescent="0.3">
      <c r="A65" s="1966" t="s">
        <v>24</v>
      </c>
      <c r="B65" s="2077">
        <v>9078</v>
      </c>
      <c r="C65" s="2077">
        <v>3725</v>
      </c>
      <c r="D65" s="2077">
        <v>97</v>
      </c>
      <c r="E65" s="2077">
        <v>8286</v>
      </c>
      <c r="F65" s="2077">
        <v>8376</v>
      </c>
      <c r="G65" s="2077">
        <v>2228</v>
      </c>
      <c r="H65" s="2077">
        <v>1652</v>
      </c>
      <c r="I65" s="2078">
        <v>31117</v>
      </c>
      <c r="J65" s="2077">
        <v>819</v>
      </c>
      <c r="K65" s="2077">
        <v>35</v>
      </c>
      <c r="L65" s="2077">
        <v>3865</v>
      </c>
      <c r="M65" s="2077">
        <v>136</v>
      </c>
      <c r="N65" s="2078">
        <v>4854</v>
      </c>
      <c r="O65" s="2079">
        <v>35971</v>
      </c>
      <c r="P65" s="2077">
        <v>25226</v>
      </c>
      <c r="Q65" s="2077">
        <v>9758</v>
      </c>
      <c r="R65" s="2077">
        <v>10380</v>
      </c>
      <c r="S65" s="2077">
        <v>10474</v>
      </c>
      <c r="T65" s="2077">
        <v>30612</v>
      </c>
    </row>
    <row r="66" spans="1:20" x14ac:dyDescent="0.25">
      <c r="A66" s="1971" t="s">
        <v>35</v>
      </c>
      <c r="B66" s="2081">
        <v>281</v>
      </c>
      <c r="C66" s="2082">
        <v>8</v>
      </c>
      <c r="D66" s="2083">
        <v>0</v>
      </c>
      <c r="E66" s="2081">
        <v>623</v>
      </c>
      <c r="F66" s="2082">
        <v>4458</v>
      </c>
      <c r="G66" s="2083">
        <v>0</v>
      </c>
      <c r="H66" s="2081">
        <v>440</v>
      </c>
      <c r="I66" s="2034">
        <v>5810</v>
      </c>
      <c r="J66" s="2081">
        <v>521</v>
      </c>
      <c r="K66" s="2081">
        <v>0</v>
      </c>
      <c r="L66" s="2081">
        <v>1</v>
      </c>
      <c r="M66" s="2081">
        <v>0</v>
      </c>
      <c r="N66" s="2084">
        <v>522</v>
      </c>
      <c r="O66" s="2085">
        <v>6332</v>
      </c>
      <c r="P66" s="2086">
        <v>5446</v>
      </c>
      <c r="Q66" s="2037">
        <v>251</v>
      </c>
      <c r="R66" s="2038">
        <v>517</v>
      </c>
      <c r="S66" s="2039">
        <v>1638</v>
      </c>
      <c r="T66" s="2040">
        <v>2406</v>
      </c>
    </row>
    <row r="67" spans="1:20" x14ac:dyDescent="0.25">
      <c r="A67" s="1978" t="s">
        <v>36</v>
      </c>
      <c r="B67" s="2041">
        <v>426</v>
      </c>
      <c r="C67" s="2042">
        <v>523</v>
      </c>
      <c r="D67" s="2043">
        <v>188</v>
      </c>
      <c r="E67" s="2041">
        <v>889</v>
      </c>
      <c r="F67" s="2042">
        <v>2013</v>
      </c>
      <c r="G67" s="2043">
        <v>0</v>
      </c>
      <c r="H67" s="2041">
        <v>490</v>
      </c>
      <c r="I67" s="2034">
        <v>4341</v>
      </c>
      <c r="J67" s="2041">
        <v>0</v>
      </c>
      <c r="K67" s="2041">
        <v>0</v>
      </c>
      <c r="L67" s="2041">
        <v>552</v>
      </c>
      <c r="M67" s="2041">
        <v>0</v>
      </c>
      <c r="N67" s="2087">
        <v>552</v>
      </c>
      <c r="O67" s="2088">
        <v>4893</v>
      </c>
      <c r="P67" s="2044">
        <v>4517</v>
      </c>
      <c r="Q67" s="2045">
        <v>50</v>
      </c>
      <c r="R67" s="2046">
        <v>1060</v>
      </c>
      <c r="S67" s="2047">
        <v>1221</v>
      </c>
      <c r="T67" s="2040">
        <v>2330</v>
      </c>
    </row>
    <row r="68" spans="1:20" x14ac:dyDescent="0.25">
      <c r="A68" s="1978" t="s">
        <v>37</v>
      </c>
      <c r="B68" s="2041">
        <v>68</v>
      </c>
      <c r="C68" s="2042">
        <v>0</v>
      </c>
      <c r="D68" s="2043">
        <v>0</v>
      </c>
      <c r="E68" s="2041">
        <v>147</v>
      </c>
      <c r="F68" s="2042">
        <v>83</v>
      </c>
      <c r="G68" s="2043">
        <v>0</v>
      </c>
      <c r="H68" s="2041">
        <v>0</v>
      </c>
      <c r="I68" s="2034">
        <v>298</v>
      </c>
      <c r="J68" s="2041">
        <v>269</v>
      </c>
      <c r="K68" s="2041">
        <v>0</v>
      </c>
      <c r="L68" s="2041">
        <v>0</v>
      </c>
      <c r="M68" s="2041">
        <v>0</v>
      </c>
      <c r="N68" s="2087">
        <v>269</v>
      </c>
      <c r="O68" s="2088">
        <v>567</v>
      </c>
      <c r="P68" s="2044">
        <v>221</v>
      </c>
      <c r="Q68" s="2045">
        <v>80</v>
      </c>
      <c r="R68" s="2046">
        <v>114</v>
      </c>
      <c r="S68" s="2047">
        <v>96</v>
      </c>
      <c r="T68" s="2040">
        <v>290</v>
      </c>
    </row>
    <row r="69" spans="1:20" x14ac:dyDescent="0.25">
      <c r="A69" s="1978" t="s">
        <v>38</v>
      </c>
      <c r="B69" s="2041">
        <v>125</v>
      </c>
      <c r="C69" s="2042">
        <v>14</v>
      </c>
      <c r="D69" s="2043">
        <v>0</v>
      </c>
      <c r="E69" s="2041">
        <v>119</v>
      </c>
      <c r="F69" s="2042">
        <v>141</v>
      </c>
      <c r="G69" s="2043">
        <v>0</v>
      </c>
      <c r="H69" s="2041">
        <v>7</v>
      </c>
      <c r="I69" s="2034">
        <v>406</v>
      </c>
      <c r="J69" s="2041">
        <v>0</v>
      </c>
      <c r="K69" s="2041">
        <v>0</v>
      </c>
      <c r="L69" s="2041">
        <v>0</v>
      </c>
      <c r="M69" s="2041">
        <v>0</v>
      </c>
      <c r="N69" s="2087">
        <v>0</v>
      </c>
      <c r="O69" s="2088">
        <v>406</v>
      </c>
      <c r="P69" s="2044">
        <v>349</v>
      </c>
      <c r="Q69" s="2045">
        <v>263</v>
      </c>
      <c r="R69" s="2046">
        <v>103</v>
      </c>
      <c r="S69" s="2047">
        <v>41</v>
      </c>
      <c r="T69" s="2040">
        <v>407</v>
      </c>
    </row>
    <row r="70" spans="1:20" x14ac:dyDescent="0.25">
      <c r="A70" s="1978" t="s">
        <v>39</v>
      </c>
      <c r="B70" s="2041">
        <v>512</v>
      </c>
      <c r="C70" s="2042">
        <v>0</v>
      </c>
      <c r="D70" s="2043">
        <v>0</v>
      </c>
      <c r="E70" s="2041">
        <v>788</v>
      </c>
      <c r="F70" s="2042">
        <v>60</v>
      </c>
      <c r="G70" s="2043">
        <v>19</v>
      </c>
      <c r="H70" s="2041">
        <v>0</v>
      </c>
      <c r="I70" s="2034">
        <v>1360</v>
      </c>
      <c r="J70" s="2041">
        <v>0</v>
      </c>
      <c r="K70" s="2041">
        <v>3881</v>
      </c>
      <c r="L70" s="2041">
        <v>7730</v>
      </c>
      <c r="M70" s="2041">
        <v>0</v>
      </c>
      <c r="N70" s="2087">
        <v>11610</v>
      </c>
      <c r="O70" s="2088">
        <v>12970</v>
      </c>
      <c r="P70" s="2044">
        <v>12847</v>
      </c>
      <c r="Q70" s="2045">
        <v>209</v>
      </c>
      <c r="R70" s="2046">
        <v>608</v>
      </c>
      <c r="S70" s="2047">
        <v>10626</v>
      </c>
      <c r="T70" s="2040">
        <v>11443</v>
      </c>
    </row>
    <row r="71" spans="1:20" ht="15" customHeight="1" x14ac:dyDescent="0.25">
      <c r="A71" s="1978" t="s">
        <v>40</v>
      </c>
      <c r="B71" s="2041">
        <v>0</v>
      </c>
      <c r="C71" s="2042">
        <v>0</v>
      </c>
      <c r="D71" s="2043">
        <v>0</v>
      </c>
      <c r="E71" s="2041">
        <v>22</v>
      </c>
      <c r="F71" s="2042">
        <v>30</v>
      </c>
      <c r="G71" s="2043">
        <v>0</v>
      </c>
      <c r="H71" s="2041">
        <v>0</v>
      </c>
      <c r="I71" s="2034">
        <v>52</v>
      </c>
      <c r="J71" s="2041">
        <v>3299</v>
      </c>
      <c r="K71" s="2041">
        <v>0</v>
      </c>
      <c r="L71" s="2041">
        <v>0</v>
      </c>
      <c r="M71" s="2041">
        <v>4264</v>
      </c>
      <c r="N71" s="2087">
        <v>7563</v>
      </c>
      <c r="O71" s="2088">
        <v>7615</v>
      </c>
      <c r="P71" s="2044">
        <v>7607</v>
      </c>
      <c r="Q71" s="2045">
        <v>22</v>
      </c>
      <c r="R71" s="2046">
        <v>0</v>
      </c>
      <c r="S71" s="2047">
        <v>0</v>
      </c>
      <c r="T71" s="2040">
        <v>22</v>
      </c>
    </row>
    <row r="72" spans="1:20" x14ac:dyDescent="0.25">
      <c r="A72" s="1981" t="s">
        <v>41</v>
      </c>
      <c r="B72" s="2041">
        <v>305</v>
      </c>
      <c r="C72" s="2042">
        <v>214</v>
      </c>
      <c r="D72" s="2043">
        <v>0</v>
      </c>
      <c r="E72" s="2041">
        <v>150</v>
      </c>
      <c r="F72" s="2042">
        <v>931</v>
      </c>
      <c r="G72" s="2043">
        <v>0</v>
      </c>
      <c r="H72" s="2041">
        <v>20</v>
      </c>
      <c r="I72" s="2034">
        <v>1620</v>
      </c>
      <c r="J72" s="2041">
        <v>0</v>
      </c>
      <c r="K72" s="2041">
        <v>0</v>
      </c>
      <c r="L72" s="2041">
        <v>306</v>
      </c>
      <c r="M72" s="2041">
        <v>124</v>
      </c>
      <c r="N72" s="2087">
        <v>430</v>
      </c>
      <c r="O72" s="2088">
        <v>2050</v>
      </c>
      <c r="P72" s="2044">
        <v>1797</v>
      </c>
      <c r="Q72" s="2045">
        <v>18</v>
      </c>
      <c r="R72" s="2046">
        <v>242</v>
      </c>
      <c r="S72" s="2047">
        <v>1166</v>
      </c>
      <c r="T72" s="2040">
        <v>1426</v>
      </c>
    </row>
    <row r="73" spans="1:20" x14ac:dyDescent="0.25">
      <c r="A73" s="1978" t="s">
        <v>42</v>
      </c>
      <c r="B73" s="2041">
        <v>526</v>
      </c>
      <c r="C73" s="2042">
        <v>120</v>
      </c>
      <c r="D73" s="2043">
        <v>0</v>
      </c>
      <c r="E73" s="2041">
        <v>1736</v>
      </c>
      <c r="F73" s="2042">
        <v>715</v>
      </c>
      <c r="G73" s="2043">
        <v>0</v>
      </c>
      <c r="H73" s="2041">
        <v>176</v>
      </c>
      <c r="I73" s="2034">
        <v>3273</v>
      </c>
      <c r="J73" s="2041">
        <v>0</v>
      </c>
      <c r="K73" s="2041">
        <v>0</v>
      </c>
      <c r="L73" s="2041">
        <v>0</v>
      </c>
      <c r="M73" s="2041">
        <v>0</v>
      </c>
      <c r="N73" s="2087">
        <v>0</v>
      </c>
      <c r="O73" s="2088">
        <v>3273</v>
      </c>
      <c r="P73" s="2044">
        <v>2391</v>
      </c>
      <c r="Q73" s="2045">
        <v>20</v>
      </c>
      <c r="R73" s="2046">
        <v>772</v>
      </c>
      <c r="S73" s="2047">
        <v>2308</v>
      </c>
      <c r="T73" s="2040">
        <v>3100</v>
      </c>
    </row>
    <row r="74" spans="1:20" x14ac:dyDescent="0.25">
      <c r="A74" s="1978" t="s">
        <v>43</v>
      </c>
      <c r="B74" s="2041">
        <v>118</v>
      </c>
      <c r="C74" s="2042">
        <v>190</v>
      </c>
      <c r="D74" s="2043">
        <v>0</v>
      </c>
      <c r="E74" s="2041">
        <v>460</v>
      </c>
      <c r="F74" s="2042">
        <v>49</v>
      </c>
      <c r="G74" s="2043">
        <v>0</v>
      </c>
      <c r="H74" s="2041">
        <v>10</v>
      </c>
      <c r="I74" s="2034">
        <v>826</v>
      </c>
      <c r="J74" s="2041">
        <v>0</v>
      </c>
      <c r="K74" s="2041">
        <v>0</v>
      </c>
      <c r="L74" s="2041">
        <v>0</v>
      </c>
      <c r="M74" s="2041">
        <v>0</v>
      </c>
      <c r="N74" s="2087">
        <v>0</v>
      </c>
      <c r="O74" s="2088">
        <v>826</v>
      </c>
      <c r="P74" s="2044">
        <v>654</v>
      </c>
      <c r="Q74" s="2045">
        <v>90</v>
      </c>
      <c r="R74" s="2046">
        <v>363</v>
      </c>
      <c r="S74" s="2047">
        <v>135</v>
      </c>
      <c r="T74" s="2040">
        <v>587</v>
      </c>
    </row>
    <row r="75" spans="1:20" x14ac:dyDescent="0.25">
      <c r="A75" s="1978" t="s">
        <v>44</v>
      </c>
      <c r="B75" s="2041">
        <v>276</v>
      </c>
      <c r="C75" s="2042">
        <v>0</v>
      </c>
      <c r="D75" s="2043">
        <v>0</v>
      </c>
      <c r="E75" s="2041">
        <v>256</v>
      </c>
      <c r="F75" s="2042">
        <v>186</v>
      </c>
      <c r="G75" s="2043">
        <v>0</v>
      </c>
      <c r="H75" s="2041">
        <v>0</v>
      </c>
      <c r="I75" s="2034">
        <v>718</v>
      </c>
      <c r="J75" s="2041">
        <v>0</v>
      </c>
      <c r="K75" s="2041">
        <v>0</v>
      </c>
      <c r="L75" s="2041">
        <v>0</v>
      </c>
      <c r="M75" s="2041">
        <v>0</v>
      </c>
      <c r="N75" s="2087">
        <v>0</v>
      </c>
      <c r="O75" s="2088">
        <v>718</v>
      </c>
      <c r="P75" s="2044">
        <v>431</v>
      </c>
      <c r="Q75" s="2045">
        <v>16</v>
      </c>
      <c r="R75" s="2046">
        <v>283</v>
      </c>
      <c r="S75" s="2047">
        <v>7</v>
      </c>
      <c r="T75" s="2040">
        <v>306</v>
      </c>
    </row>
    <row r="76" spans="1:20" x14ac:dyDescent="0.25">
      <c r="A76" s="1978" t="s">
        <v>45</v>
      </c>
      <c r="B76" s="2041">
        <v>389</v>
      </c>
      <c r="C76" s="2042">
        <v>4</v>
      </c>
      <c r="D76" s="2043">
        <v>0</v>
      </c>
      <c r="E76" s="2041">
        <v>52</v>
      </c>
      <c r="F76" s="2042">
        <v>163</v>
      </c>
      <c r="G76" s="2043">
        <v>0</v>
      </c>
      <c r="H76" s="2041">
        <v>0</v>
      </c>
      <c r="I76" s="2034">
        <v>608</v>
      </c>
      <c r="J76" s="2041">
        <v>0</v>
      </c>
      <c r="K76" s="2041">
        <v>0</v>
      </c>
      <c r="L76" s="2041">
        <v>52</v>
      </c>
      <c r="M76" s="2041">
        <v>0</v>
      </c>
      <c r="N76" s="2087">
        <v>52</v>
      </c>
      <c r="O76" s="2088">
        <v>660</v>
      </c>
      <c r="P76" s="2044">
        <v>604</v>
      </c>
      <c r="Q76" s="2045">
        <v>316</v>
      </c>
      <c r="R76" s="2046">
        <v>30</v>
      </c>
      <c r="S76" s="2047">
        <v>262</v>
      </c>
      <c r="T76" s="2040">
        <v>608</v>
      </c>
    </row>
    <row r="77" spans="1:20" x14ac:dyDescent="0.25">
      <c r="A77" s="1978" t="s">
        <v>46</v>
      </c>
      <c r="B77" s="2041">
        <v>257</v>
      </c>
      <c r="C77" s="2042">
        <v>190</v>
      </c>
      <c r="D77" s="2043">
        <v>0</v>
      </c>
      <c r="E77" s="2041">
        <v>114</v>
      </c>
      <c r="F77" s="2042">
        <v>2167</v>
      </c>
      <c r="G77" s="2043">
        <v>183</v>
      </c>
      <c r="H77" s="2041">
        <v>2900</v>
      </c>
      <c r="I77" s="2034">
        <v>5628</v>
      </c>
      <c r="J77" s="2041">
        <v>0</v>
      </c>
      <c r="K77" s="2041">
        <v>271</v>
      </c>
      <c r="L77" s="2041">
        <v>0</v>
      </c>
      <c r="M77" s="2041">
        <v>0</v>
      </c>
      <c r="N77" s="2087">
        <v>271</v>
      </c>
      <c r="O77" s="2088">
        <v>5899</v>
      </c>
      <c r="P77" s="2044">
        <v>5539</v>
      </c>
      <c r="Q77" s="2045">
        <v>2998</v>
      </c>
      <c r="R77" s="2046">
        <v>238</v>
      </c>
      <c r="S77" s="2047">
        <v>2144</v>
      </c>
      <c r="T77" s="2040">
        <v>5380</v>
      </c>
    </row>
    <row r="78" spans="1:20" x14ac:dyDescent="0.25">
      <c r="A78" s="1978" t="s">
        <v>47</v>
      </c>
      <c r="B78" s="2041">
        <v>0</v>
      </c>
      <c r="C78" s="2042">
        <v>0</v>
      </c>
      <c r="D78" s="2043">
        <v>0</v>
      </c>
      <c r="E78" s="2041">
        <v>1</v>
      </c>
      <c r="F78" s="2042">
        <v>190</v>
      </c>
      <c r="G78" s="2043">
        <v>0</v>
      </c>
      <c r="H78" s="2041">
        <v>0</v>
      </c>
      <c r="I78" s="2034">
        <v>191</v>
      </c>
      <c r="J78" s="2041">
        <v>0</v>
      </c>
      <c r="K78" s="2041">
        <v>0</v>
      </c>
      <c r="L78" s="2041">
        <v>46</v>
      </c>
      <c r="M78" s="2041">
        <v>0</v>
      </c>
      <c r="N78" s="2087">
        <v>46</v>
      </c>
      <c r="O78" s="2088">
        <v>237</v>
      </c>
      <c r="P78" s="2044">
        <v>236</v>
      </c>
      <c r="Q78" s="2045">
        <v>1</v>
      </c>
      <c r="R78" s="2046">
        <v>46</v>
      </c>
      <c r="S78" s="2047">
        <v>0</v>
      </c>
      <c r="T78" s="2040">
        <v>47</v>
      </c>
    </row>
    <row r="79" spans="1:20" x14ac:dyDescent="0.25">
      <c r="A79" s="1982" t="s">
        <v>557</v>
      </c>
      <c r="B79" s="2089">
        <v>305</v>
      </c>
      <c r="C79" s="2090">
        <v>0</v>
      </c>
      <c r="D79" s="2061">
        <v>0</v>
      </c>
      <c r="E79" s="2089">
        <v>558</v>
      </c>
      <c r="F79" s="2090">
        <v>390</v>
      </c>
      <c r="G79" s="2061">
        <v>0</v>
      </c>
      <c r="H79" s="2089">
        <v>171</v>
      </c>
      <c r="I79" s="2062">
        <v>1424</v>
      </c>
      <c r="J79" s="2089">
        <v>0</v>
      </c>
      <c r="K79" s="2089">
        <v>0</v>
      </c>
      <c r="L79" s="2089">
        <v>0</v>
      </c>
      <c r="M79" s="2089">
        <v>0</v>
      </c>
      <c r="N79" s="2089">
        <v>0</v>
      </c>
      <c r="O79" s="2089">
        <v>1424</v>
      </c>
      <c r="P79" s="2091">
        <v>1121</v>
      </c>
      <c r="Q79" s="2092">
        <v>513</v>
      </c>
      <c r="R79" s="2093">
        <v>452</v>
      </c>
      <c r="S79" s="2094">
        <v>432</v>
      </c>
      <c r="T79" s="2062">
        <v>1397</v>
      </c>
    </row>
    <row r="80" spans="1:20" ht="15.75" thickBot="1" x14ac:dyDescent="0.3">
      <c r="A80" s="1946" t="s">
        <v>321</v>
      </c>
      <c r="B80" s="2041">
        <v>743</v>
      </c>
      <c r="C80" s="2042">
        <v>1016</v>
      </c>
      <c r="D80" s="2043">
        <v>0</v>
      </c>
      <c r="E80" s="2041">
        <v>1677</v>
      </c>
      <c r="F80" s="2042">
        <v>3858</v>
      </c>
      <c r="G80" s="2043">
        <v>0</v>
      </c>
      <c r="H80" s="2041">
        <v>249</v>
      </c>
      <c r="I80" s="2071">
        <v>7543</v>
      </c>
      <c r="J80" s="2041">
        <v>555</v>
      </c>
      <c r="K80" s="2041">
        <v>247</v>
      </c>
      <c r="L80" s="2041">
        <v>1307</v>
      </c>
      <c r="M80" s="2041">
        <v>0</v>
      </c>
      <c r="N80" s="2087">
        <v>2109</v>
      </c>
      <c r="O80" s="2088">
        <v>9653</v>
      </c>
      <c r="P80" s="2044">
        <v>7608</v>
      </c>
      <c r="Q80" s="2074">
        <v>882</v>
      </c>
      <c r="R80" s="2075">
        <v>889</v>
      </c>
      <c r="S80" s="2076">
        <v>3940</v>
      </c>
      <c r="T80" s="2095">
        <v>5710</v>
      </c>
    </row>
    <row r="81" spans="1:20" s="2" customFormat="1" ht="15.75" thickBot="1" x14ac:dyDescent="0.3">
      <c r="A81" s="1992" t="s">
        <v>25</v>
      </c>
      <c r="B81" s="2096">
        <v>4331</v>
      </c>
      <c r="C81" s="2097">
        <v>2279</v>
      </c>
      <c r="D81" s="2098">
        <v>188</v>
      </c>
      <c r="E81" s="2096">
        <v>7592</v>
      </c>
      <c r="F81" s="2097">
        <v>15434</v>
      </c>
      <c r="G81" s="2098">
        <v>202</v>
      </c>
      <c r="H81" s="2096">
        <v>4463</v>
      </c>
      <c r="I81" s="2078">
        <v>34100</v>
      </c>
      <c r="J81" s="2096">
        <v>4644</v>
      </c>
      <c r="K81" s="2096">
        <v>4399</v>
      </c>
      <c r="L81" s="2096">
        <v>9993</v>
      </c>
      <c r="M81" s="2096">
        <v>4388</v>
      </c>
      <c r="N81" s="2099">
        <v>23423</v>
      </c>
      <c r="O81" s="2100">
        <v>57523</v>
      </c>
      <c r="P81" s="2096">
        <v>51368</v>
      </c>
      <c r="Q81" s="2233">
        <v>5729</v>
      </c>
      <c r="R81" s="2233">
        <v>5717</v>
      </c>
      <c r="S81" s="2234">
        <v>24016</v>
      </c>
      <c r="T81" s="2080">
        <v>35461</v>
      </c>
    </row>
    <row r="82" spans="1:20" s="2" customFormat="1" ht="15.75" thickBot="1" x14ac:dyDescent="0.3">
      <c r="A82" s="1966" t="s">
        <v>558</v>
      </c>
      <c r="B82" s="2077">
        <v>13409</v>
      </c>
      <c r="C82" s="2103">
        <v>6004</v>
      </c>
      <c r="D82" s="2104">
        <v>285</v>
      </c>
      <c r="E82" s="2077">
        <v>15878</v>
      </c>
      <c r="F82" s="2105">
        <v>23810</v>
      </c>
      <c r="G82" s="2080">
        <v>2430</v>
      </c>
      <c r="H82" s="2077">
        <v>6115</v>
      </c>
      <c r="I82" s="2078">
        <v>65217</v>
      </c>
      <c r="J82" s="2077">
        <v>5463</v>
      </c>
      <c r="K82" s="2077">
        <v>4434</v>
      </c>
      <c r="L82" s="2077">
        <v>13858</v>
      </c>
      <c r="M82" s="2077">
        <v>4524</v>
      </c>
      <c r="N82" s="2078">
        <v>28278</v>
      </c>
      <c r="O82" s="2079">
        <v>93495</v>
      </c>
      <c r="P82" s="2077">
        <v>76594</v>
      </c>
      <c r="Q82" s="2235">
        <v>15487</v>
      </c>
      <c r="R82" s="2235">
        <v>16097</v>
      </c>
      <c r="S82" s="2236">
        <v>34490</v>
      </c>
      <c r="T82" s="2108">
        <v>66074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9078</v>
      </c>
      <c r="C90" s="2116">
        <v>3725</v>
      </c>
      <c r="D90" s="2237">
        <v>97</v>
      </c>
      <c r="E90" s="2116">
        <v>8286</v>
      </c>
      <c r="F90" s="2116">
        <v>8376</v>
      </c>
      <c r="G90" s="2117">
        <v>2228</v>
      </c>
      <c r="H90" s="2116">
        <v>1652</v>
      </c>
      <c r="I90" s="2118">
        <v>31117</v>
      </c>
      <c r="J90" s="2119">
        <v>819</v>
      </c>
      <c r="K90" s="2116">
        <v>35</v>
      </c>
      <c r="L90" s="2119">
        <v>3865</v>
      </c>
      <c r="M90" s="2116">
        <v>136</v>
      </c>
      <c r="N90" s="2120">
        <v>4854</v>
      </c>
      <c r="O90" s="2121">
        <v>35971</v>
      </c>
      <c r="P90" s="2122">
        <v>25226</v>
      </c>
      <c r="Q90" s="2101">
        <v>9758</v>
      </c>
      <c r="R90" s="2101">
        <v>10380</v>
      </c>
      <c r="S90" s="2102">
        <v>10474</v>
      </c>
      <c r="T90" s="2080">
        <v>30612</v>
      </c>
    </row>
    <row r="91" spans="1:20" ht="15.75" thickBot="1" x14ac:dyDescent="0.3">
      <c r="A91" s="2123" t="s">
        <v>49</v>
      </c>
      <c r="B91" s="2124">
        <v>7516</v>
      </c>
      <c r="C91" s="2125">
        <v>2229</v>
      </c>
      <c r="D91" s="2238">
        <v>97</v>
      </c>
      <c r="E91" s="2125">
        <v>5957</v>
      </c>
      <c r="F91" s="2125">
        <v>6036</v>
      </c>
      <c r="G91" s="2127">
        <v>1232</v>
      </c>
      <c r="H91" s="2239">
        <v>738</v>
      </c>
      <c r="I91" s="2118">
        <v>22476</v>
      </c>
      <c r="J91" s="2129">
        <v>796</v>
      </c>
      <c r="K91" s="2125">
        <v>35</v>
      </c>
      <c r="L91" s="2240">
        <v>3796</v>
      </c>
      <c r="M91" s="2240">
        <v>136</v>
      </c>
      <c r="N91" s="2131">
        <v>4762</v>
      </c>
      <c r="O91" s="2132">
        <v>27238</v>
      </c>
      <c r="P91" s="2133">
        <v>19126</v>
      </c>
      <c r="Q91" s="2134">
        <v>8486</v>
      </c>
      <c r="R91" s="2135">
        <v>8441</v>
      </c>
      <c r="S91" s="2136">
        <v>6388</v>
      </c>
      <c r="T91" s="2040">
        <v>23316</v>
      </c>
    </row>
    <row r="92" spans="1:20" ht="15.75" thickBot="1" x14ac:dyDescent="0.3">
      <c r="A92" s="2137" t="s">
        <v>50</v>
      </c>
      <c r="B92" s="2138">
        <v>0</v>
      </c>
      <c r="C92" s="2241">
        <v>0</v>
      </c>
      <c r="D92" s="2242">
        <v>0</v>
      </c>
      <c r="E92" s="2241">
        <v>1</v>
      </c>
      <c r="F92" s="2241">
        <v>0</v>
      </c>
      <c r="G92" s="2243">
        <v>0</v>
      </c>
      <c r="H92" s="2244">
        <v>0</v>
      </c>
      <c r="I92" s="2118">
        <v>1</v>
      </c>
      <c r="J92" s="2143">
        <v>0</v>
      </c>
      <c r="K92" s="2139">
        <v>0</v>
      </c>
      <c r="L92" s="2245">
        <v>0</v>
      </c>
      <c r="M92" s="2245">
        <v>0</v>
      </c>
      <c r="N92" s="2131">
        <v>0</v>
      </c>
      <c r="O92" s="2132">
        <v>1</v>
      </c>
      <c r="P92" s="2145">
        <v>0</v>
      </c>
      <c r="Q92" s="2146">
        <v>0</v>
      </c>
      <c r="R92" s="2147">
        <v>0</v>
      </c>
      <c r="S92" s="2148">
        <v>0</v>
      </c>
      <c r="T92" s="2149">
        <v>0</v>
      </c>
    </row>
    <row r="93" spans="1:20" ht="15.75" thickBot="1" x14ac:dyDescent="0.3">
      <c r="A93" s="2137" t="s">
        <v>51</v>
      </c>
      <c r="B93" s="2138">
        <v>1305</v>
      </c>
      <c r="C93" s="2241">
        <v>689</v>
      </c>
      <c r="D93" s="2242">
        <v>0</v>
      </c>
      <c r="E93" s="2139">
        <v>1784</v>
      </c>
      <c r="F93" s="2139">
        <v>1550</v>
      </c>
      <c r="G93" s="2243">
        <v>501</v>
      </c>
      <c r="H93" s="2244">
        <v>641</v>
      </c>
      <c r="I93" s="2118">
        <v>5969</v>
      </c>
      <c r="J93" s="2143">
        <v>23</v>
      </c>
      <c r="K93" s="2139">
        <v>0</v>
      </c>
      <c r="L93" s="2245">
        <v>69</v>
      </c>
      <c r="M93" s="2245">
        <v>0</v>
      </c>
      <c r="N93" s="2131">
        <v>92</v>
      </c>
      <c r="O93" s="2132">
        <v>6061</v>
      </c>
      <c r="P93" s="2145">
        <v>4572</v>
      </c>
      <c r="Q93" s="2146">
        <v>299</v>
      </c>
      <c r="R93" s="2147">
        <v>1108</v>
      </c>
      <c r="S93" s="2148">
        <v>3080</v>
      </c>
      <c r="T93" s="2149">
        <v>4487</v>
      </c>
    </row>
    <row r="94" spans="1:20" ht="15.75" thickBot="1" x14ac:dyDescent="0.3">
      <c r="A94" s="2150" t="s">
        <v>52</v>
      </c>
      <c r="B94" s="2139">
        <v>161</v>
      </c>
      <c r="C94" s="2241">
        <v>21</v>
      </c>
      <c r="D94" s="2242">
        <v>0</v>
      </c>
      <c r="E94" s="2246">
        <v>434</v>
      </c>
      <c r="F94" s="2246">
        <v>159</v>
      </c>
      <c r="G94" s="2247">
        <v>0</v>
      </c>
      <c r="H94" s="2248">
        <v>129</v>
      </c>
      <c r="I94" s="2118">
        <v>904</v>
      </c>
      <c r="J94" s="2153">
        <v>0</v>
      </c>
      <c r="K94" s="2151">
        <v>0</v>
      </c>
      <c r="L94" s="2151">
        <v>0</v>
      </c>
      <c r="M94" s="2151">
        <v>0</v>
      </c>
      <c r="N94" s="2131">
        <v>0</v>
      </c>
      <c r="O94" s="2132">
        <v>904</v>
      </c>
      <c r="P94" s="2145">
        <v>467</v>
      </c>
      <c r="Q94" s="2146">
        <v>652</v>
      </c>
      <c r="R94" s="2147">
        <v>31</v>
      </c>
      <c r="S94" s="2148">
        <v>212</v>
      </c>
      <c r="T94" s="2149">
        <v>896</v>
      </c>
    </row>
    <row r="95" spans="1:20" ht="15.75" thickBot="1" x14ac:dyDescent="0.3">
      <c r="A95" s="2154" t="s">
        <v>53</v>
      </c>
      <c r="B95" s="2151">
        <v>35</v>
      </c>
      <c r="C95" s="2246">
        <v>706</v>
      </c>
      <c r="D95" s="2249">
        <v>0</v>
      </c>
      <c r="E95" s="2246">
        <v>99</v>
      </c>
      <c r="F95" s="2246">
        <v>631</v>
      </c>
      <c r="G95" s="2247">
        <v>495</v>
      </c>
      <c r="H95" s="2248">
        <v>143</v>
      </c>
      <c r="I95" s="2118">
        <v>1614</v>
      </c>
      <c r="J95" s="2153">
        <v>0</v>
      </c>
      <c r="K95" s="2151">
        <v>0</v>
      </c>
      <c r="L95" s="2151">
        <v>0</v>
      </c>
      <c r="M95" s="2151">
        <v>0</v>
      </c>
      <c r="N95" s="2131">
        <v>0</v>
      </c>
      <c r="O95" s="2132">
        <v>1614</v>
      </c>
      <c r="P95" s="2145">
        <v>908</v>
      </c>
      <c r="Q95" s="2146">
        <v>174</v>
      </c>
      <c r="R95" s="2147">
        <v>800</v>
      </c>
      <c r="S95" s="2148">
        <v>638</v>
      </c>
      <c r="T95" s="2149">
        <v>1612</v>
      </c>
    </row>
    <row r="96" spans="1:20" ht="15.75" thickBot="1" x14ac:dyDescent="0.3">
      <c r="A96" s="2155" t="s">
        <v>23</v>
      </c>
      <c r="B96" s="2156">
        <v>62</v>
      </c>
      <c r="C96" s="2250">
        <v>80</v>
      </c>
      <c r="D96" s="2251">
        <v>0</v>
      </c>
      <c r="E96" s="2250">
        <v>10</v>
      </c>
      <c r="F96" s="2250">
        <v>0</v>
      </c>
      <c r="G96" s="2252">
        <v>0</v>
      </c>
      <c r="H96" s="2253">
        <v>1</v>
      </c>
      <c r="I96" s="2118">
        <v>153</v>
      </c>
      <c r="J96" s="2160">
        <v>0</v>
      </c>
      <c r="K96" s="2156">
        <v>0</v>
      </c>
      <c r="L96" s="2156">
        <v>0</v>
      </c>
      <c r="M96" s="2156">
        <v>0</v>
      </c>
      <c r="N96" s="2131">
        <v>0</v>
      </c>
      <c r="O96" s="2132">
        <v>153</v>
      </c>
      <c r="P96" s="2161">
        <v>153</v>
      </c>
      <c r="Q96" s="2162">
        <v>146</v>
      </c>
      <c r="R96" s="2163">
        <v>0</v>
      </c>
      <c r="S96" s="2164">
        <v>156</v>
      </c>
      <c r="T96" s="2165">
        <v>302</v>
      </c>
    </row>
    <row r="97" spans="1:20" ht="15.75" thickBot="1" x14ac:dyDescent="0.3">
      <c r="A97" s="2115" t="s">
        <v>492</v>
      </c>
      <c r="B97" s="2116">
        <v>4331</v>
      </c>
      <c r="C97" s="2116">
        <v>2279</v>
      </c>
      <c r="D97" s="2237">
        <v>188</v>
      </c>
      <c r="E97" s="2116">
        <v>7592</v>
      </c>
      <c r="F97" s="2116">
        <v>15434</v>
      </c>
      <c r="G97" s="2237">
        <v>202</v>
      </c>
      <c r="H97" s="2122">
        <v>4463</v>
      </c>
      <c r="I97" s="2118">
        <v>34100</v>
      </c>
      <c r="J97" s="2166">
        <v>4644</v>
      </c>
      <c r="K97" s="2116">
        <v>4399</v>
      </c>
      <c r="L97" s="2116">
        <v>9993</v>
      </c>
      <c r="M97" s="2116">
        <v>4388</v>
      </c>
      <c r="N97" s="2120">
        <v>23423</v>
      </c>
      <c r="O97" s="2121">
        <v>57523</v>
      </c>
      <c r="P97" s="2122">
        <v>51368</v>
      </c>
      <c r="Q97" s="2101">
        <v>5729</v>
      </c>
      <c r="R97" s="2101">
        <v>5717</v>
      </c>
      <c r="S97" s="2102">
        <v>24016</v>
      </c>
      <c r="T97" s="2080">
        <v>35461</v>
      </c>
    </row>
    <row r="98" spans="1:20" ht="15.75" thickBot="1" x14ac:dyDescent="0.3">
      <c r="A98" s="2137" t="s">
        <v>49</v>
      </c>
      <c r="B98" s="2151">
        <v>3536</v>
      </c>
      <c r="C98" s="2151">
        <v>1998</v>
      </c>
      <c r="D98" s="2249">
        <v>188</v>
      </c>
      <c r="E98" s="2151">
        <v>5455</v>
      </c>
      <c r="F98" s="2151">
        <v>10149</v>
      </c>
      <c r="G98" s="2247">
        <v>183</v>
      </c>
      <c r="H98" s="2152">
        <v>2413</v>
      </c>
      <c r="I98" s="2118">
        <v>23551</v>
      </c>
      <c r="J98" s="2153">
        <v>1344</v>
      </c>
      <c r="K98" s="2151">
        <v>4313</v>
      </c>
      <c r="L98" s="2151">
        <v>8717</v>
      </c>
      <c r="M98" s="2151">
        <v>4264</v>
      </c>
      <c r="N98" s="2131">
        <v>18638</v>
      </c>
      <c r="O98" s="2132">
        <v>42189</v>
      </c>
      <c r="P98" s="2145">
        <v>36965</v>
      </c>
      <c r="Q98" s="2134">
        <v>2882</v>
      </c>
      <c r="R98" s="2135">
        <v>4677</v>
      </c>
      <c r="S98" s="2136">
        <v>21445</v>
      </c>
      <c r="T98" s="2040">
        <v>29003</v>
      </c>
    </row>
    <row r="99" spans="1:20" ht="15.75" thickBot="1" x14ac:dyDescent="0.3">
      <c r="A99" s="2137" t="s">
        <v>50</v>
      </c>
      <c r="B99" s="2151">
        <v>7</v>
      </c>
      <c r="C99" s="2246">
        <v>0</v>
      </c>
      <c r="D99" s="2249">
        <v>0</v>
      </c>
      <c r="E99" s="2246">
        <v>0</v>
      </c>
      <c r="F99" s="2246">
        <v>0</v>
      </c>
      <c r="G99" s="2247">
        <v>0</v>
      </c>
      <c r="H99" s="2248">
        <v>0</v>
      </c>
      <c r="I99" s="2118">
        <v>7</v>
      </c>
      <c r="J99" s="2153">
        <v>0</v>
      </c>
      <c r="K99" s="2151">
        <v>0</v>
      </c>
      <c r="L99" s="2151">
        <v>0</v>
      </c>
      <c r="M99" s="2151">
        <v>0</v>
      </c>
      <c r="N99" s="2131">
        <v>0</v>
      </c>
      <c r="O99" s="2132">
        <v>7</v>
      </c>
      <c r="P99" s="2145">
        <v>7</v>
      </c>
      <c r="Q99" s="2146">
        <v>0</v>
      </c>
      <c r="R99" s="2147">
        <v>0</v>
      </c>
      <c r="S99" s="2148">
        <v>7</v>
      </c>
      <c r="T99" s="2149">
        <v>7</v>
      </c>
    </row>
    <row r="100" spans="1:20" ht="15.75" thickBot="1" x14ac:dyDescent="0.3">
      <c r="A100" s="2137" t="s">
        <v>51</v>
      </c>
      <c r="B100" s="2167">
        <v>781</v>
      </c>
      <c r="C100" s="2254">
        <v>281</v>
      </c>
      <c r="D100" s="2255">
        <v>0</v>
      </c>
      <c r="E100" s="2256">
        <v>1758</v>
      </c>
      <c r="F100" s="2256">
        <v>5001</v>
      </c>
      <c r="G100" s="2257">
        <v>19</v>
      </c>
      <c r="H100" s="2145">
        <v>1902</v>
      </c>
      <c r="I100" s="2118">
        <v>9722</v>
      </c>
      <c r="J100" s="2258">
        <v>3299</v>
      </c>
      <c r="K100" s="2256">
        <v>86</v>
      </c>
      <c r="L100" s="2256">
        <v>1276</v>
      </c>
      <c r="M100" s="2256">
        <v>124</v>
      </c>
      <c r="N100" s="2131">
        <v>4784</v>
      </c>
      <c r="O100" s="2132">
        <v>14507</v>
      </c>
      <c r="P100" s="2145">
        <v>13901</v>
      </c>
      <c r="Q100" s="2146">
        <v>2544</v>
      </c>
      <c r="R100" s="2147">
        <v>545</v>
      </c>
      <c r="S100" s="2148">
        <v>2557</v>
      </c>
      <c r="T100" s="2149">
        <v>5646</v>
      </c>
    </row>
    <row r="101" spans="1:20" ht="15.75" thickBot="1" x14ac:dyDescent="0.3">
      <c r="A101" s="2150" t="s">
        <v>52</v>
      </c>
      <c r="B101" s="2167">
        <v>8</v>
      </c>
      <c r="C101" s="2254">
        <v>0</v>
      </c>
      <c r="D101" s="2255">
        <v>0</v>
      </c>
      <c r="E101" s="2254">
        <v>350</v>
      </c>
      <c r="F101" s="2254">
        <v>0</v>
      </c>
      <c r="G101" s="2257">
        <v>0</v>
      </c>
      <c r="H101" s="2259">
        <v>0</v>
      </c>
      <c r="I101" s="2118">
        <v>358</v>
      </c>
      <c r="J101" s="2258">
        <v>0</v>
      </c>
      <c r="K101" s="2256">
        <v>0</v>
      </c>
      <c r="L101" s="2256">
        <v>0</v>
      </c>
      <c r="M101" s="2256">
        <v>0</v>
      </c>
      <c r="N101" s="2131">
        <v>0</v>
      </c>
      <c r="O101" s="2132">
        <v>358</v>
      </c>
      <c r="P101" s="2145">
        <v>53</v>
      </c>
      <c r="Q101" s="2146">
        <v>79</v>
      </c>
      <c r="R101" s="2147">
        <v>272</v>
      </c>
      <c r="S101" s="2148">
        <v>7</v>
      </c>
      <c r="T101" s="2149">
        <v>358</v>
      </c>
    </row>
    <row r="102" spans="1:20" ht="15.75" thickBot="1" x14ac:dyDescent="0.3">
      <c r="A102" s="2172" t="s">
        <v>53</v>
      </c>
      <c r="B102" s="2173">
        <v>0</v>
      </c>
      <c r="C102" s="2260">
        <v>0</v>
      </c>
      <c r="D102" s="2261">
        <v>0</v>
      </c>
      <c r="E102" s="2260">
        <v>18</v>
      </c>
      <c r="F102" s="2260">
        <v>284</v>
      </c>
      <c r="G102" s="2262">
        <v>0</v>
      </c>
      <c r="H102" s="2263">
        <v>148</v>
      </c>
      <c r="I102" s="2118">
        <v>450</v>
      </c>
      <c r="J102" s="2264">
        <v>0</v>
      </c>
      <c r="K102" s="2256">
        <v>0</v>
      </c>
      <c r="L102" s="2256">
        <v>0</v>
      </c>
      <c r="M102" s="2256">
        <v>0</v>
      </c>
      <c r="N102" s="2131">
        <v>0</v>
      </c>
      <c r="O102" s="2132">
        <v>450</v>
      </c>
      <c r="P102" s="2145">
        <v>441</v>
      </c>
      <c r="Q102" s="2146">
        <v>217</v>
      </c>
      <c r="R102" s="2147">
        <v>219</v>
      </c>
      <c r="S102" s="2148">
        <v>0</v>
      </c>
      <c r="T102" s="2149">
        <v>436</v>
      </c>
    </row>
    <row r="103" spans="1:20" ht="15.75" thickBot="1" x14ac:dyDescent="0.3">
      <c r="A103" s="2155" t="s">
        <v>23</v>
      </c>
      <c r="B103" s="2156">
        <v>0</v>
      </c>
      <c r="C103" s="2250">
        <v>0</v>
      </c>
      <c r="D103" s="2251">
        <v>0</v>
      </c>
      <c r="E103" s="2250">
        <v>11</v>
      </c>
      <c r="F103" s="2250">
        <v>0</v>
      </c>
      <c r="G103" s="2252">
        <v>0</v>
      </c>
      <c r="H103" s="2253">
        <v>0</v>
      </c>
      <c r="I103" s="2118">
        <v>11</v>
      </c>
      <c r="J103" s="2223">
        <v>1</v>
      </c>
      <c r="K103" s="2265">
        <v>0</v>
      </c>
      <c r="L103" s="2265">
        <v>0</v>
      </c>
      <c r="M103" s="2265">
        <v>0</v>
      </c>
      <c r="N103" s="2131">
        <v>1</v>
      </c>
      <c r="O103" s="2132">
        <v>12</v>
      </c>
      <c r="P103" s="2161">
        <v>0</v>
      </c>
      <c r="Q103" s="2162">
        <v>7</v>
      </c>
      <c r="R103" s="2163">
        <v>4</v>
      </c>
      <c r="S103" s="2164">
        <v>0</v>
      </c>
      <c r="T103" s="2165">
        <v>11</v>
      </c>
    </row>
    <row r="104" spans="1:20" ht="15.75" thickBot="1" x14ac:dyDescent="0.3">
      <c r="A104" s="2115" t="s">
        <v>558</v>
      </c>
      <c r="B104" s="2122">
        <f>+B90+B97</f>
        <v>13409</v>
      </c>
      <c r="C104" s="2180">
        <v>6004</v>
      </c>
      <c r="D104" s="2182">
        <v>285</v>
      </c>
      <c r="E104" s="2180">
        <v>15878</v>
      </c>
      <c r="F104" s="2180">
        <v>23810</v>
      </c>
      <c r="G104" s="2182">
        <v>2430</v>
      </c>
      <c r="H104" s="2180">
        <v>6115</v>
      </c>
      <c r="I104" s="2181">
        <v>65217</v>
      </c>
      <c r="J104" s="2179">
        <v>5463</v>
      </c>
      <c r="K104" s="2179">
        <f>K97+K90</f>
        <v>4434</v>
      </c>
      <c r="L104" s="2179">
        <f t="shared" ref="L104:T104" si="0">L97+L90</f>
        <v>13858</v>
      </c>
      <c r="M104" s="2179">
        <f t="shared" si="0"/>
        <v>4524</v>
      </c>
      <c r="N104" s="2266">
        <f t="shared" si="0"/>
        <v>28277</v>
      </c>
      <c r="O104" s="2267">
        <f t="shared" si="0"/>
        <v>93494</v>
      </c>
      <c r="P104" s="2179">
        <f t="shared" si="0"/>
        <v>76594</v>
      </c>
      <c r="Q104" s="2182">
        <f t="shared" si="0"/>
        <v>15487</v>
      </c>
      <c r="R104" s="2182">
        <f t="shared" si="0"/>
        <v>16097</v>
      </c>
      <c r="S104" s="2182">
        <f t="shared" si="0"/>
        <v>34490</v>
      </c>
      <c r="T104" s="2268">
        <f t="shared" si="0"/>
        <v>66073</v>
      </c>
    </row>
    <row r="105" spans="1:20" ht="30" thickBot="1" x14ac:dyDescent="0.3">
      <c r="A105" s="2183" t="s">
        <v>559</v>
      </c>
      <c r="B105" s="2269">
        <f>+B35+B82</f>
        <v>19648</v>
      </c>
      <c r="C105" s="2184">
        <v>7348</v>
      </c>
      <c r="D105" s="2270">
        <v>592</v>
      </c>
      <c r="E105" s="2184">
        <v>24342</v>
      </c>
      <c r="F105" s="2184">
        <v>25143</v>
      </c>
      <c r="G105" s="2185">
        <v>2567</v>
      </c>
      <c r="H105" s="2184">
        <v>7284</v>
      </c>
      <c r="I105" s="1379">
        <v>83765</v>
      </c>
      <c r="J105" s="2271">
        <f>+J35+J82</f>
        <v>5463</v>
      </c>
      <c r="K105" s="2271">
        <v>4434</v>
      </c>
      <c r="L105" s="2271">
        <v>13858</v>
      </c>
      <c r="M105" s="2271">
        <v>4524</v>
      </c>
      <c r="N105" s="2272">
        <v>28278</v>
      </c>
      <c r="O105" s="2273">
        <v>112042</v>
      </c>
      <c r="P105" s="2184">
        <v>86121</v>
      </c>
      <c r="Q105" s="2185">
        <v>31253</v>
      </c>
      <c r="R105" s="2185">
        <v>17448</v>
      </c>
      <c r="S105" s="2185">
        <v>34945</v>
      </c>
      <c r="T105" s="2185">
        <v>83646</v>
      </c>
    </row>
    <row r="107" spans="1:20" x14ac:dyDescent="0.25">
      <c r="O107" s="2274"/>
    </row>
    <row r="109" spans="1:20" ht="14.25" customHeight="1" x14ac:dyDescent="0.25">
      <c r="D109" s="61"/>
      <c r="G109" s="61"/>
      <c r="J109" s="2274"/>
      <c r="O109" s="2274"/>
      <c r="Q109" s="61"/>
      <c r="R109" s="61"/>
      <c r="S109" s="61"/>
      <c r="T109" s="61"/>
    </row>
    <row r="110" spans="1:20" x14ac:dyDescent="0.25">
      <c r="O110" s="2274"/>
      <c r="P110" s="2274"/>
    </row>
    <row r="111" spans="1:20" x14ac:dyDescent="0.25">
      <c r="O111" s="2274"/>
    </row>
    <row r="113" spans="15:15" x14ac:dyDescent="0.25">
      <c r="O113" s="2276"/>
    </row>
    <row r="114" spans="15:15" x14ac:dyDescent="0.25">
      <c r="O114" s="2276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pageSetup paperSize="8" scale="43" orientation="landscape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107"/>
  <sheetViews>
    <sheetView topLeftCell="A52" zoomScale="85" zoomScaleNormal="85" workbookViewId="0">
      <selection sqref="A1:XFD1048576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31.7109375" style="61" bestFit="1" customWidth="1"/>
    <col min="17" max="17" width="32.5703125" style="1904" customWidth="1"/>
    <col min="18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607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283"/>
      <c r="B3" s="1907"/>
      <c r="C3" s="2283"/>
      <c r="D3" s="1907"/>
      <c r="E3" s="1907"/>
      <c r="F3" s="3615" t="s">
        <v>543</v>
      </c>
      <c r="G3" s="3615"/>
      <c r="H3" s="2283"/>
      <c r="I3" s="1907"/>
      <c r="J3" s="2283"/>
      <c r="K3" s="2283"/>
      <c r="L3" s="2283"/>
      <c r="M3" s="2283"/>
      <c r="N3" s="2283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81.75" customHeight="1" thickBot="1" x14ac:dyDescent="0.3">
      <c r="A9" s="3611"/>
      <c r="B9" s="3605"/>
      <c r="C9" s="2284" t="s">
        <v>15</v>
      </c>
      <c r="D9" s="1909" t="s">
        <v>546</v>
      </c>
      <c r="E9" s="3609"/>
      <c r="F9" s="2284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ht="17.25" customHeight="1" x14ac:dyDescent="0.25">
      <c r="A10" s="1914" t="s">
        <v>17</v>
      </c>
      <c r="B10" s="1915">
        <v>166007</v>
      </c>
      <c r="C10" s="1916">
        <v>12048</v>
      </c>
      <c r="D10" s="1917">
        <v>2033</v>
      </c>
      <c r="E10" s="1915">
        <v>26887</v>
      </c>
      <c r="F10" s="1916">
        <v>9977</v>
      </c>
      <c r="G10" s="1917">
        <v>572</v>
      </c>
      <c r="H10" s="1915">
        <v>15390</v>
      </c>
      <c r="I10" s="1918">
        <v>230309</v>
      </c>
      <c r="J10" s="1915">
        <v>2050</v>
      </c>
      <c r="K10" s="1915">
        <v>56</v>
      </c>
      <c r="L10" s="1915">
        <v>8</v>
      </c>
      <c r="M10" s="1915">
        <v>8</v>
      </c>
      <c r="N10" s="1918">
        <v>2122</v>
      </c>
      <c r="O10" s="1919">
        <v>232431</v>
      </c>
      <c r="P10" s="2285">
        <v>95935</v>
      </c>
      <c r="Q10" s="2286">
        <v>203098</v>
      </c>
      <c r="R10" s="2287">
        <v>6899</v>
      </c>
      <c r="S10" s="2288">
        <v>4205</v>
      </c>
      <c r="T10" s="1924">
        <v>214202</v>
      </c>
    </row>
    <row r="11" spans="1:20" x14ac:dyDescent="0.25">
      <c r="A11" s="2289" t="s">
        <v>552</v>
      </c>
      <c r="B11" s="1926">
        <v>33380</v>
      </c>
      <c r="C11" s="1927">
        <v>5807</v>
      </c>
      <c r="D11" s="1928">
        <v>1326</v>
      </c>
      <c r="E11" s="1926">
        <v>8574</v>
      </c>
      <c r="F11" s="1927">
        <v>3730</v>
      </c>
      <c r="G11" s="1917">
        <v>231</v>
      </c>
      <c r="H11" s="1915">
        <v>3604</v>
      </c>
      <c r="I11" s="1918">
        <v>55095</v>
      </c>
      <c r="J11" s="1926">
        <v>411</v>
      </c>
      <c r="K11" s="1926">
        <v>0</v>
      </c>
      <c r="L11" s="1926">
        <v>0</v>
      </c>
      <c r="M11" s="1915">
        <v>20</v>
      </c>
      <c r="N11" s="1918">
        <v>431</v>
      </c>
      <c r="O11" s="1919">
        <v>55526</v>
      </c>
      <c r="P11" s="2290">
        <v>27420</v>
      </c>
      <c r="Q11" s="2291">
        <v>46277</v>
      </c>
      <c r="R11" s="2292">
        <v>4794</v>
      </c>
      <c r="S11" s="2293">
        <v>807</v>
      </c>
      <c r="T11" s="1924">
        <v>51878</v>
      </c>
    </row>
    <row r="12" spans="1:20" s="1945" customFormat="1" x14ac:dyDescent="0.25">
      <c r="A12" s="1933" t="s">
        <v>553</v>
      </c>
      <c r="B12" s="1934">
        <v>7965</v>
      </c>
      <c r="C12" s="1935">
        <v>1276</v>
      </c>
      <c r="D12" s="1936">
        <v>493</v>
      </c>
      <c r="E12" s="1934">
        <v>2823</v>
      </c>
      <c r="F12" s="1935">
        <v>1490</v>
      </c>
      <c r="G12" s="1937">
        <v>25</v>
      </c>
      <c r="H12" s="1938">
        <v>908</v>
      </c>
      <c r="I12" s="1939">
        <v>14462</v>
      </c>
      <c r="J12" s="1934">
        <v>2</v>
      </c>
      <c r="K12" s="1934">
        <v>0</v>
      </c>
      <c r="L12" s="1934">
        <v>0</v>
      </c>
      <c r="M12" s="1938">
        <v>19</v>
      </c>
      <c r="N12" s="1939">
        <v>21</v>
      </c>
      <c r="O12" s="1940">
        <v>14483</v>
      </c>
      <c r="P12" s="2294">
        <v>9049</v>
      </c>
      <c r="Q12" s="2295">
        <v>11327</v>
      </c>
      <c r="R12" s="2296">
        <v>2779</v>
      </c>
      <c r="S12" s="2297">
        <v>0</v>
      </c>
      <c r="T12" s="1938">
        <v>14106</v>
      </c>
    </row>
    <row r="13" spans="1:20" s="1945" customFormat="1" x14ac:dyDescent="0.25">
      <c r="A13" s="1933" t="s">
        <v>412</v>
      </c>
      <c r="B13" s="1934">
        <v>6899</v>
      </c>
      <c r="C13" s="1935">
        <v>914</v>
      </c>
      <c r="D13" s="1936">
        <v>72</v>
      </c>
      <c r="E13" s="1934">
        <v>1138</v>
      </c>
      <c r="F13" s="1935">
        <v>665</v>
      </c>
      <c r="G13" s="1937">
        <v>7</v>
      </c>
      <c r="H13" s="1938">
        <v>630</v>
      </c>
      <c r="I13" s="1939">
        <v>10245</v>
      </c>
      <c r="J13" s="1934">
        <v>288</v>
      </c>
      <c r="K13" s="1934">
        <v>0</v>
      </c>
      <c r="L13" s="1934">
        <v>0</v>
      </c>
      <c r="M13" s="1938">
        <v>0</v>
      </c>
      <c r="N13" s="1939">
        <v>288</v>
      </c>
      <c r="O13" s="1940">
        <v>10533</v>
      </c>
      <c r="P13" s="2294">
        <v>5370</v>
      </c>
      <c r="Q13" s="2295">
        <v>8783</v>
      </c>
      <c r="R13" s="2296">
        <v>1118</v>
      </c>
      <c r="S13" s="2297">
        <v>377</v>
      </c>
      <c r="T13" s="1938">
        <v>10278</v>
      </c>
    </row>
    <row r="14" spans="1:20" s="1945" customFormat="1" x14ac:dyDescent="0.25">
      <c r="A14" s="1933" t="s">
        <v>554</v>
      </c>
      <c r="B14" s="1934">
        <v>11070</v>
      </c>
      <c r="C14" s="1935">
        <v>3187</v>
      </c>
      <c r="D14" s="1936">
        <v>451</v>
      </c>
      <c r="E14" s="1934">
        <v>2994</v>
      </c>
      <c r="F14" s="1935">
        <v>893</v>
      </c>
      <c r="G14" s="1937">
        <v>150</v>
      </c>
      <c r="H14" s="1938">
        <v>726</v>
      </c>
      <c r="I14" s="1939">
        <v>18871</v>
      </c>
      <c r="J14" s="1934">
        <v>120</v>
      </c>
      <c r="K14" s="1934">
        <v>0</v>
      </c>
      <c r="L14" s="1934">
        <v>0</v>
      </c>
      <c r="M14" s="1938">
        <v>1</v>
      </c>
      <c r="N14" s="1939">
        <v>121</v>
      </c>
      <c r="O14" s="1940">
        <v>18992</v>
      </c>
      <c r="P14" s="2294">
        <v>8054</v>
      </c>
      <c r="Q14" s="2295">
        <v>11928</v>
      </c>
      <c r="R14" s="2296">
        <v>831</v>
      </c>
      <c r="S14" s="2297">
        <v>302</v>
      </c>
      <c r="T14" s="1938">
        <v>13061</v>
      </c>
    </row>
    <row r="15" spans="1:20" x14ac:dyDescent="0.25">
      <c r="A15" s="2289" t="s">
        <v>555</v>
      </c>
      <c r="B15" s="1926">
        <v>25721</v>
      </c>
      <c r="C15" s="1927">
        <v>2580</v>
      </c>
      <c r="D15" s="1928">
        <v>996</v>
      </c>
      <c r="E15" s="1926">
        <v>6882</v>
      </c>
      <c r="F15" s="1927">
        <v>3111</v>
      </c>
      <c r="G15" s="1917">
        <v>175</v>
      </c>
      <c r="H15" s="1915">
        <v>2210</v>
      </c>
      <c r="I15" s="1918">
        <v>40504</v>
      </c>
      <c r="J15" s="1926">
        <v>49</v>
      </c>
      <c r="K15" s="1926">
        <v>3</v>
      </c>
      <c r="L15" s="1926">
        <v>0</v>
      </c>
      <c r="M15" s="1915">
        <v>0</v>
      </c>
      <c r="N15" s="1918">
        <v>52</v>
      </c>
      <c r="O15" s="1919">
        <v>40556</v>
      </c>
      <c r="P15" s="2290">
        <v>20206</v>
      </c>
      <c r="Q15" s="2291">
        <v>34701</v>
      </c>
      <c r="R15" s="2292">
        <v>2322</v>
      </c>
      <c r="S15" s="2293">
        <v>718</v>
      </c>
      <c r="T15" s="1924">
        <v>37741</v>
      </c>
    </row>
    <row r="16" spans="1:20" x14ac:dyDescent="0.25">
      <c r="A16" s="1947" t="s">
        <v>556</v>
      </c>
      <c r="B16" s="2298">
        <v>10158</v>
      </c>
      <c r="C16" s="2299">
        <v>1414</v>
      </c>
      <c r="D16" s="2300">
        <v>603</v>
      </c>
      <c r="E16" s="2298">
        <v>2213</v>
      </c>
      <c r="F16" s="2299">
        <v>968</v>
      </c>
      <c r="G16" s="1951">
        <v>82</v>
      </c>
      <c r="H16" s="1952">
        <v>674</v>
      </c>
      <c r="I16" s="1952">
        <v>15426</v>
      </c>
      <c r="J16" s="2298">
        <v>0</v>
      </c>
      <c r="K16" s="2298">
        <v>0</v>
      </c>
      <c r="L16" s="2298">
        <v>0</v>
      </c>
      <c r="M16" s="1952">
        <v>0</v>
      </c>
      <c r="N16" s="1952">
        <v>0</v>
      </c>
      <c r="O16" s="1952">
        <v>15426</v>
      </c>
      <c r="P16" s="2301">
        <v>7900</v>
      </c>
      <c r="Q16" s="2302">
        <v>9874</v>
      </c>
      <c r="R16" s="2303">
        <v>1706</v>
      </c>
      <c r="S16" s="2304">
        <v>24</v>
      </c>
      <c r="T16" s="1952">
        <v>11604</v>
      </c>
    </row>
    <row r="17" spans="1:20" ht="15.75" thickBot="1" x14ac:dyDescent="0.3">
      <c r="A17" s="2289" t="s">
        <v>23</v>
      </c>
      <c r="B17" s="2305">
        <v>19714</v>
      </c>
      <c r="C17" s="2306">
        <v>1856</v>
      </c>
      <c r="D17" s="2307">
        <v>430</v>
      </c>
      <c r="E17" s="2305">
        <v>6218</v>
      </c>
      <c r="F17" s="2306">
        <v>1617</v>
      </c>
      <c r="G17" s="1928">
        <v>51</v>
      </c>
      <c r="H17" s="1915">
        <v>2630</v>
      </c>
      <c r="I17" s="1918">
        <v>32035</v>
      </c>
      <c r="J17" s="2305">
        <v>1274</v>
      </c>
      <c r="K17" s="2305">
        <v>0</v>
      </c>
      <c r="L17" s="2305">
        <v>1105</v>
      </c>
      <c r="M17" s="1915">
        <v>22</v>
      </c>
      <c r="N17" s="1960">
        <v>2401</v>
      </c>
      <c r="O17" s="1961">
        <v>34436</v>
      </c>
      <c r="P17" s="2308">
        <v>19486</v>
      </c>
      <c r="Q17" s="2309">
        <v>28025</v>
      </c>
      <c r="R17" s="2310">
        <v>857</v>
      </c>
      <c r="S17" s="2311">
        <v>4117</v>
      </c>
      <c r="T17" s="1924">
        <v>33000</v>
      </c>
    </row>
    <row r="18" spans="1:20" ht="15.75" thickBot="1" x14ac:dyDescent="0.3">
      <c r="A18" s="1966" t="s">
        <v>24</v>
      </c>
      <c r="B18" s="1967">
        <v>244822</v>
      </c>
      <c r="C18" s="1967">
        <v>22290</v>
      </c>
      <c r="D18" s="1967">
        <v>4785</v>
      </c>
      <c r="E18" s="1967">
        <v>48560</v>
      </c>
      <c r="F18" s="1967">
        <v>18435</v>
      </c>
      <c r="G18" s="1967">
        <v>1029</v>
      </c>
      <c r="H18" s="1967">
        <v>23834</v>
      </c>
      <c r="I18" s="1968">
        <v>357942</v>
      </c>
      <c r="J18" s="1967">
        <v>3784</v>
      </c>
      <c r="K18" s="1967">
        <v>59</v>
      </c>
      <c r="L18" s="1967">
        <v>1113</v>
      </c>
      <c r="M18" s="1967">
        <v>50</v>
      </c>
      <c r="N18" s="1968">
        <v>5006</v>
      </c>
      <c r="O18" s="1969">
        <v>362948</v>
      </c>
      <c r="P18" s="1967">
        <v>163047</v>
      </c>
      <c r="Q18" s="1970">
        <v>312102</v>
      </c>
      <c r="R18" s="1970">
        <v>14873</v>
      </c>
      <c r="S18" s="1970">
        <v>9847</v>
      </c>
      <c r="T18" s="1970">
        <v>336821</v>
      </c>
    </row>
    <row r="19" spans="1:20" ht="15.75" thickBot="1" x14ac:dyDescent="0.3">
      <c r="A19" s="1971" t="s">
        <v>609</v>
      </c>
      <c r="B19" s="1915">
        <v>140</v>
      </c>
      <c r="C19" s="1972">
        <v>113</v>
      </c>
      <c r="D19" s="1973">
        <v>43</v>
      </c>
      <c r="E19" s="1974">
        <v>85</v>
      </c>
      <c r="F19" s="1972">
        <v>249</v>
      </c>
      <c r="G19" s="1973">
        <v>0</v>
      </c>
      <c r="H19" s="1974">
        <v>55</v>
      </c>
      <c r="I19" s="1968">
        <v>642</v>
      </c>
      <c r="J19" s="1974">
        <v>0</v>
      </c>
      <c r="K19" s="1974">
        <v>0</v>
      </c>
      <c r="L19" s="1974">
        <v>0</v>
      </c>
      <c r="M19" s="1974">
        <v>0</v>
      </c>
      <c r="N19" s="1975">
        <v>0</v>
      </c>
      <c r="O19" s="1976">
        <v>642</v>
      </c>
      <c r="P19" s="2312">
        <v>508</v>
      </c>
      <c r="Q19" s="2286">
        <v>118</v>
      </c>
      <c r="R19" s="2287">
        <v>176</v>
      </c>
      <c r="S19" s="2288">
        <v>244</v>
      </c>
      <c r="T19" s="1924">
        <v>538</v>
      </c>
    </row>
    <row r="20" spans="1:20" ht="15.75" thickBot="1" x14ac:dyDescent="0.3">
      <c r="A20" s="1978" t="s">
        <v>610</v>
      </c>
      <c r="B20" s="1915">
        <v>69</v>
      </c>
      <c r="C20" s="1927">
        <v>0</v>
      </c>
      <c r="D20" s="1928">
        <v>0</v>
      </c>
      <c r="E20" s="1926">
        <v>91</v>
      </c>
      <c r="F20" s="1927">
        <v>0</v>
      </c>
      <c r="G20" s="1928">
        <v>0</v>
      </c>
      <c r="H20" s="1926">
        <v>0</v>
      </c>
      <c r="I20" s="1968">
        <v>160</v>
      </c>
      <c r="J20" s="1926">
        <v>0</v>
      </c>
      <c r="K20" s="1926">
        <v>0</v>
      </c>
      <c r="L20" s="1926">
        <v>0</v>
      </c>
      <c r="M20" s="1926">
        <v>0</v>
      </c>
      <c r="N20" s="1979">
        <v>0</v>
      </c>
      <c r="O20" s="1980">
        <v>160</v>
      </c>
      <c r="P20" s="2290">
        <v>22</v>
      </c>
      <c r="Q20" s="2291">
        <v>146</v>
      </c>
      <c r="R20" s="2292">
        <v>14</v>
      </c>
      <c r="S20" s="2293">
        <v>0</v>
      </c>
      <c r="T20" s="1924">
        <v>160</v>
      </c>
    </row>
    <row r="21" spans="1:20" ht="15.75" thickBot="1" x14ac:dyDescent="0.3">
      <c r="A21" s="1978" t="s">
        <v>37</v>
      </c>
      <c r="B21" s="1915">
        <v>2</v>
      </c>
      <c r="C21" s="1927">
        <v>0</v>
      </c>
      <c r="D21" s="1928">
        <v>0</v>
      </c>
      <c r="E21" s="1926">
        <v>6</v>
      </c>
      <c r="F21" s="1927">
        <v>2</v>
      </c>
      <c r="G21" s="1928">
        <v>0</v>
      </c>
      <c r="H21" s="1926">
        <v>20</v>
      </c>
      <c r="I21" s="1968">
        <v>30</v>
      </c>
      <c r="J21" s="1926">
        <v>0</v>
      </c>
      <c r="K21" s="1926">
        <v>0</v>
      </c>
      <c r="L21" s="1926">
        <v>0</v>
      </c>
      <c r="M21" s="1926">
        <v>0</v>
      </c>
      <c r="N21" s="1979">
        <v>0</v>
      </c>
      <c r="O21" s="1980">
        <v>30</v>
      </c>
      <c r="P21" s="2290">
        <v>24</v>
      </c>
      <c r="Q21" s="2291">
        <v>30</v>
      </c>
      <c r="R21" s="2292">
        <v>0</v>
      </c>
      <c r="S21" s="2293">
        <v>0</v>
      </c>
      <c r="T21" s="1924">
        <v>30</v>
      </c>
    </row>
    <row r="22" spans="1:20" ht="15.75" thickBot="1" x14ac:dyDescent="0.3">
      <c r="A22" s="1978" t="s">
        <v>38</v>
      </c>
      <c r="B22" s="1915">
        <v>55</v>
      </c>
      <c r="C22" s="1927">
        <v>0</v>
      </c>
      <c r="D22" s="1928">
        <v>0</v>
      </c>
      <c r="E22" s="1926">
        <v>25</v>
      </c>
      <c r="F22" s="1927">
        <v>50</v>
      </c>
      <c r="G22" s="1928">
        <v>0</v>
      </c>
      <c r="H22" s="1926">
        <v>45</v>
      </c>
      <c r="I22" s="1968">
        <v>175</v>
      </c>
      <c r="J22" s="1926">
        <v>0</v>
      </c>
      <c r="K22" s="1926">
        <v>0</v>
      </c>
      <c r="L22" s="1926">
        <v>0</v>
      </c>
      <c r="M22" s="1926">
        <v>0</v>
      </c>
      <c r="N22" s="1979">
        <v>0</v>
      </c>
      <c r="O22" s="1980">
        <v>175</v>
      </c>
      <c r="P22" s="2290">
        <v>139</v>
      </c>
      <c r="Q22" s="2291">
        <v>174</v>
      </c>
      <c r="R22" s="2292">
        <v>0</v>
      </c>
      <c r="S22" s="2293">
        <v>0</v>
      </c>
      <c r="T22" s="1924">
        <v>174</v>
      </c>
    </row>
    <row r="23" spans="1:20" ht="15.75" thickBot="1" x14ac:dyDescent="0.3">
      <c r="A23" s="1978" t="s">
        <v>39</v>
      </c>
      <c r="B23" s="1915">
        <v>47</v>
      </c>
      <c r="C23" s="1927">
        <v>15</v>
      </c>
      <c r="D23" s="1928">
        <v>0</v>
      </c>
      <c r="E23" s="1926">
        <v>85</v>
      </c>
      <c r="F23" s="1927">
        <v>15</v>
      </c>
      <c r="G23" s="1928">
        <v>0</v>
      </c>
      <c r="H23" s="1926">
        <v>15</v>
      </c>
      <c r="I23" s="1968">
        <v>177</v>
      </c>
      <c r="J23" s="1926">
        <v>0</v>
      </c>
      <c r="K23" s="1926">
        <v>0</v>
      </c>
      <c r="L23" s="1926">
        <v>0</v>
      </c>
      <c r="M23" s="1926">
        <v>0</v>
      </c>
      <c r="N23" s="1979">
        <v>0</v>
      </c>
      <c r="O23" s="1980">
        <v>177</v>
      </c>
      <c r="P23" s="2290">
        <v>104</v>
      </c>
      <c r="Q23" s="2291">
        <v>161</v>
      </c>
      <c r="R23" s="2292">
        <v>15</v>
      </c>
      <c r="S23" s="2293">
        <v>0</v>
      </c>
      <c r="T23" s="1924">
        <v>176</v>
      </c>
    </row>
    <row r="24" spans="1:20" ht="15" customHeight="1" thickBot="1" x14ac:dyDescent="0.3">
      <c r="A24" s="1978" t="s">
        <v>40</v>
      </c>
      <c r="B24" s="1915">
        <v>4</v>
      </c>
      <c r="C24" s="1927">
        <v>0</v>
      </c>
      <c r="D24" s="1928">
        <v>0</v>
      </c>
      <c r="E24" s="1926">
        <v>3</v>
      </c>
      <c r="F24" s="1927">
        <v>7</v>
      </c>
      <c r="G24" s="1928">
        <v>0</v>
      </c>
      <c r="H24" s="1926">
        <v>0</v>
      </c>
      <c r="I24" s="1968">
        <v>14</v>
      </c>
      <c r="J24" s="1926">
        <v>0</v>
      </c>
      <c r="K24" s="1926">
        <v>0</v>
      </c>
      <c r="L24" s="1926">
        <v>0</v>
      </c>
      <c r="M24" s="1926">
        <v>0</v>
      </c>
      <c r="N24" s="1979">
        <v>0</v>
      </c>
      <c r="O24" s="1980">
        <v>14</v>
      </c>
      <c r="P24" s="2290">
        <v>12</v>
      </c>
      <c r="Q24" s="2291">
        <v>12</v>
      </c>
      <c r="R24" s="2292">
        <v>0</v>
      </c>
      <c r="S24" s="2293">
        <v>0</v>
      </c>
      <c r="T24" s="1924">
        <v>12</v>
      </c>
    </row>
    <row r="25" spans="1:20" ht="15.75" thickBot="1" x14ac:dyDescent="0.3">
      <c r="A25" s="2313" t="s">
        <v>41</v>
      </c>
      <c r="B25" s="1915">
        <v>119</v>
      </c>
      <c r="C25" s="1927">
        <v>0</v>
      </c>
      <c r="D25" s="1928">
        <v>0</v>
      </c>
      <c r="E25" s="1926">
        <v>31</v>
      </c>
      <c r="F25" s="1927">
        <v>2</v>
      </c>
      <c r="G25" s="1928">
        <v>0</v>
      </c>
      <c r="H25" s="1926">
        <v>0</v>
      </c>
      <c r="I25" s="1968">
        <v>152</v>
      </c>
      <c r="J25" s="1926">
        <v>0</v>
      </c>
      <c r="K25" s="1926">
        <v>0</v>
      </c>
      <c r="L25" s="1926">
        <v>0</v>
      </c>
      <c r="M25" s="1926">
        <v>0</v>
      </c>
      <c r="N25" s="1979">
        <v>0</v>
      </c>
      <c r="O25" s="1980">
        <v>152</v>
      </c>
      <c r="P25" s="2290">
        <v>23</v>
      </c>
      <c r="Q25" s="2291">
        <v>145</v>
      </c>
      <c r="R25" s="2292">
        <v>0</v>
      </c>
      <c r="S25" s="2293">
        <v>0</v>
      </c>
      <c r="T25" s="1924">
        <v>145</v>
      </c>
    </row>
    <row r="26" spans="1:20" ht="15.75" thickBot="1" x14ac:dyDescent="0.3">
      <c r="A26" s="1978" t="s">
        <v>42</v>
      </c>
      <c r="B26" s="1915">
        <v>1</v>
      </c>
      <c r="C26" s="1927">
        <v>0</v>
      </c>
      <c r="D26" s="1928">
        <v>0</v>
      </c>
      <c r="E26" s="1926">
        <v>0</v>
      </c>
      <c r="F26" s="1927">
        <v>0</v>
      </c>
      <c r="G26" s="1928">
        <v>0</v>
      </c>
      <c r="H26" s="1926">
        <v>0</v>
      </c>
      <c r="I26" s="1968">
        <v>1</v>
      </c>
      <c r="J26" s="1926">
        <v>0</v>
      </c>
      <c r="K26" s="1926">
        <v>0</v>
      </c>
      <c r="L26" s="1926">
        <v>0</v>
      </c>
      <c r="M26" s="1926">
        <v>0</v>
      </c>
      <c r="N26" s="1979">
        <v>0</v>
      </c>
      <c r="O26" s="1980">
        <v>1</v>
      </c>
      <c r="P26" s="2290">
        <v>0</v>
      </c>
      <c r="Q26" s="2291">
        <v>1</v>
      </c>
      <c r="R26" s="2292">
        <v>0</v>
      </c>
      <c r="S26" s="2293">
        <v>0</v>
      </c>
      <c r="T26" s="1924">
        <v>1</v>
      </c>
    </row>
    <row r="27" spans="1:20" ht="15.75" thickBot="1" x14ac:dyDescent="0.3">
      <c r="A27" s="1978" t="s">
        <v>43</v>
      </c>
      <c r="B27" s="1915">
        <v>400</v>
      </c>
      <c r="C27" s="1927">
        <v>31</v>
      </c>
      <c r="D27" s="1928">
        <v>0</v>
      </c>
      <c r="E27" s="1926">
        <v>343</v>
      </c>
      <c r="F27" s="1927">
        <v>43</v>
      </c>
      <c r="G27" s="1928">
        <v>0</v>
      </c>
      <c r="H27" s="1926">
        <v>104</v>
      </c>
      <c r="I27" s="1968">
        <v>921</v>
      </c>
      <c r="J27" s="1926">
        <v>0</v>
      </c>
      <c r="K27" s="1926">
        <v>0</v>
      </c>
      <c r="L27" s="1926">
        <v>0</v>
      </c>
      <c r="M27" s="1926">
        <v>2</v>
      </c>
      <c r="N27" s="1979">
        <v>2</v>
      </c>
      <c r="O27" s="1980">
        <v>923</v>
      </c>
      <c r="P27" s="2290">
        <v>549</v>
      </c>
      <c r="Q27" s="2291">
        <v>321</v>
      </c>
      <c r="R27" s="2292">
        <v>490</v>
      </c>
      <c r="S27" s="2293">
        <v>92</v>
      </c>
      <c r="T27" s="1924">
        <v>903</v>
      </c>
    </row>
    <row r="28" spans="1:20" ht="15.75" thickBot="1" x14ac:dyDescent="0.3">
      <c r="A28" s="1978" t="s">
        <v>44</v>
      </c>
      <c r="B28" s="1915">
        <v>120</v>
      </c>
      <c r="C28" s="1927">
        <v>0</v>
      </c>
      <c r="D28" s="1928">
        <v>0</v>
      </c>
      <c r="E28" s="1926">
        <v>65</v>
      </c>
      <c r="F28" s="1927">
        <v>14</v>
      </c>
      <c r="G28" s="1928">
        <v>0</v>
      </c>
      <c r="H28" s="1926">
        <v>0</v>
      </c>
      <c r="I28" s="1968">
        <v>199</v>
      </c>
      <c r="J28" s="1926">
        <v>0</v>
      </c>
      <c r="K28" s="1926">
        <v>0</v>
      </c>
      <c r="L28" s="1926">
        <v>0</v>
      </c>
      <c r="M28" s="1926">
        <v>0</v>
      </c>
      <c r="N28" s="1979">
        <v>0</v>
      </c>
      <c r="O28" s="1980">
        <v>199</v>
      </c>
      <c r="P28" s="2290">
        <v>110</v>
      </c>
      <c r="Q28" s="2291">
        <v>154</v>
      </c>
      <c r="R28" s="2292">
        <v>44</v>
      </c>
      <c r="S28" s="2293">
        <v>0</v>
      </c>
      <c r="T28" s="1924">
        <v>198</v>
      </c>
    </row>
    <row r="29" spans="1:20" ht="15.75" thickBot="1" x14ac:dyDescent="0.3">
      <c r="A29" s="1978" t="s">
        <v>45</v>
      </c>
      <c r="B29" s="1915">
        <v>43</v>
      </c>
      <c r="C29" s="1927">
        <v>10</v>
      </c>
      <c r="D29" s="1928">
        <v>0</v>
      </c>
      <c r="E29" s="1926">
        <v>23</v>
      </c>
      <c r="F29" s="1927">
        <v>0</v>
      </c>
      <c r="G29" s="1928">
        <v>0</v>
      </c>
      <c r="H29" s="1926">
        <v>1</v>
      </c>
      <c r="I29" s="1968">
        <v>77</v>
      </c>
      <c r="J29" s="1926">
        <v>0</v>
      </c>
      <c r="K29" s="1926">
        <v>0</v>
      </c>
      <c r="L29" s="1926">
        <v>0</v>
      </c>
      <c r="M29" s="1926">
        <v>0</v>
      </c>
      <c r="N29" s="1979">
        <v>0</v>
      </c>
      <c r="O29" s="1980">
        <v>77</v>
      </c>
      <c r="P29" s="2290">
        <v>69</v>
      </c>
      <c r="Q29" s="2291">
        <v>51</v>
      </c>
      <c r="R29" s="2292">
        <v>26</v>
      </c>
      <c r="S29" s="2293">
        <v>0</v>
      </c>
      <c r="T29" s="1924">
        <v>77</v>
      </c>
    </row>
    <row r="30" spans="1:20" ht="15.75" thickBot="1" x14ac:dyDescent="0.3">
      <c r="A30" s="1978" t="s">
        <v>46</v>
      </c>
      <c r="B30" s="1915">
        <v>314</v>
      </c>
      <c r="C30" s="1927">
        <v>159</v>
      </c>
      <c r="D30" s="1928">
        <v>0</v>
      </c>
      <c r="E30" s="1926">
        <v>53</v>
      </c>
      <c r="F30" s="1927">
        <v>7</v>
      </c>
      <c r="G30" s="1928">
        <v>0</v>
      </c>
      <c r="H30" s="1926">
        <v>0</v>
      </c>
      <c r="I30" s="1968">
        <v>533</v>
      </c>
      <c r="J30" s="1926">
        <v>0</v>
      </c>
      <c r="K30" s="1926">
        <v>0</v>
      </c>
      <c r="L30" s="1926">
        <v>0</v>
      </c>
      <c r="M30" s="1926">
        <v>0</v>
      </c>
      <c r="N30" s="1979">
        <v>0</v>
      </c>
      <c r="O30" s="1980">
        <v>533</v>
      </c>
      <c r="P30" s="2290">
        <v>268</v>
      </c>
      <c r="Q30" s="2291">
        <v>13</v>
      </c>
      <c r="R30" s="2292">
        <v>431</v>
      </c>
      <c r="S30" s="2293">
        <v>30</v>
      </c>
      <c r="T30" s="1924">
        <v>474</v>
      </c>
    </row>
    <row r="31" spans="1:20" ht="15.75" thickBot="1" x14ac:dyDescent="0.3">
      <c r="A31" s="1978" t="s">
        <v>47</v>
      </c>
      <c r="B31" s="1915">
        <v>0</v>
      </c>
      <c r="C31" s="1927">
        <v>8</v>
      </c>
      <c r="D31" s="1928">
        <v>0</v>
      </c>
      <c r="E31" s="1926">
        <v>17</v>
      </c>
      <c r="F31" s="1927">
        <v>0</v>
      </c>
      <c r="G31" s="1928">
        <v>0</v>
      </c>
      <c r="H31" s="1926">
        <v>0</v>
      </c>
      <c r="I31" s="1968">
        <v>25</v>
      </c>
      <c r="J31" s="1926">
        <v>0</v>
      </c>
      <c r="K31" s="1926">
        <v>0</v>
      </c>
      <c r="L31" s="1926">
        <v>0</v>
      </c>
      <c r="M31" s="1926">
        <v>0</v>
      </c>
      <c r="N31" s="1979">
        <v>0</v>
      </c>
      <c r="O31" s="1980">
        <v>25</v>
      </c>
      <c r="P31" s="2290">
        <v>0</v>
      </c>
      <c r="Q31" s="2291">
        <v>0</v>
      </c>
      <c r="R31" s="2292">
        <v>25</v>
      </c>
      <c r="S31" s="2293">
        <v>0</v>
      </c>
      <c r="T31" s="1924">
        <v>25</v>
      </c>
    </row>
    <row r="32" spans="1:20" ht="15.75" thickBot="1" x14ac:dyDescent="0.3">
      <c r="A32" s="1982" t="s">
        <v>557</v>
      </c>
      <c r="B32" s="1952">
        <v>613</v>
      </c>
      <c r="C32" s="1983">
        <v>21</v>
      </c>
      <c r="D32" s="1951">
        <v>0</v>
      </c>
      <c r="E32" s="1984">
        <v>26</v>
      </c>
      <c r="F32" s="1983">
        <v>43</v>
      </c>
      <c r="G32" s="1951">
        <v>25</v>
      </c>
      <c r="H32" s="1984">
        <v>30</v>
      </c>
      <c r="I32" s="1985">
        <v>733</v>
      </c>
      <c r="J32" s="1984">
        <v>0</v>
      </c>
      <c r="K32" s="1984">
        <v>0</v>
      </c>
      <c r="L32" s="1984">
        <v>0</v>
      </c>
      <c r="M32" s="1984">
        <v>0</v>
      </c>
      <c r="N32" s="1984">
        <v>0</v>
      </c>
      <c r="O32" s="1984">
        <v>733</v>
      </c>
      <c r="P32" s="2314">
        <v>401</v>
      </c>
      <c r="Q32" s="2315">
        <v>400</v>
      </c>
      <c r="R32" s="2316">
        <v>232</v>
      </c>
      <c r="S32" s="2317">
        <v>82</v>
      </c>
      <c r="T32" s="1952">
        <v>713</v>
      </c>
    </row>
    <row r="33" spans="1:20" ht="15.75" thickBot="1" x14ac:dyDescent="0.3">
      <c r="A33" s="2289" t="s">
        <v>321</v>
      </c>
      <c r="B33" s="1990">
        <v>785</v>
      </c>
      <c r="C33" s="1927">
        <v>249</v>
      </c>
      <c r="D33" s="1928">
        <v>229</v>
      </c>
      <c r="E33" s="1926">
        <v>331</v>
      </c>
      <c r="F33" s="1927">
        <v>108</v>
      </c>
      <c r="G33" s="1928">
        <v>0</v>
      </c>
      <c r="H33" s="1926">
        <v>90</v>
      </c>
      <c r="I33" s="1968">
        <v>1563</v>
      </c>
      <c r="J33" s="1926">
        <v>0</v>
      </c>
      <c r="K33" s="1926">
        <v>0</v>
      </c>
      <c r="L33" s="1926">
        <v>0</v>
      </c>
      <c r="M33" s="1926">
        <v>0</v>
      </c>
      <c r="N33" s="1979">
        <v>0</v>
      </c>
      <c r="O33" s="1980">
        <v>1563</v>
      </c>
      <c r="P33" s="2290">
        <v>1223</v>
      </c>
      <c r="Q33" s="2309">
        <v>1519</v>
      </c>
      <c r="R33" s="2310">
        <v>23</v>
      </c>
      <c r="S33" s="2311">
        <v>1</v>
      </c>
      <c r="T33" s="1991">
        <v>1543</v>
      </c>
    </row>
    <row r="34" spans="1:20" s="2" customFormat="1" ht="15.75" thickBot="1" x14ac:dyDescent="0.3">
      <c r="A34" s="1992" t="s">
        <v>25</v>
      </c>
      <c r="B34" s="1967">
        <v>2713</v>
      </c>
      <c r="C34" s="1993">
        <v>606</v>
      </c>
      <c r="D34" s="1994">
        <v>272</v>
      </c>
      <c r="E34" s="1995">
        <v>1184</v>
      </c>
      <c r="F34" s="1993">
        <v>540</v>
      </c>
      <c r="G34" s="1994">
        <v>25</v>
      </c>
      <c r="H34" s="1995">
        <v>360</v>
      </c>
      <c r="I34" s="1968">
        <v>5403</v>
      </c>
      <c r="J34" s="1995">
        <v>0</v>
      </c>
      <c r="K34" s="1995">
        <v>0</v>
      </c>
      <c r="L34" s="1995">
        <v>0</v>
      </c>
      <c r="M34" s="1995">
        <v>2</v>
      </c>
      <c r="N34" s="1996">
        <v>2</v>
      </c>
      <c r="O34" s="1997">
        <v>5405</v>
      </c>
      <c r="P34" s="1995">
        <v>3452</v>
      </c>
      <c r="Q34" s="1998">
        <v>3245</v>
      </c>
      <c r="R34" s="1998">
        <v>1476</v>
      </c>
      <c r="S34" s="1999">
        <v>449</v>
      </c>
      <c r="T34" s="1970">
        <v>5170</v>
      </c>
    </row>
    <row r="35" spans="1:20" s="2" customFormat="1" ht="15.75" thickBot="1" x14ac:dyDescent="0.3">
      <c r="A35" s="1966" t="s">
        <v>558</v>
      </c>
      <c r="B35" s="1967">
        <v>247535</v>
      </c>
      <c r="C35" s="2000">
        <v>22896</v>
      </c>
      <c r="D35" s="2001">
        <v>5057</v>
      </c>
      <c r="E35" s="1967">
        <v>49744</v>
      </c>
      <c r="F35" s="2002">
        <v>18975</v>
      </c>
      <c r="G35" s="1970">
        <v>1054</v>
      </c>
      <c r="H35" s="1967">
        <v>24194</v>
      </c>
      <c r="I35" s="1968">
        <v>363345</v>
      </c>
      <c r="J35" s="1967">
        <v>3784</v>
      </c>
      <c r="K35" s="1967">
        <v>59</v>
      </c>
      <c r="L35" s="1967">
        <v>1113</v>
      </c>
      <c r="M35" s="1967">
        <v>52</v>
      </c>
      <c r="N35" s="1968">
        <v>5008</v>
      </c>
      <c r="O35" s="1969">
        <v>368353</v>
      </c>
      <c r="P35" s="1967">
        <v>166499</v>
      </c>
      <c r="Q35" s="2003">
        <v>315347</v>
      </c>
      <c r="R35" s="2003">
        <v>16349</v>
      </c>
      <c r="S35" s="2004">
        <v>10296</v>
      </c>
      <c r="T35" s="2005">
        <v>341991</v>
      </c>
    </row>
    <row r="36" spans="1:20" x14ac:dyDescent="0.25">
      <c r="A36" s="2006"/>
      <c r="B36" s="2007"/>
      <c r="C36" s="2007"/>
      <c r="D36" s="2008"/>
      <c r="E36" s="2007"/>
      <c r="F36" s="2007"/>
      <c r="G36" s="2009"/>
      <c r="H36" s="2007"/>
      <c r="I36" s="2007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284" t="s">
        <v>15</v>
      </c>
      <c r="D42" s="1909" t="s">
        <v>546</v>
      </c>
      <c r="E42" s="3609"/>
      <c r="F42" s="2284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1915">
        <v>79311</v>
      </c>
      <c r="C43" s="2012">
        <v>7663</v>
      </c>
      <c r="D43" s="2013">
        <v>514</v>
      </c>
      <c r="E43" s="2014">
        <v>6012</v>
      </c>
      <c r="F43" s="2014">
        <v>1975</v>
      </c>
      <c r="G43" s="2015">
        <v>134</v>
      </c>
      <c r="H43" s="2016">
        <v>7728</v>
      </c>
      <c r="I43" s="1918">
        <v>102690</v>
      </c>
      <c r="J43" s="1916">
        <v>1618</v>
      </c>
      <c r="K43" s="2014">
        <v>56</v>
      </c>
      <c r="L43" s="2014">
        <v>7</v>
      </c>
      <c r="M43" s="2016">
        <v>1</v>
      </c>
      <c r="N43" s="1918">
        <v>1682</v>
      </c>
      <c r="O43" s="1919">
        <v>104372</v>
      </c>
      <c r="P43" s="2312">
        <v>25280</v>
      </c>
      <c r="Q43" s="2291">
        <v>86400</v>
      </c>
      <c r="R43" s="2292">
        <v>841</v>
      </c>
      <c r="S43" s="2293">
        <v>2848</v>
      </c>
      <c r="T43" s="2017">
        <v>90089</v>
      </c>
    </row>
    <row r="44" spans="1:20" s="2" customFormat="1" ht="15.75" thickBot="1" x14ac:dyDescent="0.3">
      <c r="A44" s="1978" t="s">
        <v>28</v>
      </c>
      <c r="B44" s="1990">
        <v>165510</v>
      </c>
      <c r="C44" s="2018">
        <v>14627</v>
      </c>
      <c r="D44" s="2019">
        <v>4271</v>
      </c>
      <c r="E44" s="2018">
        <v>42548</v>
      </c>
      <c r="F44" s="2018">
        <v>16460</v>
      </c>
      <c r="G44" s="2015">
        <v>895</v>
      </c>
      <c r="H44" s="2016">
        <v>16106</v>
      </c>
      <c r="I44" s="1960">
        <v>255252</v>
      </c>
      <c r="J44" s="1927">
        <v>2166</v>
      </c>
      <c r="K44" s="2018">
        <v>3</v>
      </c>
      <c r="L44" s="2018">
        <v>1106</v>
      </c>
      <c r="M44" s="2016">
        <v>49</v>
      </c>
      <c r="N44" s="1918">
        <v>3324</v>
      </c>
      <c r="O44" s="1919">
        <v>258576</v>
      </c>
      <c r="P44" s="2318">
        <v>137768</v>
      </c>
      <c r="Q44" s="2309">
        <v>225702</v>
      </c>
      <c r="R44" s="2310">
        <v>14031</v>
      </c>
      <c r="S44" s="2311">
        <v>6999</v>
      </c>
      <c r="T44" s="2319">
        <v>246732</v>
      </c>
    </row>
    <row r="45" spans="1:20" s="2" customFormat="1" ht="15.75" thickBot="1" x14ac:dyDescent="0.3">
      <c r="A45" s="1966" t="s">
        <v>24</v>
      </c>
      <c r="B45" s="1967">
        <v>244822</v>
      </c>
      <c r="C45" s="2000">
        <v>22290</v>
      </c>
      <c r="D45" s="1998">
        <v>4785</v>
      </c>
      <c r="E45" s="2000">
        <v>48560</v>
      </c>
      <c r="F45" s="2000">
        <v>18435</v>
      </c>
      <c r="G45" s="1998">
        <v>1029</v>
      </c>
      <c r="H45" s="2002">
        <v>23834</v>
      </c>
      <c r="I45" s="1968">
        <v>357942</v>
      </c>
      <c r="J45" s="2000">
        <v>3784</v>
      </c>
      <c r="K45" s="2000">
        <v>59</v>
      </c>
      <c r="L45" s="2000">
        <v>1113</v>
      </c>
      <c r="M45" s="2000">
        <v>50</v>
      </c>
      <c r="N45" s="1968">
        <v>5006</v>
      </c>
      <c r="O45" s="1969">
        <v>362948</v>
      </c>
      <c r="P45" s="2002">
        <v>163047</v>
      </c>
      <c r="Q45" s="2022">
        <v>312102</v>
      </c>
      <c r="R45" s="2022">
        <v>14873</v>
      </c>
      <c r="S45" s="2023">
        <v>9847</v>
      </c>
      <c r="T45" s="1994">
        <v>336821</v>
      </c>
    </row>
    <row r="46" spans="1:20" s="2" customFormat="1" ht="15.75" thickBot="1" x14ac:dyDescent="0.3">
      <c r="A46" s="1966" t="s">
        <v>25</v>
      </c>
      <c r="B46" s="1967">
        <v>2713</v>
      </c>
      <c r="C46" s="2024">
        <v>606</v>
      </c>
      <c r="D46" s="2003">
        <v>272</v>
      </c>
      <c r="E46" s="2024">
        <v>1184</v>
      </c>
      <c r="F46" s="2024">
        <v>540</v>
      </c>
      <c r="G46" s="2003">
        <v>25</v>
      </c>
      <c r="H46" s="2024">
        <v>360</v>
      </c>
      <c r="I46" s="1968">
        <v>5403</v>
      </c>
      <c r="J46" s="2024">
        <v>0</v>
      </c>
      <c r="K46" s="2024">
        <v>0</v>
      </c>
      <c r="L46" s="2024">
        <v>0</v>
      </c>
      <c r="M46" s="2024">
        <v>2</v>
      </c>
      <c r="N46" s="2025">
        <v>2</v>
      </c>
      <c r="O46" s="2026">
        <v>5405</v>
      </c>
      <c r="P46" s="2027">
        <v>3452</v>
      </c>
      <c r="Q46" s="1998">
        <v>3245</v>
      </c>
      <c r="R46" s="1998">
        <v>1476</v>
      </c>
      <c r="S46" s="1999">
        <v>449</v>
      </c>
      <c r="T46" s="1970">
        <v>5170</v>
      </c>
    </row>
    <row r="47" spans="1:20" s="2" customFormat="1" ht="15.75" thickBot="1" x14ac:dyDescent="0.3">
      <c r="A47" s="2028" t="s">
        <v>558</v>
      </c>
      <c r="B47" s="1967">
        <v>247535</v>
      </c>
      <c r="C47" s="2024">
        <v>22896</v>
      </c>
      <c r="D47" s="2003">
        <v>5057</v>
      </c>
      <c r="E47" s="2024">
        <v>49744</v>
      </c>
      <c r="F47" s="2024">
        <v>18975</v>
      </c>
      <c r="G47" s="2003">
        <v>1054</v>
      </c>
      <c r="H47" s="2027">
        <v>24194</v>
      </c>
      <c r="I47" s="2029">
        <v>363345</v>
      </c>
      <c r="J47" s="2024">
        <v>3784</v>
      </c>
      <c r="K47" s="2024">
        <v>59</v>
      </c>
      <c r="L47" s="2024">
        <v>1113</v>
      </c>
      <c r="M47" s="2024">
        <v>52</v>
      </c>
      <c r="N47" s="2029">
        <v>5008</v>
      </c>
      <c r="O47" s="2030">
        <v>368353</v>
      </c>
      <c r="P47" s="2002">
        <v>166499</v>
      </c>
      <c r="Q47" s="2003">
        <v>315347</v>
      </c>
      <c r="R47" s="2003">
        <v>16349</v>
      </c>
      <c r="S47" s="2004">
        <v>10296</v>
      </c>
      <c r="T47" s="2005">
        <v>341991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>
        <f>I47+I82</f>
        <v>1018765</v>
      </c>
      <c r="J49" s="61"/>
      <c r="K49" s="61"/>
      <c r="L49" s="61"/>
      <c r="M49" s="61"/>
      <c r="N49" s="2274">
        <f>N47+N82</f>
        <v>287284</v>
      </c>
      <c r="O49" s="61"/>
      <c r="P49" s="973">
        <f>23.1-N50</f>
        <v>1.1035817951700153</v>
      </c>
      <c r="Q49" s="113" t="s">
        <v>561</v>
      </c>
      <c r="R49" s="113" t="s">
        <v>562</v>
      </c>
      <c r="S49" s="113"/>
      <c r="T49" s="113"/>
    </row>
    <row r="50" spans="1:20" x14ac:dyDescent="0.25">
      <c r="I50" s="2275">
        <f>I49/L50*100</f>
        <v>78.003581795170007</v>
      </c>
      <c r="L50" s="2274">
        <f>I49+N49</f>
        <v>1306049</v>
      </c>
      <c r="N50" s="2275">
        <f>N49/L50*100</f>
        <v>21.996418204829986</v>
      </c>
      <c r="P50" s="2"/>
      <c r="Q50" s="2010">
        <f>N45+N65</f>
        <v>57301</v>
      </c>
      <c r="R50" s="2010">
        <f>N46+N81</f>
        <v>229983</v>
      </c>
      <c r="S50" s="2010">
        <f>Q50+R50</f>
        <v>287284</v>
      </c>
    </row>
    <row r="51" spans="1:20" ht="15.75" thickBot="1" x14ac:dyDescent="0.3">
      <c r="P51" s="2"/>
      <c r="Q51" s="973">
        <f>Q50/S50*100</f>
        <v>19.945767950877876</v>
      </c>
      <c r="R51" s="973">
        <f>R50/S50*100</f>
        <v>80.05423204912212</v>
      </c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284" t="s">
        <v>15</v>
      </c>
      <c r="D56" s="1909" t="s">
        <v>546</v>
      </c>
      <c r="E56" s="3609"/>
      <c r="F56" s="2284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ht="17.25" customHeight="1" x14ac:dyDescent="0.25">
      <c r="A57" s="1914" t="s">
        <v>17</v>
      </c>
      <c r="B57" s="2031">
        <v>66440</v>
      </c>
      <c r="C57" s="2032">
        <v>31595</v>
      </c>
      <c r="D57" s="2033">
        <v>364</v>
      </c>
      <c r="E57" s="2031">
        <v>19854</v>
      </c>
      <c r="F57" s="2032">
        <v>15986</v>
      </c>
      <c r="G57" s="2033">
        <v>1178</v>
      </c>
      <c r="H57" s="2031">
        <v>6855</v>
      </c>
      <c r="I57" s="2034">
        <v>140730</v>
      </c>
      <c r="J57" s="2031">
        <v>7251</v>
      </c>
      <c r="K57" s="2031">
        <v>3013</v>
      </c>
      <c r="L57" s="2031">
        <v>2924</v>
      </c>
      <c r="M57" s="2031">
        <v>1314</v>
      </c>
      <c r="N57" s="2034">
        <v>14502</v>
      </c>
      <c r="O57" s="2035">
        <v>155232</v>
      </c>
      <c r="P57" s="2036">
        <v>86996</v>
      </c>
      <c r="Q57" s="2037">
        <v>34800</v>
      </c>
      <c r="R57" s="2038">
        <v>64415</v>
      </c>
      <c r="S57" s="2039">
        <v>49855</v>
      </c>
      <c r="T57" s="2040">
        <v>149071</v>
      </c>
    </row>
    <row r="58" spans="1:20" x14ac:dyDescent="0.25">
      <c r="A58" s="2289" t="s">
        <v>552</v>
      </c>
      <c r="B58" s="2041">
        <v>58046</v>
      </c>
      <c r="C58" s="2042">
        <v>37395</v>
      </c>
      <c r="D58" s="2043">
        <v>2288</v>
      </c>
      <c r="E58" s="2041">
        <v>13467</v>
      </c>
      <c r="F58" s="2042">
        <v>16612</v>
      </c>
      <c r="G58" s="2033">
        <v>2712</v>
      </c>
      <c r="H58" s="2031">
        <v>9004</v>
      </c>
      <c r="I58" s="2034">
        <v>134524</v>
      </c>
      <c r="J58" s="2041">
        <v>12325</v>
      </c>
      <c r="K58" s="2041">
        <v>8126</v>
      </c>
      <c r="L58" s="2041">
        <v>6862</v>
      </c>
      <c r="M58" s="2031">
        <v>2383</v>
      </c>
      <c r="N58" s="2034">
        <v>29695</v>
      </c>
      <c r="O58" s="2035">
        <v>164219</v>
      </c>
      <c r="P58" s="2044">
        <v>111875</v>
      </c>
      <c r="Q58" s="2045">
        <v>24914</v>
      </c>
      <c r="R58" s="2046">
        <v>43517</v>
      </c>
      <c r="S58" s="2047">
        <v>58201</v>
      </c>
      <c r="T58" s="2040">
        <v>126632</v>
      </c>
    </row>
    <row r="59" spans="1:20" s="1945" customFormat="1" x14ac:dyDescent="0.25">
      <c r="A59" s="1933" t="s">
        <v>553</v>
      </c>
      <c r="B59" s="2048">
        <v>18908</v>
      </c>
      <c r="C59" s="2049">
        <v>10038</v>
      </c>
      <c r="D59" s="2050">
        <v>727</v>
      </c>
      <c r="E59" s="2048">
        <v>2844</v>
      </c>
      <c r="F59" s="2049">
        <v>3933</v>
      </c>
      <c r="G59" s="2051">
        <v>468</v>
      </c>
      <c r="H59" s="2052">
        <v>2422</v>
      </c>
      <c r="I59" s="2053">
        <v>38143</v>
      </c>
      <c r="J59" s="2048">
        <v>7671</v>
      </c>
      <c r="K59" s="2048">
        <v>3794</v>
      </c>
      <c r="L59" s="2048">
        <v>1418</v>
      </c>
      <c r="M59" s="2052">
        <v>92</v>
      </c>
      <c r="N59" s="2053">
        <v>12975</v>
      </c>
      <c r="O59" s="2054">
        <v>51119</v>
      </c>
      <c r="P59" s="2055">
        <v>37834</v>
      </c>
      <c r="Q59" s="2056">
        <v>12053</v>
      </c>
      <c r="R59" s="2057">
        <v>7529</v>
      </c>
      <c r="S59" s="2047">
        <v>9175</v>
      </c>
      <c r="T59" s="2052">
        <v>28757</v>
      </c>
    </row>
    <row r="60" spans="1:20" s="1945" customFormat="1" x14ac:dyDescent="0.25">
      <c r="A60" s="1933" t="s">
        <v>412</v>
      </c>
      <c r="B60" s="2048">
        <v>17399</v>
      </c>
      <c r="C60" s="2049">
        <v>8659</v>
      </c>
      <c r="D60" s="2050">
        <v>25</v>
      </c>
      <c r="E60" s="2048">
        <v>4324</v>
      </c>
      <c r="F60" s="2049">
        <v>3112</v>
      </c>
      <c r="G60" s="2051">
        <v>164</v>
      </c>
      <c r="H60" s="2052">
        <v>4193</v>
      </c>
      <c r="I60" s="2053">
        <v>37687</v>
      </c>
      <c r="J60" s="2048">
        <v>1796</v>
      </c>
      <c r="K60" s="2048">
        <v>0</v>
      </c>
      <c r="L60" s="2048">
        <v>330</v>
      </c>
      <c r="M60" s="2052">
        <v>2243</v>
      </c>
      <c r="N60" s="2053">
        <v>4369</v>
      </c>
      <c r="O60" s="2054">
        <v>42056</v>
      </c>
      <c r="P60" s="2055">
        <v>25933</v>
      </c>
      <c r="Q60" s="2056">
        <v>4246</v>
      </c>
      <c r="R60" s="2057">
        <v>11942</v>
      </c>
      <c r="S60" s="2047">
        <v>19915</v>
      </c>
      <c r="T60" s="2052">
        <v>36102</v>
      </c>
    </row>
    <row r="61" spans="1:20" s="1945" customFormat="1" x14ac:dyDescent="0.25">
      <c r="A61" s="1933" t="s">
        <v>554</v>
      </c>
      <c r="B61" s="2048">
        <v>18021</v>
      </c>
      <c r="C61" s="2049">
        <v>17688</v>
      </c>
      <c r="D61" s="2050">
        <v>1497</v>
      </c>
      <c r="E61" s="2048">
        <v>5827</v>
      </c>
      <c r="F61" s="2049">
        <v>8742</v>
      </c>
      <c r="G61" s="2051">
        <v>2026</v>
      </c>
      <c r="H61" s="2052">
        <v>2024</v>
      </c>
      <c r="I61" s="2053">
        <v>52302</v>
      </c>
      <c r="J61" s="2048">
        <v>2567</v>
      </c>
      <c r="K61" s="2048">
        <v>4140</v>
      </c>
      <c r="L61" s="2048">
        <v>5080</v>
      </c>
      <c r="M61" s="2052">
        <v>34</v>
      </c>
      <c r="N61" s="2053">
        <v>11820</v>
      </c>
      <c r="O61" s="2054">
        <v>64122</v>
      </c>
      <c r="P61" s="2055">
        <v>43884</v>
      </c>
      <c r="Q61" s="2056">
        <v>6413</v>
      </c>
      <c r="R61" s="2057">
        <v>21172</v>
      </c>
      <c r="S61" s="2047">
        <v>26898</v>
      </c>
      <c r="T61" s="2052">
        <v>54482</v>
      </c>
    </row>
    <row r="62" spans="1:20" x14ac:dyDescent="0.25">
      <c r="A62" s="2289" t="s">
        <v>555</v>
      </c>
      <c r="B62" s="2041">
        <v>17151</v>
      </c>
      <c r="C62" s="2042">
        <v>5108</v>
      </c>
      <c r="D62" s="2043">
        <v>226</v>
      </c>
      <c r="E62" s="2041">
        <v>4208</v>
      </c>
      <c r="F62" s="2042">
        <v>2477</v>
      </c>
      <c r="G62" s="2033">
        <v>190</v>
      </c>
      <c r="H62" s="2031">
        <v>2308</v>
      </c>
      <c r="I62" s="2034">
        <v>31253</v>
      </c>
      <c r="J62" s="2041">
        <v>3096</v>
      </c>
      <c r="K62" s="2041">
        <v>480</v>
      </c>
      <c r="L62" s="2041">
        <v>478</v>
      </c>
      <c r="M62" s="2031">
        <v>328</v>
      </c>
      <c r="N62" s="2034">
        <v>4382</v>
      </c>
      <c r="O62" s="2035">
        <v>35636</v>
      </c>
      <c r="P62" s="2044">
        <v>23300</v>
      </c>
      <c r="Q62" s="2045">
        <v>7823</v>
      </c>
      <c r="R62" s="2046">
        <v>12201</v>
      </c>
      <c r="S62" s="2047">
        <v>14638</v>
      </c>
      <c r="T62" s="2040">
        <v>34662</v>
      </c>
    </row>
    <row r="63" spans="1:20" x14ac:dyDescent="0.25">
      <c r="A63" s="1947" t="s">
        <v>556</v>
      </c>
      <c r="B63" s="2320">
        <v>11181</v>
      </c>
      <c r="C63" s="2321">
        <v>3440</v>
      </c>
      <c r="D63" s="2322">
        <v>177</v>
      </c>
      <c r="E63" s="2320">
        <v>2510</v>
      </c>
      <c r="F63" s="2321">
        <v>1171</v>
      </c>
      <c r="G63" s="2061">
        <v>162</v>
      </c>
      <c r="H63" s="2062">
        <v>1530</v>
      </c>
      <c r="I63" s="2062">
        <v>19833</v>
      </c>
      <c r="J63" s="2320">
        <v>2608</v>
      </c>
      <c r="K63" s="2320">
        <v>480</v>
      </c>
      <c r="L63" s="2320">
        <v>320</v>
      </c>
      <c r="M63" s="2063">
        <v>328</v>
      </c>
      <c r="N63" s="2062">
        <v>3736</v>
      </c>
      <c r="O63" s="2062">
        <v>23569</v>
      </c>
      <c r="P63" s="2323">
        <v>15097</v>
      </c>
      <c r="Q63" s="2324">
        <v>2461</v>
      </c>
      <c r="R63" s="2325">
        <v>7362</v>
      </c>
      <c r="S63" s="2326">
        <v>13021</v>
      </c>
      <c r="T63" s="2062">
        <v>22845</v>
      </c>
    </row>
    <row r="64" spans="1:20" ht="15.75" thickBot="1" x14ac:dyDescent="0.3">
      <c r="A64" s="2289" t="s">
        <v>23</v>
      </c>
      <c r="B64" s="2327">
        <v>22721</v>
      </c>
      <c r="C64" s="2328">
        <v>13273</v>
      </c>
      <c r="D64" s="2329">
        <v>332</v>
      </c>
      <c r="E64" s="2327">
        <v>6619</v>
      </c>
      <c r="F64" s="2328">
        <v>6203</v>
      </c>
      <c r="G64" s="2043">
        <v>834</v>
      </c>
      <c r="H64" s="2031">
        <v>5064</v>
      </c>
      <c r="I64" s="2034">
        <v>53880</v>
      </c>
      <c r="J64" s="2327">
        <v>1797</v>
      </c>
      <c r="K64" s="2327">
        <v>326</v>
      </c>
      <c r="L64" s="2327">
        <v>1592</v>
      </c>
      <c r="M64" s="2031">
        <v>0</v>
      </c>
      <c r="N64" s="2071">
        <v>3715</v>
      </c>
      <c r="O64" s="2072">
        <v>57595</v>
      </c>
      <c r="P64" s="2330">
        <v>39323</v>
      </c>
      <c r="Q64" s="2331">
        <v>12812</v>
      </c>
      <c r="R64" s="2332">
        <v>10581</v>
      </c>
      <c r="S64" s="2333">
        <v>27180</v>
      </c>
      <c r="T64" s="2040">
        <v>50573</v>
      </c>
    </row>
    <row r="65" spans="1:20" ht="15.75" thickBot="1" x14ac:dyDescent="0.3">
      <c r="A65" s="1966" t="s">
        <v>24</v>
      </c>
      <c r="B65" s="2077">
        <v>164358</v>
      </c>
      <c r="C65" s="2077">
        <v>87370</v>
      </c>
      <c r="D65" s="2077">
        <v>3210</v>
      </c>
      <c r="E65" s="2077">
        <v>44148</v>
      </c>
      <c r="F65" s="2077">
        <v>41278</v>
      </c>
      <c r="G65" s="2077">
        <v>4914</v>
      </c>
      <c r="H65" s="2077">
        <v>23232</v>
      </c>
      <c r="I65" s="2078">
        <v>360387</v>
      </c>
      <c r="J65" s="2077">
        <v>24468</v>
      </c>
      <c r="K65" s="2077">
        <v>11945</v>
      </c>
      <c r="L65" s="2077">
        <v>11856</v>
      </c>
      <c r="M65" s="2077">
        <v>4025</v>
      </c>
      <c r="N65" s="2078">
        <v>52295</v>
      </c>
      <c r="O65" s="2079">
        <v>412681</v>
      </c>
      <c r="P65" s="2077">
        <v>261494</v>
      </c>
      <c r="Q65" s="2080">
        <v>80350</v>
      </c>
      <c r="R65" s="2080">
        <v>130714</v>
      </c>
      <c r="S65" s="2080">
        <v>149874</v>
      </c>
      <c r="T65" s="2080">
        <v>360938</v>
      </c>
    </row>
    <row r="66" spans="1:20" x14ac:dyDescent="0.25">
      <c r="A66" s="1971" t="s">
        <v>609</v>
      </c>
      <c r="B66" s="2081">
        <v>11269</v>
      </c>
      <c r="C66" s="2082">
        <v>3751</v>
      </c>
      <c r="D66" s="2083">
        <v>0</v>
      </c>
      <c r="E66" s="2081">
        <v>6378</v>
      </c>
      <c r="F66" s="2082">
        <v>6867</v>
      </c>
      <c r="G66" s="2083">
        <v>7</v>
      </c>
      <c r="H66" s="2081">
        <v>2886</v>
      </c>
      <c r="I66" s="2034">
        <v>31151</v>
      </c>
      <c r="J66" s="2081">
        <v>24608</v>
      </c>
      <c r="K66" s="2081">
        <v>1745</v>
      </c>
      <c r="L66" s="2081">
        <v>3969</v>
      </c>
      <c r="M66" s="2081">
        <v>0</v>
      </c>
      <c r="N66" s="2084">
        <v>30322</v>
      </c>
      <c r="O66" s="2085">
        <v>61472</v>
      </c>
      <c r="P66" s="2086">
        <v>41874</v>
      </c>
      <c r="Q66" s="2037">
        <v>2099</v>
      </c>
      <c r="R66" s="2038">
        <v>5007</v>
      </c>
      <c r="S66" s="2039">
        <v>16590</v>
      </c>
      <c r="T66" s="2040">
        <v>23696</v>
      </c>
    </row>
    <row r="67" spans="1:20" x14ac:dyDescent="0.25">
      <c r="A67" s="1978" t="s">
        <v>610</v>
      </c>
      <c r="B67" s="2041">
        <v>6566</v>
      </c>
      <c r="C67" s="2042">
        <v>5975</v>
      </c>
      <c r="D67" s="2043">
        <v>0</v>
      </c>
      <c r="E67" s="2041">
        <v>4239</v>
      </c>
      <c r="F67" s="2042">
        <v>2273</v>
      </c>
      <c r="G67" s="2043">
        <v>68</v>
      </c>
      <c r="H67" s="2041">
        <v>4666</v>
      </c>
      <c r="I67" s="2034">
        <v>23720</v>
      </c>
      <c r="J67" s="2041">
        <v>10257</v>
      </c>
      <c r="K67" s="2041">
        <v>10973</v>
      </c>
      <c r="L67" s="2041">
        <v>1552</v>
      </c>
      <c r="M67" s="2041">
        <v>1599</v>
      </c>
      <c r="N67" s="2087">
        <v>24381</v>
      </c>
      <c r="O67" s="2088">
        <v>48100</v>
      </c>
      <c r="P67" s="2044">
        <v>28263</v>
      </c>
      <c r="Q67" s="2045">
        <v>2206</v>
      </c>
      <c r="R67" s="2046">
        <v>4408</v>
      </c>
      <c r="S67" s="2047">
        <v>17116</v>
      </c>
      <c r="T67" s="2040">
        <v>23731</v>
      </c>
    </row>
    <row r="68" spans="1:20" x14ac:dyDescent="0.25">
      <c r="A68" s="1978" t="s">
        <v>37</v>
      </c>
      <c r="B68" s="2041">
        <v>898</v>
      </c>
      <c r="C68" s="2042">
        <v>428</v>
      </c>
      <c r="D68" s="2043">
        <v>0</v>
      </c>
      <c r="E68" s="2041">
        <v>260</v>
      </c>
      <c r="F68" s="2042">
        <v>302</v>
      </c>
      <c r="G68" s="2043">
        <v>0</v>
      </c>
      <c r="H68" s="2041">
        <v>487</v>
      </c>
      <c r="I68" s="2034">
        <v>2374</v>
      </c>
      <c r="J68" s="2041">
        <v>4823</v>
      </c>
      <c r="K68" s="2041">
        <v>0</v>
      </c>
      <c r="L68" s="2041">
        <v>9</v>
      </c>
      <c r="M68" s="2041">
        <v>0</v>
      </c>
      <c r="N68" s="2087">
        <v>4832</v>
      </c>
      <c r="O68" s="2088">
        <v>7206</v>
      </c>
      <c r="P68" s="2044">
        <v>1617</v>
      </c>
      <c r="Q68" s="2045">
        <v>255</v>
      </c>
      <c r="R68" s="2046">
        <v>324</v>
      </c>
      <c r="S68" s="2047">
        <v>1745</v>
      </c>
      <c r="T68" s="2040">
        <v>2323</v>
      </c>
    </row>
    <row r="69" spans="1:20" x14ac:dyDescent="0.25">
      <c r="A69" s="1978" t="s">
        <v>38</v>
      </c>
      <c r="B69" s="2041">
        <v>443</v>
      </c>
      <c r="C69" s="2042">
        <v>671</v>
      </c>
      <c r="D69" s="2043">
        <v>0</v>
      </c>
      <c r="E69" s="2041">
        <v>284</v>
      </c>
      <c r="F69" s="2042">
        <v>846</v>
      </c>
      <c r="G69" s="2043">
        <v>76</v>
      </c>
      <c r="H69" s="2041">
        <v>35</v>
      </c>
      <c r="I69" s="2034">
        <v>2279</v>
      </c>
      <c r="J69" s="2041">
        <v>0</v>
      </c>
      <c r="K69" s="2041">
        <v>88</v>
      </c>
      <c r="L69" s="2041">
        <v>0</v>
      </c>
      <c r="M69" s="2041">
        <v>0</v>
      </c>
      <c r="N69" s="2087">
        <v>88</v>
      </c>
      <c r="O69" s="2088">
        <v>2367</v>
      </c>
      <c r="P69" s="2044">
        <v>1574</v>
      </c>
      <c r="Q69" s="2045">
        <v>513</v>
      </c>
      <c r="R69" s="2046">
        <v>487</v>
      </c>
      <c r="S69" s="2047">
        <v>765</v>
      </c>
      <c r="T69" s="2040">
        <v>1765</v>
      </c>
    </row>
    <row r="70" spans="1:20" x14ac:dyDescent="0.25">
      <c r="A70" s="1978" t="s">
        <v>39</v>
      </c>
      <c r="B70" s="2041">
        <v>6133</v>
      </c>
      <c r="C70" s="2042">
        <v>9302</v>
      </c>
      <c r="D70" s="2043">
        <v>17</v>
      </c>
      <c r="E70" s="2041">
        <v>3026</v>
      </c>
      <c r="F70" s="2042">
        <v>3360</v>
      </c>
      <c r="G70" s="2043">
        <v>122</v>
      </c>
      <c r="H70" s="2041">
        <v>728</v>
      </c>
      <c r="I70" s="2034">
        <v>22550</v>
      </c>
      <c r="J70" s="2041">
        <v>2915</v>
      </c>
      <c r="K70" s="2041">
        <v>13613</v>
      </c>
      <c r="L70" s="2041">
        <v>18205</v>
      </c>
      <c r="M70" s="2041">
        <v>11074</v>
      </c>
      <c r="N70" s="2087">
        <v>45806</v>
      </c>
      <c r="O70" s="2088">
        <v>68356</v>
      </c>
      <c r="P70" s="2044">
        <v>50471</v>
      </c>
      <c r="Q70" s="2045">
        <v>3316</v>
      </c>
      <c r="R70" s="2046">
        <v>6242</v>
      </c>
      <c r="S70" s="2047">
        <v>42388</v>
      </c>
      <c r="T70" s="2040">
        <v>51945</v>
      </c>
    </row>
    <row r="71" spans="1:20" ht="15" customHeight="1" x14ac:dyDescent="0.25">
      <c r="A71" s="1978" t="s">
        <v>40</v>
      </c>
      <c r="B71" s="2041">
        <v>384</v>
      </c>
      <c r="C71" s="2042">
        <v>785</v>
      </c>
      <c r="D71" s="2043">
        <v>0</v>
      </c>
      <c r="E71" s="2041">
        <v>9785</v>
      </c>
      <c r="F71" s="2042">
        <v>307</v>
      </c>
      <c r="G71" s="2043">
        <v>0</v>
      </c>
      <c r="H71" s="2041">
        <v>45</v>
      </c>
      <c r="I71" s="2034">
        <v>11306</v>
      </c>
      <c r="J71" s="2041">
        <v>7205</v>
      </c>
      <c r="K71" s="2041">
        <v>0</v>
      </c>
      <c r="L71" s="2041">
        <v>637</v>
      </c>
      <c r="M71" s="2041">
        <v>5161</v>
      </c>
      <c r="N71" s="2087">
        <v>13003</v>
      </c>
      <c r="O71" s="2088">
        <v>24309</v>
      </c>
      <c r="P71" s="2044">
        <v>23194</v>
      </c>
      <c r="Q71" s="2045">
        <v>925</v>
      </c>
      <c r="R71" s="2046">
        <v>403</v>
      </c>
      <c r="S71" s="2047">
        <v>47</v>
      </c>
      <c r="T71" s="2040">
        <v>1375</v>
      </c>
    </row>
    <row r="72" spans="1:20" x14ac:dyDescent="0.25">
      <c r="A72" s="2313" t="s">
        <v>41</v>
      </c>
      <c r="B72" s="2041">
        <v>7762</v>
      </c>
      <c r="C72" s="2042">
        <v>3883</v>
      </c>
      <c r="D72" s="2043">
        <v>47</v>
      </c>
      <c r="E72" s="2041">
        <v>3191</v>
      </c>
      <c r="F72" s="2042">
        <v>1697</v>
      </c>
      <c r="G72" s="2043">
        <v>0</v>
      </c>
      <c r="H72" s="2041">
        <v>169</v>
      </c>
      <c r="I72" s="2034">
        <v>16702</v>
      </c>
      <c r="J72" s="2041">
        <v>2172</v>
      </c>
      <c r="K72" s="2041">
        <v>188</v>
      </c>
      <c r="L72" s="2041">
        <v>1027</v>
      </c>
      <c r="M72" s="2041">
        <v>741</v>
      </c>
      <c r="N72" s="2087">
        <v>4128</v>
      </c>
      <c r="O72" s="2088">
        <v>20830</v>
      </c>
      <c r="P72" s="2044">
        <v>14329</v>
      </c>
      <c r="Q72" s="2045">
        <v>324</v>
      </c>
      <c r="R72" s="2046">
        <v>2083</v>
      </c>
      <c r="S72" s="2047">
        <v>6839</v>
      </c>
      <c r="T72" s="2040">
        <v>9246</v>
      </c>
    </row>
    <row r="73" spans="1:20" x14ac:dyDescent="0.25">
      <c r="A73" s="1978" t="s">
        <v>42</v>
      </c>
      <c r="B73" s="2041">
        <v>4005</v>
      </c>
      <c r="C73" s="2042">
        <v>3924</v>
      </c>
      <c r="D73" s="2043">
        <v>0</v>
      </c>
      <c r="E73" s="2041">
        <v>10799</v>
      </c>
      <c r="F73" s="2042">
        <v>9858</v>
      </c>
      <c r="G73" s="2043">
        <v>0</v>
      </c>
      <c r="H73" s="2041">
        <v>3021</v>
      </c>
      <c r="I73" s="2034">
        <v>31606</v>
      </c>
      <c r="J73" s="2041">
        <v>52</v>
      </c>
      <c r="K73" s="2041">
        <v>180</v>
      </c>
      <c r="L73" s="2041">
        <v>308</v>
      </c>
      <c r="M73" s="2041">
        <v>0</v>
      </c>
      <c r="N73" s="2087">
        <v>540</v>
      </c>
      <c r="O73" s="2088">
        <v>32147</v>
      </c>
      <c r="P73" s="2044">
        <v>23354</v>
      </c>
      <c r="Q73" s="2045">
        <v>636</v>
      </c>
      <c r="R73" s="2046">
        <v>3928</v>
      </c>
      <c r="S73" s="2047">
        <v>11548</v>
      </c>
      <c r="T73" s="2040">
        <v>16112</v>
      </c>
    </row>
    <row r="74" spans="1:20" x14ac:dyDescent="0.25">
      <c r="A74" s="1978" t="s">
        <v>43</v>
      </c>
      <c r="B74" s="2041">
        <v>5623</v>
      </c>
      <c r="C74" s="2042">
        <v>2268</v>
      </c>
      <c r="D74" s="2043">
        <v>230</v>
      </c>
      <c r="E74" s="2041">
        <v>2885</v>
      </c>
      <c r="F74" s="2042">
        <v>556</v>
      </c>
      <c r="G74" s="2043">
        <v>0</v>
      </c>
      <c r="H74" s="2041">
        <v>1104</v>
      </c>
      <c r="I74" s="2034">
        <v>12436</v>
      </c>
      <c r="J74" s="2041">
        <v>155</v>
      </c>
      <c r="K74" s="2041">
        <v>11</v>
      </c>
      <c r="L74" s="2041">
        <v>2874</v>
      </c>
      <c r="M74" s="2041">
        <v>4</v>
      </c>
      <c r="N74" s="2087">
        <v>3044</v>
      </c>
      <c r="O74" s="2088">
        <v>15480</v>
      </c>
      <c r="P74" s="2044">
        <v>9285</v>
      </c>
      <c r="Q74" s="2045">
        <v>1245</v>
      </c>
      <c r="R74" s="2046">
        <v>3658</v>
      </c>
      <c r="S74" s="2047">
        <v>5408</v>
      </c>
      <c r="T74" s="2040">
        <v>10311</v>
      </c>
    </row>
    <row r="75" spans="1:20" x14ac:dyDescent="0.25">
      <c r="A75" s="1978" t="s">
        <v>44</v>
      </c>
      <c r="B75" s="2041">
        <v>2437</v>
      </c>
      <c r="C75" s="2042">
        <v>1440</v>
      </c>
      <c r="D75" s="2043">
        <v>0</v>
      </c>
      <c r="E75" s="2041">
        <v>5197</v>
      </c>
      <c r="F75" s="2042">
        <v>166</v>
      </c>
      <c r="G75" s="2043">
        <v>0</v>
      </c>
      <c r="H75" s="2041">
        <v>2054</v>
      </c>
      <c r="I75" s="2034">
        <v>11294</v>
      </c>
      <c r="J75" s="2041">
        <v>1400</v>
      </c>
      <c r="K75" s="2041">
        <v>409</v>
      </c>
      <c r="L75" s="2041">
        <v>0</v>
      </c>
      <c r="M75" s="2041">
        <v>679</v>
      </c>
      <c r="N75" s="2087">
        <v>2488</v>
      </c>
      <c r="O75" s="2088">
        <v>13782</v>
      </c>
      <c r="P75" s="2044">
        <v>11367</v>
      </c>
      <c r="Q75" s="2045">
        <v>168</v>
      </c>
      <c r="R75" s="2046">
        <v>1675</v>
      </c>
      <c r="S75" s="2047">
        <v>3048</v>
      </c>
      <c r="T75" s="2040">
        <v>4891</v>
      </c>
    </row>
    <row r="76" spans="1:20" x14ac:dyDescent="0.25">
      <c r="A76" s="1978" t="s">
        <v>45</v>
      </c>
      <c r="B76" s="2041">
        <v>1284</v>
      </c>
      <c r="C76" s="2042">
        <v>421</v>
      </c>
      <c r="D76" s="2043">
        <v>0</v>
      </c>
      <c r="E76" s="2041">
        <v>366</v>
      </c>
      <c r="F76" s="2042">
        <v>512</v>
      </c>
      <c r="G76" s="2043">
        <v>3</v>
      </c>
      <c r="H76" s="2041">
        <v>537</v>
      </c>
      <c r="I76" s="2034">
        <v>3120</v>
      </c>
      <c r="J76" s="2041">
        <v>83</v>
      </c>
      <c r="K76" s="2041">
        <v>0</v>
      </c>
      <c r="L76" s="2041">
        <v>53</v>
      </c>
      <c r="M76" s="2041">
        <v>0</v>
      </c>
      <c r="N76" s="2087">
        <v>136</v>
      </c>
      <c r="O76" s="2088">
        <v>3256</v>
      </c>
      <c r="P76" s="2044">
        <v>2321</v>
      </c>
      <c r="Q76" s="2045">
        <v>465</v>
      </c>
      <c r="R76" s="2046">
        <v>607</v>
      </c>
      <c r="S76" s="2047">
        <v>1913</v>
      </c>
      <c r="T76" s="2040">
        <v>2985</v>
      </c>
    </row>
    <row r="77" spans="1:20" x14ac:dyDescent="0.25">
      <c r="A77" s="1978" t="s">
        <v>46</v>
      </c>
      <c r="B77" s="2041">
        <v>1492</v>
      </c>
      <c r="C77" s="2042">
        <v>5293</v>
      </c>
      <c r="D77" s="2043">
        <v>531</v>
      </c>
      <c r="E77" s="2041">
        <v>329</v>
      </c>
      <c r="F77" s="2042">
        <v>5389</v>
      </c>
      <c r="G77" s="2043">
        <v>327</v>
      </c>
      <c r="H77" s="2041">
        <v>13082</v>
      </c>
      <c r="I77" s="2034">
        <v>25585</v>
      </c>
      <c r="J77" s="2041">
        <v>1832</v>
      </c>
      <c r="K77" s="2041">
        <v>0</v>
      </c>
      <c r="L77" s="2041">
        <v>716</v>
      </c>
      <c r="M77" s="2041">
        <v>3517</v>
      </c>
      <c r="N77" s="2087">
        <v>6065</v>
      </c>
      <c r="O77" s="2088">
        <v>31650</v>
      </c>
      <c r="P77" s="2044">
        <v>26902</v>
      </c>
      <c r="Q77" s="2045">
        <v>5002</v>
      </c>
      <c r="R77" s="2046">
        <v>1325</v>
      </c>
      <c r="S77" s="2047">
        <v>9991</v>
      </c>
      <c r="T77" s="2040">
        <v>16318</v>
      </c>
    </row>
    <row r="78" spans="1:20" x14ac:dyDescent="0.25">
      <c r="A78" s="1978" t="s">
        <v>47</v>
      </c>
      <c r="B78" s="2041">
        <v>386</v>
      </c>
      <c r="C78" s="2042">
        <v>10</v>
      </c>
      <c r="D78" s="2043">
        <v>0</v>
      </c>
      <c r="E78" s="2041">
        <v>86</v>
      </c>
      <c r="F78" s="2042">
        <v>316</v>
      </c>
      <c r="G78" s="2043">
        <v>0</v>
      </c>
      <c r="H78" s="2041">
        <v>20</v>
      </c>
      <c r="I78" s="2034">
        <v>818</v>
      </c>
      <c r="J78" s="2041">
        <v>1000</v>
      </c>
      <c r="K78" s="2041">
        <v>1141</v>
      </c>
      <c r="L78" s="2041">
        <v>88</v>
      </c>
      <c r="M78" s="2041">
        <v>247</v>
      </c>
      <c r="N78" s="2087">
        <v>2476</v>
      </c>
      <c r="O78" s="2088">
        <v>3294</v>
      </c>
      <c r="P78" s="2044">
        <v>1699</v>
      </c>
      <c r="Q78" s="2045">
        <v>42</v>
      </c>
      <c r="R78" s="2046">
        <v>457</v>
      </c>
      <c r="S78" s="2047">
        <v>1266</v>
      </c>
      <c r="T78" s="2040">
        <v>1765</v>
      </c>
    </row>
    <row r="79" spans="1:20" x14ac:dyDescent="0.25">
      <c r="A79" s="1982" t="s">
        <v>557</v>
      </c>
      <c r="B79" s="2089">
        <v>5606</v>
      </c>
      <c r="C79" s="2090">
        <v>2725</v>
      </c>
      <c r="D79" s="2061">
        <v>18</v>
      </c>
      <c r="E79" s="2089">
        <v>4110</v>
      </c>
      <c r="F79" s="2090">
        <v>1440</v>
      </c>
      <c r="G79" s="2061">
        <v>0</v>
      </c>
      <c r="H79" s="2089">
        <v>3306</v>
      </c>
      <c r="I79" s="2062">
        <v>17188</v>
      </c>
      <c r="J79" s="2089">
        <v>318</v>
      </c>
      <c r="K79" s="2089">
        <v>2151</v>
      </c>
      <c r="L79" s="2089">
        <v>2415</v>
      </c>
      <c r="M79" s="2089">
        <v>159</v>
      </c>
      <c r="N79" s="2089">
        <v>5043</v>
      </c>
      <c r="O79" s="2089">
        <v>22230</v>
      </c>
      <c r="P79" s="2091">
        <v>14559</v>
      </c>
      <c r="Q79" s="2092">
        <v>3218</v>
      </c>
      <c r="R79" s="2093">
        <v>5167</v>
      </c>
      <c r="S79" s="2094">
        <v>12880</v>
      </c>
      <c r="T79" s="2062">
        <v>21266</v>
      </c>
    </row>
    <row r="80" spans="1:20" ht="15.75" thickBot="1" x14ac:dyDescent="0.3">
      <c r="A80" s="2289" t="s">
        <v>321</v>
      </c>
      <c r="B80" s="2041">
        <v>21055</v>
      </c>
      <c r="C80" s="2042">
        <v>29093</v>
      </c>
      <c r="D80" s="2043">
        <v>565</v>
      </c>
      <c r="E80" s="2041">
        <v>15891</v>
      </c>
      <c r="F80" s="2042">
        <v>9264</v>
      </c>
      <c r="G80" s="2043">
        <v>32</v>
      </c>
      <c r="H80" s="2041">
        <v>7602</v>
      </c>
      <c r="I80" s="2071">
        <v>82904</v>
      </c>
      <c r="J80" s="2041">
        <v>54141</v>
      </c>
      <c r="K80" s="2041">
        <v>16291</v>
      </c>
      <c r="L80" s="2041">
        <v>4587</v>
      </c>
      <c r="M80" s="2041">
        <v>12611</v>
      </c>
      <c r="N80" s="2087">
        <v>87631</v>
      </c>
      <c r="O80" s="2088">
        <v>170535</v>
      </c>
      <c r="P80" s="2044">
        <v>91006</v>
      </c>
      <c r="Q80" s="2331">
        <v>13444</v>
      </c>
      <c r="R80" s="2332">
        <v>13220</v>
      </c>
      <c r="S80" s="2333">
        <v>33669</v>
      </c>
      <c r="T80" s="2095">
        <v>60332</v>
      </c>
    </row>
    <row r="81" spans="1:20" s="2" customFormat="1" ht="15.75" thickBot="1" x14ac:dyDescent="0.3">
      <c r="A81" s="1992" t="s">
        <v>25</v>
      </c>
      <c r="B81" s="2096">
        <v>75343</v>
      </c>
      <c r="C81" s="2097">
        <v>69968</v>
      </c>
      <c r="D81" s="2098">
        <v>1408</v>
      </c>
      <c r="E81" s="2096">
        <v>66827</v>
      </c>
      <c r="F81" s="2097">
        <v>43152</v>
      </c>
      <c r="G81" s="2098">
        <v>635</v>
      </c>
      <c r="H81" s="2096">
        <v>39742</v>
      </c>
      <c r="I81" s="2078">
        <v>295033</v>
      </c>
      <c r="J81" s="2096">
        <v>110961</v>
      </c>
      <c r="K81" s="2096">
        <v>46789</v>
      </c>
      <c r="L81" s="2096">
        <v>36440</v>
      </c>
      <c r="M81" s="2096">
        <v>35791</v>
      </c>
      <c r="N81" s="2099">
        <v>229981</v>
      </c>
      <c r="O81" s="2100">
        <v>525014</v>
      </c>
      <c r="P81" s="2096">
        <v>341815</v>
      </c>
      <c r="Q81" s="2101">
        <v>33859</v>
      </c>
      <c r="R81" s="2101">
        <v>48989</v>
      </c>
      <c r="S81" s="2102">
        <v>165213</v>
      </c>
      <c r="T81" s="2080">
        <v>248061</v>
      </c>
    </row>
    <row r="82" spans="1:20" s="2" customFormat="1" ht="15.75" thickBot="1" x14ac:dyDescent="0.3">
      <c r="A82" s="1966" t="s">
        <v>558</v>
      </c>
      <c r="B82" s="2077">
        <v>239701</v>
      </c>
      <c r="C82" s="2103">
        <v>157339</v>
      </c>
      <c r="D82" s="2104">
        <v>4618</v>
      </c>
      <c r="E82" s="2077">
        <v>110975</v>
      </c>
      <c r="F82" s="2105">
        <v>84431</v>
      </c>
      <c r="G82" s="2080">
        <v>5549</v>
      </c>
      <c r="H82" s="2077">
        <v>62975</v>
      </c>
      <c r="I82" s="2078">
        <v>655420</v>
      </c>
      <c r="J82" s="2077">
        <v>135430</v>
      </c>
      <c r="K82" s="2077">
        <v>58734</v>
      </c>
      <c r="L82" s="2077">
        <v>48296</v>
      </c>
      <c r="M82" s="2077">
        <v>39817</v>
      </c>
      <c r="N82" s="2078">
        <v>282276</v>
      </c>
      <c r="O82" s="2079">
        <v>937695</v>
      </c>
      <c r="P82" s="2077">
        <v>603310</v>
      </c>
      <c r="Q82" s="2106">
        <v>114209</v>
      </c>
      <c r="R82" s="2106">
        <v>179703</v>
      </c>
      <c r="S82" s="2107">
        <v>315087</v>
      </c>
      <c r="T82" s="2108">
        <v>608999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164358</v>
      </c>
      <c r="C90" s="2116">
        <v>87370</v>
      </c>
      <c r="D90" s="2117">
        <v>3210</v>
      </c>
      <c r="E90" s="2116">
        <v>44148</v>
      </c>
      <c r="F90" s="2116">
        <v>41278</v>
      </c>
      <c r="G90" s="2117">
        <v>4914</v>
      </c>
      <c r="H90" s="2116">
        <v>23232</v>
      </c>
      <c r="I90" s="2118">
        <v>360387</v>
      </c>
      <c r="J90" s="2119">
        <v>24468</v>
      </c>
      <c r="K90" s="2116">
        <v>11945</v>
      </c>
      <c r="L90" s="2119">
        <v>11856</v>
      </c>
      <c r="M90" s="2116">
        <v>4025</v>
      </c>
      <c r="N90" s="2120">
        <v>52295</v>
      </c>
      <c r="O90" s="2121">
        <v>412681</v>
      </c>
      <c r="P90" s="2122">
        <v>261494</v>
      </c>
      <c r="Q90" s="2101">
        <v>80350</v>
      </c>
      <c r="R90" s="2101">
        <v>130714</v>
      </c>
      <c r="S90" s="2102">
        <v>149874</v>
      </c>
      <c r="T90" s="2080">
        <v>360938</v>
      </c>
    </row>
    <row r="91" spans="1:20" ht="15.75" thickBot="1" x14ac:dyDescent="0.3">
      <c r="A91" s="2123" t="s">
        <v>49</v>
      </c>
      <c r="B91" s="2124">
        <v>114424</v>
      </c>
      <c r="C91" s="2125">
        <v>50141</v>
      </c>
      <c r="D91" s="2126">
        <v>1469</v>
      </c>
      <c r="E91" s="2125">
        <v>27034</v>
      </c>
      <c r="F91" s="2125">
        <v>28545</v>
      </c>
      <c r="G91" s="2127">
        <v>3259</v>
      </c>
      <c r="H91" s="2128">
        <v>15922</v>
      </c>
      <c r="I91" s="2118">
        <v>236066</v>
      </c>
      <c r="J91" s="2129">
        <v>21089</v>
      </c>
      <c r="K91" s="2125">
        <v>10804</v>
      </c>
      <c r="L91" s="2130">
        <v>11295</v>
      </c>
      <c r="M91" s="2130">
        <v>4024</v>
      </c>
      <c r="N91" s="2131">
        <v>47213</v>
      </c>
      <c r="O91" s="2132">
        <v>283278</v>
      </c>
      <c r="P91" s="2133">
        <v>186539</v>
      </c>
      <c r="Q91" s="2134">
        <v>70581</v>
      </c>
      <c r="R91" s="2135">
        <v>107448</v>
      </c>
      <c r="S91" s="2136">
        <v>81113</v>
      </c>
      <c r="T91" s="2040">
        <v>259141</v>
      </c>
    </row>
    <row r="92" spans="1:20" ht="15.75" thickBot="1" x14ac:dyDescent="0.3">
      <c r="A92" s="2137" t="s">
        <v>50</v>
      </c>
      <c r="B92" s="2138">
        <v>9</v>
      </c>
      <c r="C92" s="2139">
        <v>0</v>
      </c>
      <c r="D92" s="2140">
        <v>0</v>
      </c>
      <c r="E92" s="2139">
        <v>4428</v>
      </c>
      <c r="F92" s="2139">
        <v>15</v>
      </c>
      <c r="G92" s="2141">
        <v>0</v>
      </c>
      <c r="H92" s="2142">
        <v>5</v>
      </c>
      <c r="I92" s="2118">
        <v>4457</v>
      </c>
      <c r="J92" s="2143">
        <v>0</v>
      </c>
      <c r="K92" s="2139">
        <v>0</v>
      </c>
      <c r="L92" s="2144">
        <v>0</v>
      </c>
      <c r="M92" s="2144">
        <v>0</v>
      </c>
      <c r="N92" s="2131">
        <v>0</v>
      </c>
      <c r="O92" s="2132">
        <v>4457</v>
      </c>
      <c r="P92" s="2145">
        <v>30</v>
      </c>
      <c r="Q92" s="2146">
        <v>482</v>
      </c>
      <c r="R92" s="2147">
        <v>765</v>
      </c>
      <c r="S92" s="2148">
        <v>247</v>
      </c>
      <c r="T92" s="2149">
        <v>1494</v>
      </c>
    </row>
    <row r="93" spans="1:20" ht="15.75" thickBot="1" x14ac:dyDescent="0.3">
      <c r="A93" s="2137" t="s">
        <v>51</v>
      </c>
      <c r="B93" s="2138">
        <v>40019</v>
      </c>
      <c r="C93" s="2139">
        <v>31384</v>
      </c>
      <c r="D93" s="2140">
        <v>1720</v>
      </c>
      <c r="E93" s="2139">
        <v>9768</v>
      </c>
      <c r="F93" s="2139">
        <v>10386</v>
      </c>
      <c r="G93" s="2141">
        <v>908</v>
      </c>
      <c r="H93" s="2142">
        <v>6017</v>
      </c>
      <c r="I93" s="2118">
        <v>97574</v>
      </c>
      <c r="J93" s="2143">
        <v>2541</v>
      </c>
      <c r="K93" s="2139">
        <v>907</v>
      </c>
      <c r="L93" s="2144">
        <v>561</v>
      </c>
      <c r="M93" s="2144">
        <v>0</v>
      </c>
      <c r="N93" s="2131">
        <v>4009</v>
      </c>
      <c r="O93" s="2132">
        <v>101583</v>
      </c>
      <c r="P93" s="2145">
        <v>61592</v>
      </c>
      <c r="Q93" s="2146">
        <v>1998</v>
      </c>
      <c r="R93" s="2147">
        <v>15452</v>
      </c>
      <c r="S93" s="2148">
        <v>60143</v>
      </c>
      <c r="T93" s="2149">
        <v>77593</v>
      </c>
    </row>
    <row r="94" spans="1:20" ht="15.75" thickBot="1" x14ac:dyDescent="0.3">
      <c r="A94" s="2150" t="s">
        <v>52</v>
      </c>
      <c r="B94" s="2139">
        <v>4127</v>
      </c>
      <c r="C94" s="2139">
        <v>321</v>
      </c>
      <c r="D94" s="2140">
        <v>14</v>
      </c>
      <c r="E94" s="2151">
        <v>1891</v>
      </c>
      <c r="F94" s="2151">
        <v>574</v>
      </c>
      <c r="G94" s="2148">
        <v>5</v>
      </c>
      <c r="H94" s="2152">
        <v>737</v>
      </c>
      <c r="I94" s="2118">
        <v>7649</v>
      </c>
      <c r="J94" s="2153">
        <v>835</v>
      </c>
      <c r="K94" s="2151">
        <v>99</v>
      </c>
      <c r="L94" s="2151">
        <v>0</v>
      </c>
      <c r="M94" s="2151">
        <v>0</v>
      </c>
      <c r="N94" s="2131">
        <v>934</v>
      </c>
      <c r="O94" s="2132">
        <v>8583</v>
      </c>
      <c r="P94" s="2145">
        <v>3986</v>
      </c>
      <c r="Q94" s="2146">
        <v>4604</v>
      </c>
      <c r="R94" s="2147">
        <v>836</v>
      </c>
      <c r="S94" s="2148">
        <v>3098</v>
      </c>
      <c r="T94" s="2149">
        <v>8537</v>
      </c>
    </row>
    <row r="95" spans="1:20" ht="15.75" thickBot="1" x14ac:dyDescent="0.3">
      <c r="A95" s="2154" t="s">
        <v>53</v>
      </c>
      <c r="B95" s="2151">
        <v>4741</v>
      </c>
      <c r="C95" s="2151">
        <v>5264</v>
      </c>
      <c r="D95" s="2147">
        <v>7</v>
      </c>
      <c r="E95" s="2151">
        <v>925</v>
      </c>
      <c r="F95" s="2151">
        <v>1746</v>
      </c>
      <c r="G95" s="2148">
        <v>742</v>
      </c>
      <c r="H95" s="2152">
        <v>338</v>
      </c>
      <c r="I95" s="2118">
        <v>13014</v>
      </c>
      <c r="J95" s="2153">
        <v>3</v>
      </c>
      <c r="K95" s="2151">
        <v>135</v>
      </c>
      <c r="L95" s="2151">
        <v>0</v>
      </c>
      <c r="M95" s="2151">
        <v>0</v>
      </c>
      <c r="N95" s="2131">
        <v>138</v>
      </c>
      <c r="O95" s="2132">
        <v>13152</v>
      </c>
      <c r="P95" s="2145">
        <v>8373</v>
      </c>
      <c r="Q95" s="2146">
        <v>1757</v>
      </c>
      <c r="R95" s="2147">
        <v>6048</v>
      </c>
      <c r="S95" s="2148">
        <v>5272</v>
      </c>
      <c r="T95" s="2149">
        <v>13077</v>
      </c>
    </row>
    <row r="96" spans="1:20" ht="15.75" thickBot="1" x14ac:dyDescent="0.3">
      <c r="A96" s="2155" t="s">
        <v>23</v>
      </c>
      <c r="B96" s="2156">
        <v>1039</v>
      </c>
      <c r="C96" s="2156">
        <v>261</v>
      </c>
      <c r="D96" s="2157">
        <v>0</v>
      </c>
      <c r="E96" s="2156">
        <v>101</v>
      </c>
      <c r="F96" s="2156">
        <v>12</v>
      </c>
      <c r="G96" s="2158">
        <v>0</v>
      </c>
      <c r="H96" s="2159">
        <v>214</v>
      </c>
      <c r="I96" s="2118">
        <v>1627</v>
      </c>
      <c r="J96" s="2160">
        <v>0</v>
      </c>
      <c r="K96" s="2156">
        <v>0</v>
      </c>
      <c r="L96" s="2156">
        <v>0</v>
      </c>
      <c r="M96" s="2156">
        <v>1</v>
      </c>
      <c r="N96" s="2131">
        <v>1</v>
      </c>
      <c r="O96" s="2132">
        <v>1628</v>
      </c>
      <c r="P96" s="2161">
        <v>975</v>
      </c>
      <c r="Q96" s="2334">
        <v>929</v>
      </c>
      <c r="R96" s="2335">
        <v>165</v>
      </c>
      <c r="S96" s="2336">
        <v>2</v>
      </c>
      <c r="T96" s="2337">
        <v>1096</v>
      </c>
    </row>
    <row r="97" spans="1:20" ht="15.75" thickBot="1" x14ac:dyDescent="0.3">
      <c r="A97" s="2115" t="s">
        <v>492</v>
      </c>
      <c r="B97" s="2116">
        <v>75343</v>
      </c>
      <c r="C97" s="2116">
        <v>69968</v>
      </c>
      <c r="D97" s="2117">
        <v>1408</v>
      </c>
      <c r="E97" s="2116">
        <v>66827</v>
      </c>
      <c r="F97" s="2116">
        <v>43152</v>
      </c>
      <c r="G97" s="2117">
        <v>635</v>
      </c>
      <c r="H97" s="2122">
        <v>39742</v>
      </c>
      <c r="I97" s="2118">
        <v>295033</v>
      </c>
      <c r="J97" s="2166">
        <v>110961</v>
      </c>
      <c r="K97" s="2116">
        <v>46789</v>
      </c>
      <c r="L97" s="2116">
        <v>36440</v>
      </c>
      <c r="M97" s="2116">
        <v>35791</v>
      </c>
      <c r="N97" s="2120">
        <v>229981</v>
      </c>
      <c r="O97" s="2121">
        <v>525014</v>
      </c>
      <c r="P97" s="2122">
        <v>341815</v>
      </c>
      <c r="Q97" s="2101">
        <v>33859</v>
      </c>
      <c r="R97" s="2101">
        <v>48989</v>
      </c>
      <c r="S97" s="2102">
        <v>165213</v>
      </c>
      <c r="T97" s="2080">
        <v>248061</v>
      </c>
    </row>
    <row r="98" spans="1:20" ht="15.75" thickBot="1" x14ac:dyDescent="0.3">
      <c r="A98" s="2137" t="s">
        <v>49</v>
      </c>
      <c r="B98" s="2151">
        <v>56759</v>
      </c>
      <c r="C98" s="2151">
        <v>49234</v>
      </c>
      <c r="D98" s="2147">
        <v>758</v>
      </c>
      <c r="E98" s="2151">
        <v>49247</v>
      </c>
      <c r="F98" s="2151">
        <v>31270</v>
      </c>
      <c r="G98" s="2148">
        <v>478</v>
      </c>
      <c r="H98" s="2152">
        <v>29131</v>
      </c>
      <c r="I98" s="2118">
        <v>215641</v>
      </c>
      <c r="J98" s="2153">
        <v>93942</v>
      </c>
      <c r="K98" s="2151">
        <v>33245</v>
      </c>
      <c r="L98" s="2151">
        <v>28903</v>
      </c>
      <c r="M98" s="2151">
        <v>25802</v>
      </c>
      <c r="N98" s="2131">
        <v>181892</v>
      </c>
      <c r="O98" s="2132">
        <v>397533</v>
      </c>
      <c r="P98" s="2145">
        <v>260588</v>
      </c>
      <c r="Q98" s="2134">
        <v>29337</v>
      </c>
      <c r="R98" s="2135">
        <v>41931</v>
      </c>
      <c r="S98" s="2136">
        <v>112810</v>
      </c>
      <c r="T98" s="2040">
        <v>184078</v>
      </c>
    </row>
    <row r="99" spans="1:20" ht="15.75" thickBot="1" x14ac:dyDescent="0.3">
      <c r="A99" s="2137" t="s">
        <v>50</v>
      </c>
      <c r="B99" s="2151">
        <v>16</v>
      </c>
      <c r="C99" s="2151">
        <v>0</v>
      </c>
      <c r="D99" s="2147">
        <v>0</v>
      </c>
      <c r="E99" s="2151">
        <v>7994</v>
      </c>
      <c r="F99" s="2151">
        <v>0</v>
      </c>
      <c r="G99" s="2148">
        <v>0</v>
      </c>
      <c r="H99" s="2152">
        <v>19</v>
      </c>
      <c r="I99" s="2118">
        <v>8029</v>
      </c>
      <c r="J99" s="2153">
        <v>0</v>
      </c>
      <c r="K99" s="2151">
        <v>0</v>
      </c>
      <c r="L99" s="2151">
        <v>0</v>
      </c>
      <c r="M99" s="2151">
        <v>0</v>
      </c>
      <c r="N99" s="2131">
        <v>0</v>
      </c>
      <c r="O99" s="2132">
        <v>8029</v>
      </c>
      <c r="P99" s="2145">
        <v>31</v>
      </c>
      <c r="Q99" s="2146">
        <v>23</v>
      </c>
      <c r="R99" s="2147">
        <v>1287</v>
      </c>
      <c r="S99" s="2148">
        <v>123</v>
      </c>
      <c r="T99" s="2149">
        <v>1433</v>
      </c>
    </row>
    <row r="100" spans="1:20" ht="15.75" thickBot="1" x14ac:dyDescent="0.3">
      <c r="A100" s="2137" t="s">
        <v>51</v>
      </c>
      <c r="B100" s="2167">
        <v>17936</v>
      </c>
      <c r="C100" s="2167">
        <v>20670</v>
      </c>
      <c r="D100" s="2168">
        <v>634</v>
      </c>
      <c r="E100" s="2167">
        <v>9045</v>
      </c>
      <c r="F100" s="2167">
        <v>11674</v>
      </c>
      <c r="G100" s="2169">
        <v>154</v>
      </c>
      <c r="H100" s="2170">
        <v>10188</v>
      </c>
      <c r="I100" s="2118">
        <v>69513</v>
      </c>
      <c r="J100" s="2171">
        <v>17019</v>
      </c>
      <c r="K100" s="2167">
        <v>13544</v>
      </c>
      <c r="L100" s="2167">
        <v>7537</v>
      </c>
      <c r="M100" s="2167">
        <v>9746</v>
      </c>
      <c r="N100" s="2131">
        <v>47846</v>
      </c>
      <c r="O100" s="2132">
        <v>117359</v>
      </c>
      <c r="P100" s="2145">
        <v>79642</v>
      </c>
      <c r="Q100" s="2146">
        <v>3263</v>
      </c>
      <c r="R100" s="2147">
        <v>5184</v>
      </c>
      <c r="S100" s="2148">
        <v>52099</v>
      </c>
      <c r="T100" s="2149">
        <v>60546</v>
      </c>
    </row>
    <row r="101" spans="1:20" ht="15.75" thickBot="1" x14ac:dyDescent="0.3">
      <c r="A101" s="2150" t="s">
        <v>52</v>
      </c>
      <c r="B101" s="2167">
        <v>553</v>
      </c>
      <c r="C101" s="2167">
        <v>58</v>
      </c>
      <c r="D101" s="2168">
        <v>16</v>
      </c>
      <c r="E101" s="2167">
        <v>372</v>
      </c>
      <c r="F101" s="2167">
        <v>165</v>
      </c>
      <c r="G101" s="2169">
        <v>0</v>
      </c>
      <c r="H101" s="2170">
        <v>375</v>
      </c>
      <c r="I101" s="2118">
        <v>1523</v>
      </c>
      <c r="J101" s="2171">
        <v>0</v>
      </c>
      <c r="K101" s="2167">
        <v>0</v>
      </c>
      <c r="L101" s="2167">
        <v>0</v>
      </c>
      <c r="M101" s="2167">
        <v>3</v>
      </c>
      <c r="N101" s="2131">
        <v>3</v>
      </c>
      <c r="O101" s="2132">
        <v>1526</v>
      </c>
      <c r="P101" s="2145">
        <v>1022</v>
      </c>
      <c r="Q101" s="2146">
        <v>1125</v>
      </c>
      <c r="R101" s="2147">
        <v>194</v>
      </c>
      <c r="S101" s="2148">
        <v>181</v>
      </c>
      <c r="T101" s="2149">
        <v>1500</v>
      </c>
    </row>
    <row r="102" spans="1:20" ht="15.75" thickBot="1" x14ac:dyDescent="0.3">
      <c r="A102" s="2150" t="s">
        <v>53</v>
      </c>
      <c r="B102" s="2167">
        <v>36</v>
      </c>
      <c r="C102" s="2167">
        <v>0</v>
      </c>
      <c r="D102" s="2168">
        <v>0</v>
      </c>
      <c r="E102" s="2167">
        <v>145</v>
      </c>
      <c r="F102" s="2167">
        <v>41</v>
      </c>
      <c r="G102" s="2169">
        <v>3</v>
      </c>
      <c r="H102" s="2338">
        <v>29</v>
      </c>
      <c r="I102" s="2118">
        <v>251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251</v>
      </c>
      <c r="P102" s="2145">
        <v>221</v>
      </c>
      <c r="Q102" s="2146">
        <v>92</v>
      </c>
      <c r="R102" s="2147">
        <v>97</v>
      </c>
      <c r="S102" s="2148">
        <v>0</v>
      </c>
      <c r="T102" s="2149">
        <v>189</v>
      </c>
    </row>
    <row r="103" spans="1:20" ht="15.75" thickBot="1" x14ac:dyDescent="0.3">
      <c r="A103" s="2340" t="s">
        <v>23</v>
      </c>
      <c r="B103" s="2265">
        <v>43</v>
      </c>
      <c r="C103" s="2265">
        <v>7</v>
      </c>
      <c r="D103" s="2341">
        <v>0</v>
      </c>
      <c r="E103" s="2265">
        <v>24</v>
      </c>
      <c r="F103" s="2265">
        <v>2</v>
      </c>
      <c r="G103" s="2342">
        <v>0</v>
      </c>
      <c r="H103" s="2343">
        <v>0</v>
      </c>
      <c r="I103" s="2118">
        <v>76</v>
      </c>
      <c r="J103" s="2223">
        <v>0</v>
      </c>
      <c r="K103" s="2265">
        <v>0</v>
      </c>
      <c r="L103" s="2265">
        <v>0</v>
      </c>
      <c r="M103" s="2265">
        <v>240</v>
      </c>
      <c r="N103" s="2131">
        <v>240</v>
      </c>
      <c r="O103" s="2132">
        <v>316</v>
      </c>
      <c r="P103" s="2161">
        <v>311</v>
      </c>
      <c r="Q103" s="2334">
        <v>19</v>
      </c>
      <c r="R103" s="2335">
        <v>296</v>
      </c>
      <c r="S103" s="2336">
        <v>0</v>
      </c>
      <c r="T103" s="2337">
        <v>315</v>
      </c>
    </row>
    <row r="104" spans="1:20" ht="15.75" thickBot="1" x14ac:dyDescent="0.3">
      <c r="A104" s="2178" t="s">
        <v>558</v>
      </c>
      <c r="B104" s="2179">
        <v>239701</v>
      </c>
      <c r="C104" s="2180">
        <v>157339</v>
      </c>
      <c r="D104" s="2180">
        <v>4618</v>
      </c>
      <c r="E104" s="2180">
        <v>110975</v>
      </c>
      <c r="F104" s="2180">
        <v>84431</v>
      </c>
      <c r="G104" s="2180">
        <v>5549</v>
      </c>
      <c r="H104" s="2180">
        <v>62975</v>
      </c>
      <c r="I104" s="2181">
        <v>655420</v>
      </c>
      <c r="J104" s="2179">
        <v>135430</v>
      </c>
      <c r="K104" s="2179">
        <v>58734</v>
      </c>
      <c r="L104" s="2179">
        <v>48296</v>
      </c>
      <c r="M104" s="2179">
        <v>39817</v>
      </c>
      <c r="N104" s="2120">
        <v>282276</v>
      </c>
      <c r="O104" s="2121">
        <v>937695</v>
      </c>
      <c r="P104" s="2179">
        <v>603310</v>
      </c>
      <c r="Q104" s="2182">
        <v>114209</v>
      </c>
      <c r="R104" s="2182">
        <v>179703</v>
      </c>
      <c r="S104" s="2182">
        <v>315087</v>
      </c>
      <c r="T104" s="2182">
        <v>608999</v>
      </c>
    </row>
    <row r="105" spans="1:20" ht="30" thickBot="1" x14ac:dyDescent="0.3">
      <c r="A105" s="2183" t="s">
        <v>559</v>
      </c>
      <c r="B105" s="2184">
        <v>487235</v>
      </c>
      <c r="C105" s="2184">
        <v>180235</v>
      </c>
      <c r="D105" s="2184">
        <v>9675</v>
      </c>
      <c r="E105" s="2184">
        <v>160719</v>
      </c>
      <c r="F105" s="2184">
        <v>103406</v>
      </c>
      <c r="G105" s="2184">
        <v>6603</v>
      </c>
      <c r="H105" s="2184">
        <v>87169</v>
      </c>
      <c r="I105" s="1379">
        <v>1018765</v>
      </c>
      <c r="J105" s="2184">
        <v>139214</v>
      </c>
      <c r="K105" s="2184">
        <v>58793</v>
      </c>
      <c r="L105" s="2184">
        <v>49409</v>
      </c>
      <c r="M105" s="2184">
        <v>39869</v>
      </c>
      <c r="N105" s="1379">
        <v>287284</v>
      </c>
      <c r="O105" s="1380">
        <v>1306049</v>
      </c>
      <c r="P105" s="2184">
        <v>769809</v>
      </c>
      <c r="Q105" s="2185">
        <v>429556</v>
      </c>
      <c r="R105" s="2185">
        <v>196051</v>
      </c>
      <c r="S105" s="2185">
        <v>325383</v>
      </c>
      <c r="T105" s="2185">
        <v>950990</v>
      </c>
    </row>
    <row r="107" spans="1:20" x14ac:dyDescent="0.25">
      <c r="B107" s="2274"/>
    </row>
  </sheetData>
  <mergeCells count="91"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H54:H56"/>
    <mergeCell ref="I54:I56"/>
    <mergeCell ref="J54:K54"/>
    <mergeCell ref="L54:L56"/>
    <mergeCell ref="M54:M56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40:N42"/>
    <mergeCell ref="O8:O9"/>
    <mergeCell ref="J40:K40"/>
    <mergeCell ref="L40:L42"/>
    <mergeCell ref="L7:L9"/>
    <mergeCell ref="M7:M9"/>
    <mergeCell ref="N7:N9"/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</mergeCells>
  <pageMargins left="0.7" right="0.7" top="0.75" bottom="0.75" header="0.3" footer="0.3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109"/>
  <sheetViews>
    <sheetView workbookViewId="0">
      <selection sqref="A1:XFD1048576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31.7109375" style="61" bestFit="1" customWidth="1"/>
    <col min="17" max="17" width="32.5703125" style="1904" customWidth="1"/>
    <col min="18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608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283"/>
      <c r="B3" s="1907"/>
      <c r="C3" s="2283"/>
      <c r="D3" s="1907"/>
      <c r="E3" s="1907"/>
      <c r="F3" s="3615" t="s">
        <v>543</v>
      </c>
      <c r="G3" s="3615"/>
      <c r="H3" s="2283"/>
      <c r="I3" s="1907"/>
      <c r="J3" s="2283"/>
      <c r="K3" s="2283"/>
      <c r="L3" s="2283"/>
      <c r="M3" s="2283"/>
      <c r="N3" s="2283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284" t="s">
        <v>15</v>
      </c>
      <c r="D9" s="1909" t="s">
        <v>546</v>
      </c>
      <c r="E9" s="3609"/>
      <c r="F9" s="2284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ht="17.25" customHeight="1" x14ac:dyDescent="0.25">
      <c r="A10" s="1914" t="s">
        <v>17</v>
      </c>
      <c r="B10" s="2031">
        <v>8268</v>
      </c>
      <c r="C10" s="2186">
        <v>917</v>
      </c>
      <c r="D10" s="2187">
        <v>375</v>
      </c>
      <c r="E10" s="2031">
        <v>4953</v>
      </c>
      <c r="F10" s="2186">
        <v>1022</v>
      </c>
      <c r="G10" s="2187">
        <v>182</v>
      </c>
      <c r="H10" s="2188">
        <v>1081</v>
      </c>
      <c r="I10" s="2034">
        <v>16240</v>
      </c>
      <c r="J10" s="2031">
        <v>0</v>
      </c>
      <c r="K10" s="2031">
        <v>0</v>
      </c>
      <c r="L10" s="2031">
        <v>0</v>
      </c>
      <c r="M10" s="2031">
        <v>0</v>
      </c>
      <c r="N10" s="2034">
        <v>0</v>
      </c>
      <c r="O10" s="2035">
        <v>16240</v>
      </c>
      <c r="P10" s="2036">
        <v>6165</v>
      </c>
      <c r="Q10" s="2037">
        <v>14049</v>
      </c>
      <c r="R10" s="2038">
        <v>536</v>
      </c>
      <c r="S10" s="2039">
        <v>238</v>
      </c>
      <c r="T10" s="2040">
        <v>14823</v>
      </c>
    </row>
    <row r="11" spans="1:20" x14ac:dyDescent="0.25">
      <c r="A11" s="2289" t="s">
        <v>552</v>
      </c>
      <c r="B11" s="2041">
        <v>1269</v>
      </c>
      <c r="C11" s="2189">
        <v>433</v>
      </c>
      <c r="D11" s="2190">
        <v>135</v>
      </c>
      <c r="E11" s="2041">
        <v>1864</v>
      </c>
      <c r="F11" s="2189">
        <v>425</v>
      </c>
      <c r="G11" s="2187">
        <v>42</v>
      </c>
      <c r="H11" s="2188">
        <v>137</v>
      </c>
      <c r="I11" s="2034">
        <v>4128</v>
      </c>
      <c r="J11" s="2041">
        <v>0</v>
      </c>
      <c r="K11" s="2041">
        <v>0</v>
      </c>
      <c r="L11" s="2041">
        <v>0</v>
      </c>
      <c r="M11" s="2031">
        <v>0</v>
      </c>
      <c r="N11" s="2034">
        <v>0</v>
      </c>
      <c r="O11" s="2035">
        <v>4128</v>
      </c>
      <c r="P11" s="2044">
        <v>1760</v>
      </c>
      <c r="Q11" s="2045">
        <v>3469</v>
      </c>
      <c r="R11" s="2046">
        <v>468</v>
      </c>
      <c r="S11" s="2047">
        <v>11</v>
      </c>
      <c r="T11" s="2040">
        <v>3948</v>
      </c>
    </row>
    <row r="12" spans="1:20" s="1945" customFormat="1" x14ac:dyDescent="0.25">
      <c r="A12" s="1933" t="s">
        <v>553</v>
      </c>
      <c r="B12" s="2048">
        <v>120</v>
      </c>
      <c r="C12" s="2191">
        <v>140</v>
      </c>
      <c r="D12" s="2192">
        <v>0</v>
      </c>
      <c r="E12" s="2193">
        <v>580</v>
      </c>
      <c r="F12" s="2191">
        <v>26</v>
      </c>
      <c r="G12" s="2194">
        <v>0</v>
      </c>
      <c r="H12" s="2195">
        <v>72</v>
      </c>
      <c r="I12" s="2053">
        <v>938</v>
      </c>
      <c r="J12" s="2048">
        <v>0</v>
      </c>
      <c r="K12" s="2048">
        <v>0</v>
      </c>
      <c r="L12" s="2048">
        <v>0</v>
      </c>
      <c r="M12" s="2052">
        <v>0</v>
      </c>
      <c r="N12" s="2053">
        <v>0</v>
      </c>
      <c r="O12" s="2054">
        <v>938</v>
      </c>
      <c r="P12" s="2055">
        <v>393</v>
      </c>
      <c r="Q12" s="2056">
        <v>833</v>
      </c>
      <c r="R12" s="2057">
        <v>41</v>
      </c>
      <c r="S12" s="2196">
        <v>0</v>
      </c>
      <c r="T12" s="2052">
        <v>874</v>
      </c>
    </row>
    <row r="13" spans="1:20" s="1945" customFormat="1" x14ac:dyDescent="0.25">
      <c r="A13" s="1933" t="s">
        <v>412</v>
      </c>
      <c r="B13" s="2048">
        <v>231</v>
      </c>
      <c r="C13" s="2191">
        <v>40</v>
      </c>
      <c r="D13" s="2192">
        <v>11</v>
      </c>
      <c r="E13" s="2193">
        <v>280</v>
      </c>
      <c r="F13" s="2191">
        <v>255</v>
      </c>
      <c r="G13" s="2194">
        <v>7</v>
      </c>
      <c r="H13" s="2195">
        <v>0</v>
      </c>
      <c r="I13" s="2053">
        <v>806</v>
      </c>
      <c r="J13" s="2048">
        <v>0</v>
      </c>
      <c r="K13" s="2048">
        <v>0</v>
      </c>
      <c r="L13" s="2048">
        <v>0</v>
      </c>
      <c r="M13" s="2052">
        <v>0</v>
      </c>
      <c r="N13" s="2053">
        <v>0</v>
      </c>
      <c r="O13" s="2054">
        <v>806</v>
      </c>
      <c r="P13" s="2055">
        <v>331</v>
      </c>
      <c r="Q13" s="2056">
        <v>408</v>
      </c>
      <c r="R13" s="2057">
        <v>360</v>
      </c>
      <c r="S13" s="2196">
        <v>11</v>
      </c>
      <c r="T13" s="2052">
        <v>779</v>
      </c>
    </row>
    <row r="14" spans="1:20" s="1945" customFormat="1" x14ac:dyDescent="0.25">
      <c r="A14" s="1933" t="s">
        <v>554</v>
      </c>
      <c r="B14" s="2048">
        <v>487</v>
      </c>
      <c r="C14" s="2191">
        <v>216</v>
      </c>
      <c r="D14" s="2192">
        <v>115</v>
      </c>
      <c r="E14" s="2193">
        <v>697</v>
      </c>
      <c r="F14" s="2191">
        <v>111</v>
      </c>
      <c r="G14" s="2194">
        <v>35</v>
      </c>
      <c r="H14" s="2195">
        <v>22</v>
      </c>
      <c r="I14" s="2053">
        <v>1533</v>
      </c>
      <c r="J14" s="2048">
        <v>0</v>
      </c>
      <c r="K14" s="2048">
        <v>0</v>
      </c>
      <c r="L14" s="2048">
        <v>0</v>
      </c>
      <c r="M14" s="2052">
        <v>0</v>
      </c>
      <c r="N14" s="2053">
        <v>0</v>
      </c>
      <c r="O14" s="2054">
        <v>1533</v>
      </c>
      <c r="P14" s="2055">
        <v>617</v>
      </c>
      <c r="Q14" s="2056">
        <v>1418</v>
      </c>
      <c r="R14" s="2057">
        <v>67</v>
      </c>
      <c r="S14" s="2196">
        <v>0</v>
      </c>
      <c r="T14" s="2052">
        <v>1486</v>
      </c>
    </row>
    <row r="15" spans="1:20" x14ac:dyDescent="0.25">
      <c r="A15" s="2289" t="s">
        <v>555</v>
      </c>
      <c r="B15" s="2041">
        <v>954</v>
      </c>
      <c r="C15" s="2189">
        <v>77</v>
      </c>
      <c r="D15" s="2190">
        <v>39</v>
      </c>
      <c r="E15" s="2041">
        <v>1026</v>
      </c>
      <c r="F15" s="2189">
        <v>276</v>
      </c>
      <c r="G15" s="2187">
        <v>1</v>
      </c>
      <c r="H15" s="2188">
        <v>58</v>
      </c>
      <c r="I15" s="2034">
        <v>2391</v>
      </c>
      <c r="J15" s="2041">
        <v>0</v>
      </c>
      <c r="K15" s="2041">
        <v>0</v>
      </c>
      <c r="L15" s="2041">
        <v>0</v>
      </c>
      <c r="M15" s="2031">
        <v>0</v>
      </c>
      <c r="N15" s="2034">
        <v>0</v>
      </c>
      <c r="O15" s="2035">
        <v>2391</v>
      </c>
      <c r="P15" s="2044">
        <v>869</v>
      </c>
      <c r="Q15" s="2045">
        <v>1913</v>
      </c>
      <c r="R15" s="2046">
        <v>281</v>
      </c>
      <c r="S15" s="2047">
        <v>8</v>
      </c>
      <c r="T15" s="2040">
        <v>2202</v>
      </c>
    </row>
    <row r="16" spans="1:20" x14ac:dyDescent="0.25">
      <c r="A16" s="1947" t="s">
        <v>556</v>
      </c>
      <c r="B16" s="2320">
        <v>694</v>
      </c>
      <c r="C16" s="2344">
        <v>0</v>
      </c>
      <c r="D16" s="2345">
        <v>0</v>
      </c>
      <c r="E16" s="2346">
        <v>323</v>
      </c>
      <c r="F16" s="2344">
        <v>79</v>
      </c>
      <c r="G16" s="2200">
        <v>0</v>
      </c>
      <c r="H16" s="2201">
        <v>38</v>
      </c>
      <c r="I16" s="2062">
        <v>1134</v>
      </c>
      <c r="J16" s="2320">
        <v>0</v>
      </c>
      <c r="K16" s="2320">
        <v>0</v>
      </c>
      <c r="L16" s="2320">
        <v>0</v>
      </c>
      <c r="M16" s="2062">
        <v>0</v>
      </c>
      <c r="N16" s="2062">
        <v>0</v>
      </c>
      <c r="O16" s="2062">
        <v>1134</v>
      </c>
      <c r="P16" s="2323">
        <v>357</v>
      </c>
      <c r="Q16" s="2324">
        <v>825</v>
      </c>
      <c r="R16" s="2325">
        <v>237</v>
      </c>
      <c r="S16" s="2347">
        <v>5</v>
      </c>
      <c r="T16" s="2062">
        <v>1067</v>
      </c>
    </row>
    <row r="17" spans="1:20" ht="15.75" thickBot="1" x14ac:dyDescent="0.3">
      <c r="A17" s="2289" t="s">
        <v>23</v>
      </c>
      <c r="B17" s="2327">
        <v>923</v>
      </c>
      <c r="C17" s="2348">
        <v>159</v>
      </c>
      <c r="D17" s="2349">
        <v>24</v>
      </c>
      <c r="E17" s="2327">
        <v>1027</v>
      </c>
      <c r="F17" s="2348">
        <v>456</v>
      </c>
      <c r="G17" s="2190">
        <v>33</v>
      </c>
      <c r="H17" s="2188">
        <v>117</v>
      </c>
      <c r="I17" s="2071">
        <v>2682</v>
      </c>
      <c r="J17" s="2327">
        <v>0</v>
      </c>
      <c r="K17" s="2327">
        <v>0</v>
      </c>
      <c r="L17" s="2327">
        <v>0</v>
      </c>
      <c r="M17" s="2031">
        <v>0</v>
      </c>
      <c r="N17" s="2071">
        <v>0</v>
      </c>
      <c r="O17" s="2072">
        <v>2682</v>
      </c>
      <c r="P17" s="2330">
        <v>1073</v>
      </c>
      <c r="Q17" s="2331">
        <v>2418</v>
      </c>
      <c r="R17" s="2332">
        <v>42</v>
      </c>
      <c r="S17" s="2333">
        <v>4</v>
      </c>
      <c r="T17" s="2040">
        <v>2464</v>
      </c>
    </row>
    <row r="18" spans="1:20" ht="15.75" thickBot="1" x14ac:dyDescent="0.3">
      <c r="A18" s="1966" t="s">
        <v>24</v>
      </c>
      <c r="B18" s="2077">
        <v>11412</v>
      </c>
      <c r="C18" s="2077">
        <v>1586</v>
      </c>
      <c r="D18" s="2205">
        <v>573</v>
      </c>
      <c r="E18" s="2077">
        <v>8870</v>
      </c>
      <c r="F18" s="2077">
        <v>2179</v>
      </c>
      <c r="G18" s="2205">
        <v>258</v>
      </c>
      <c r="H18" s="2077">
        <v>1393</v>
      </c>
      <c r="I18" s="2078">
        <v>25441</v>
      </c>
      <c r="J18" s="2077">
        <v>0</v>
      </c>
      <c r="K18" s="2077">
        <v>0</v>
      </c>
      <c r="L18" s="2077">
        <v>0</v>
      </c>
      <c r="M18" s="2077">
        <v>0</v>
      </c>
      <c r="N18" s="2078">
        <v>0</v>
      </c>
      <c r="O18" s="2079">
        <v>25441</v>
      </c>
      <c r="P18" s="2077">
        <v>9867</v>
      </c>
      <c r="Q18" s="2077">
        <v>21849</v>
      </c>
      <c r="R18" s="2077">
        <v>1327</v>
      </c>
      <c r="S18" s="2077">
        <v>260</v>
      </c>
      <c r="T18" s="2077">
        <v>23437</v>
      </c>
    </row>
    <row r="19" spans="1:20" x14ac:dyDescent="0.25">
      <c r="A19" s="1971" t="s">
        <v>609</v>
      </c>
      <c r="B19" s="2081">
        <v>0</v>
      </c>
      <c r="C19" s="2206">
        <v>0</v>
      </c>
      <c r="D19" s="2207">
        <v>0</v>
      </c>
      <c r="E19" s="2208">
        <v>18</v>
      </c>
      <c r="F19" s="2206">
        <v>674</v>
      </c>
      <c r="G19" s="2207">
        <v>0</v>
      </c>
      <c r="H19" s="2208">
        <v>0</v>
      </c>
      <c r="I19" s="2034">
        <v>692</v>
      </c>
      <c r="J19" s="2081">
        <v>0</v>
      </c>
      <c r="K19" s="2081">
        <v>0</v>
      </c>
      <c r="L19" s="2081">
        <v>0</v>
      </c>
      <c r="M19" s="2081">
        <v>0</v>
      </c>
      <c r="N19" s="2084">
        <v>0</v>
      </c>
      <c r="O19" s="2085">
        <v>692</v>
      </c>
      <c r="P19" s="2086">
        <v>669</v>
      </c>
      <c r="Q19" s="2037">
        <v>18</v>
      </c>
      <c r="R19" s="2038">
        <v>5</v>
      </c>
      <c r="S19" s="2039">
        <v>669</v>
      </c>
      <c r="T19" s="2040">
        <v>692</v>
      </c>
    </row>
    <row r="20" spans="1:20" x14ac:dyDescent="0.25">
      <c r="A20" s="1978" t="s">
        <v>610</v>
      </c>
      <c r="B20" s="2041">
        <v>8</v>
      </c>
      <c r="C20" s="2189">
        <v>0</v>
      </c>
      <c r="D20" s="2190">
        <v>0</v>
      </c>
      <c r="E20" s="2209">
        <v>0</v>
      </c>
      <c r="F20" s="2189">
        <v>0</v>
      </c>
      <c r="G20" s="2190">
        <v>0</v>
      </c>
      <c r="H20" s="2209">
        <v>0</v>
      </c>
      <c r="I20" s="2034">
        <v>8</v>
      </c>
      <c r="J20" s="2041">
        <v>0</v>
      </c>
      <c r="K20" s="2041">
        <v>0</v>
      </c>
      <c r="L20" s="2041">
        <v>0</v>
      </c>
      <c r="M20" s="2041">
        <v>0</v>
      </c>
      <c r="N20" s="2087">
        <v>0</v>
      </c>
      <c r="O20" s="2088">
        <v>8</v>
      </c>
      <c r="P20" s="2044">
        <v>8</v>
      </c>
      <c r="Q20" s="2045">
        <v>8</v>
      </c>
      <c r="R20" s="2046">
        <v>0</v>
      </c>
      <c r="S20" s="2047">
        <v>0</v>
      </c>
      <c r="T20" s="2040">
        <v>8</v>
      </c>
    </row>
    <row r="21" spans="1:20" x14ac:dyDescent="0.25">
      <c r="A21" s="1978" t="s">
        <v>37</v>
      </c>
      <c r="B21" s="2041">
        <v>0</v>
      </c>
      <c r="C21" s="2189">
        <v>0</v>
      </c>
      <c r="D21" s="2190">
        <v>0</v>
      </c>
      <c r="E21" s="2209">
        <v>0</v>
      </c>
      <c r="F21" s="2189">
        <v>0</v>
      </c>
      <c r="G21" s="2190">
        <v>0</v>
      </c>
      <c r="H21" s="2209">
        <v>0</v>
      </c>
      <c r="I21" s="2034">
        <v>0</v>
      </c>
      <c r="J21" s="2041">
        <v>0</v>
      </c>
      <c r="K21" s="2041">
        <v>0</v>
      </c>
      <c r="L21" s="2041">
        <v>0</v>
      </c>
      <c r="M21" s="2041">
        <v>0</v>
      </c>
      <c r="N21" s="2087">
        <v>0</v>
      </c>
      <c r="O21" s="2088">
        <v>0</v>
      </c>
      <c r="P21" s="2044">
        <v>0</v>
      </c>
      <c r="Q21" s="2045">
        <v>0</v>
      </c>
      <c r="R21" s="2046">
        <v>0</v>
      </c>
      <c r="S21" s="2047">
        <v>0</v>
      </c>
      <c r="T21" s="2040">
        <v>0</v>
      </c>
    </row>
    <row r="22" spans="1:20" x14ac:dyDescent="0.25">
      <c r="A22" s="1978" t="s">
        <v>38</v>
      </c>
      <c r="B22" s="2041">
        <v>10</v>
      </c>
      <c r="C22" s="2189">
        <v>0</v>
      </c>
      <c r="D22" s="2190">
        <v>0</v>
      </c>
      <c r="E22" s="2209">
        <v>0</v>
      </c>
      <c r="F22" s="2189">
        <v>10</v>
      </c>
      <c r="G22" s="2190">
        <v>0</v>
      </c>
      <c r="H22" s="2209">
        <v>0</v>
      </c>
      <c r="I22" s="2034">
        <v>20</v>
      </c>
      <c r="J22" s="2041">
        <v>0</v>
      </c>
      <c r="K22" s="2041">
        <v>0</v>
      </c>
      <c r="L22" s="2041">
        <v>0</v>
      </c>
      <c r="M22" s="2041">
        <v>0</v>
      </c>
      <c r="N22" s="2087">
        <v>0</v>
      </c>
      <c r="O22" s="2088">
        <v>20</v>
      </c>
      <c r="P22" s="2044">
        <v>20</v>
      </c>
      <c r="Q22" s="2045">
        <v>20</v>
      </c>
      <c r="R22" s="2046">
        <v>0</v>
      </c>
      <c r="S22" s="2047">
        <v>0</v>
      </c>
      <c r="T22" s="2040">
        <v>20</v>
      </c>
    </row>
    <row r="23" spans="1:20" x14ac:dyDescent="0.25">
      <c r="A23" s="1978" t="s">
        <v>39</v>
      </c>
      <c r="B23" s="2041">
        <v>0</v>
      </c>
      <c r="C23" s="2189">
        <v>0</v>
      </c>
      <c r="D23" s="2190">
        <v>0</v>
      </c>
      <c r="E23" s="2209">
        <v>5</v>
      </c>
      <c r="F23" s="2189">
        <v>0</v>
      </c>
      <c r="G23" s="2190">
        <v>0</v>
      </c>
      <c r="H23" s="2209">
        <v>0</v>
      </c>
      <c r="I23" s="2034">
        <v>5</v>
      </c>
      <c r="J23" s="2041">
        <v>0</v>
      </c>
      <c r="K23" s="2041">
        <v>0</v>
      </c>
      <c r="L23" s="2041">
        <v>0</v>
      </c>
      <c r="M23" s="2041">
        <v>0</v>
      </c>
      <c r="N23" s="2087">
        <v>0</v>
      </c>
      <c r="O23" s="2088">
        <v>5</v>
      </c>
      <c r="P23" s="2044">
        <v>0</v>
      </c>
      <c r="Q23" s="2045">
        <v>5</v>
      </c>
      <c r="R23" s="2046">
        <v>0</v>
      </c>
      <c r="S23" s="2047">
        <v>0</v>
      </c>
      <c r="T23" s="2040">
        <v>5</v>
      </c>
    </row>
    <row r="24" spans="1:20" ht="15" customHeight="1" x14ac:dyDescent="0.25">
      <c r="A24" s="1978" t="s">
        <v>40</v>
      </c>
      <c r="B24" s="2041">
        <v>0</v>
      </c>
      <c r="C24" s="2189">
        <v>0</v>
      </c>
      <c r="D24" s="2190">
        <v>0</v>
      </c>
      <c r="E24" s="2209">
        <v>2</v>
      </c>
      <c r="F24" s="2189">
        <v>0</v>
      </c>
      <c r="G24" s="2190">
        <v>0</v>
      </c>
      <c r="H24" s="2209">
        <v>0</v>
      </c>
      <c r="I24" s="2034">
        <v>2</v>
      </c>
      <c r="J24" s="2041">
        <v>0</v>
      </c>
      <c r="K24" s="2041">
        <v>0</v>
      </c>
      <c r="L24" s="2041">
        <v>0</v>
      </c>
      <c r="M24" s="2041">
        <v>0</v>
      </c>
      <c r="N24" s="2087">
        <v>0</v>
      </c>
      <c r="O24" s="2088">
        <v>2</v>
      </c>
      <c r="P24" s="2044">
        <v>0</v>
      </c>
      <c r="Q24" s="2045">
        <v>0</v>
      </c>
      <c r="R24" s="2046">
        <v>0</v>
      </c>
      <c r="S24" s="2047">
        <v>0</v>
      </c>
      <c r="T24" s="2040">
        <v>0</v>
      </c>
    </row>
    <row r="25" spans="1:20" x14ac:dyDescent="0.25">
      <c r="A25" s="2313" t="s">
        <v>41</v>
      </c>
      <c r="B25" s="2041">
        <v>0</v>
      </c>
      <c r="C25" s="2189">
        <v>0</v>
      </c>
      <c r="D25" s="2190">
        <v>0</v>
      </c>
      <c r="E25" s="2209">
        <v>6</v>
      </c>
      <c r="F25" s="2189">
        <v>0</v>
      </c>
      <c r="G25" s="2190">
        <v>0</v>
      </c>
      <c r="H25" s="2209">
        <v>0</v>
      </c>
      <c r="I25" s="2034">
        <v>6</v>
      </c>
      <c r="J25" s="2041">
        <v>0</v>
      </c>
      <c r="K25" s="2041">
        <v>0</v>
      </c>
      <c r="L25" s="2041">
        <v>0</v>
      </c>
      <c r="M25" s="2041">
        <v>0</v>
      </c>
      <c r="N25" s="2087">
        <v>0</v>
      </c>
      <c r="O25" s="2088">
        <v>6</v>
      </c>
      <c r="P25" s="2044">
        <v>0</v>
      </c>
      <c r="Q25" s="2045">
        <v>6</v>
      </c>
      <c r="R25" s="2046">
        <v>0</v>
      </c>
      <c r="S25" s="2047">
        <v>0</v>
      </c>
      <c r="T25" s="2040">
        <v>6</v>
      </c>
    </row>
    <row r="26" spans="1:20" x14ac:dyDescent="0.25">
      <c r="A26" s="1978" t="s">
        <v>42</v>
      </c>
      <c r="B26" s="2041">
        <v>0</v>
      </c>
      <c r="C26" s="2189">
        <v>0</v>
      </c>
      <c r="D26" s="2190">
        <v>0</v>
      </c>
      <c r="E26" s="2209">
        <v>0</v>
      </c>
      <c r="F26" s="2189">
        <v>0</v>
      </c>
      <c r="G26" s="2190">
        <v>0</v>
      </c>
      <c r="H26" s="2209">
        <v>0</v>
      </c>
      <c r="I26" s="2034">
        <v>0</v>
      </c>
      <c r="J26" s="2041">
        <v>0</v>
      </c>
      <c r="K26" s="2041">
        <v>0</v>
      </c>
      <c r="L26" s="2041">
        <v>0</v>
      </c>
      <c r="M26" s="2041">
        <v>0</v>
      </c>
      <c r="N26" s="2087">
        <v>0</v>
      </c>
      <c r="O26" s="2088">
        <v>0</v>
      </c>
      <c r="P26" s="2044">
        <v>0</v>
      </c>
      <c r="Q26" s="2045">
        <v>0</v>
      </c>
      <c r="R26" s="2046">
        <v>0</v>
      </c>
      <c r="S26" s="2047">
        <v>0</v>
      </c>
      <c r="T26" s="2040">
        <v>0</v>
      </c>
    </row>
    <row r="27" spans="1:20" x14ac:dyDescent="0.25">
      <c r="A27" s="1978" t="s">
        <v>43</v>
      </c>
      <c r="B27" s="2041">
        <v>6</v>
      </c>
      <c r="C27" s="2189">
        <v>0</v>
      </c>
      <c r="D27" s="2190">
        <v>0</v>
      </c>
      <c r="E27" s="2209">
        <v>48</v>
      </c>
      <c r="F27" s="2189">
        <v>0</v>
      </c>
      <c r="G27" s="2190">
        <v>0</v>
      </c>
      <c r="H27" s="2209">
        <v>0</v>
      </c>
      <c r="I27" s="2034">
        <v>54</v>
      </c>
      <c r="J27" s="2041">
        <v>0</v>
      </c>
      <c r="K27" s="2041">
        <v>0</v>
      </c>
      <c r="L27" s="2041">
        <v>0</v>
      </c>
      <c r="M27" s="2041">
        <v>0</v>
      </c>
      <c r="N27" s="2087">
        <v>0</v>
      </c>
      <c r="O27" s="2088">
        <v>54</v>
      </c>
      <c r="P27" s="2044">
        <v>49</v>
      </c>
      <c r="Q27" s="2045">
        <v>5</v>
      </c>
      <c r="R27" s="2046">
        <v>47</v>
      </c>
      <c r="S27" s="2047">
        <v>0</v>
      </c>
      <c r="T27" s="2040">
        <v>52</v>
      </c>
    </row>
    <row r="28" spans="1:20" x14ac:dyDescent="0.25">
      <c r="A28" s="1978" t="s">
        <v>44</v>
      </c>
      <c r="B28" s="2041">
        <v>0</v>
      </c>
      <c r="C28" s="2189">
        <v>0</v>
      </c>
      <c r="D28" s="2190">
        <v>0</v>
      </c>
      <c r="E28" s="2209">
        <v>5</v>
      </c>
      <c r="F28" s="2189">
        <v>0</v>
      </c>
      <c r="G28" s="2190">
        <v>0</v>
      </c>
      <c r="H28" s="2209">
        <v>0</v>
      </c>
      <c r="I28" s="2034">
        <v>5</v>
      </c>
      <c r="J28" s="2041">
        <v>0</v>
      </c>
      <c r="K28" s="2041">
        <v>0</v>
      </c>
      <c r="L28" s="2041">
        <v>0</v>
      </c>
      <c r="M28" s="2041">
        <v>0</v>
      </c>
      <c r="N28" s="2087">
        <v>0</v>
      </c>
      <c r="O28" s="2088">
        <v>5</v>
      </c>
      <c r="P28" s="2044">
        <v>0</v>
      </c>
      <c r="Q28" s="2045">
        <v>5</v>
      </c>
      <c r="R28" s="2046">
        <v>0</v>
      </c>
      <c r="S28" s="2047">
        <v>0</v>
      </c>
      <c r="T28" s="2040">
        <v>5</v>
      </c>
    </row>
    <row r="29" spans="1:20" x14ac:dyDescent="0.25">
      <c r="A29" s="1978" t="s">
        <v>45</v>
      </c>
      <c r="B29" s="2041">
        <v>0</v>
      </c>
      <c r="C29" s="2189">
        <v>0</v>
      </c>
      <c r="D29" s="2190">
        <v>0</v>
      </c>
      <c r="E29" s="2209">
        <v>0</v>
      </c>
      <c r="F29" s="2189">
        <v>0</v>
      </c>
      <c r="G29" s="2190">
        <v>0</v>
      </c>
      <c r="H29" s="2209">
        <v>0</v>
      </c>
      <c r="I29" s="2034">
        <v>0</v>
      </c>
      <c r="J29" s="2041">
        <v>0</v>
      </c>
      <c r="K29" s="2041">
        <v>0</v>
      </c>
      <c r="L29" s="2041">
        <v>0</v>
      </c>
      <c r="M29" s="2041">
        <v>0</v>
      </c>
      <c r="N29" s="2087">
        <v>0</v>
      </c>
      <c r="O29" s="2088">
        <v>0</v>
      </c>
      <c r="P29" s="2044">
        <v>0</v>
      </c>
      <c r="Q29" s="2045">
        <v>0</v>
      </c>
      <c r="R29" s="2046">
        <v>0</v>
      </c>
      <c r="S29" s="2047">
        <v>0</v>
      </c>
      <c r="T29" s="2040">
        <v>0</v>
      </c>
    </row>
    <row r="30" spans="1:20" x14ac:dyDescent="0.25">
      <c r="A30" s="1978" t="s">
        <v>46</v>
      </c>
      <c r="B30" s="2041">
        <v>0</v>
      </c>
      <c r="C30" s="2189">
        <v>0</v>
      </c>
      <c r="D30" s="2190">
        <v>0</v>
      </c>
      <c r="E30" s="2209">
        <v>0</v>
      </c>
      <c r="F30" s="2189">
        <v>0</v>
      </c>
      <c r="G30" s="2190">
        <v>0</v>
      </c>
      <c r="H30" s="2209">
        <v>0</v>
      </c>
      <c r="I30" s="2034">
        <v>0</v>
      </c>
      <c r="J30" s="2041">
        <v>0</v>
      </c>
      <c r="K30" s="2041">
        <v>0</v>
      </c>
      <c r="L30" s="2041">
        <v>0</v>
      </c>
      <c r="M30" s="2041">
        <v>0</v>
      </c>
      <c r="N30" s="2087">
        <v>0</v>
      </c>
      <c r="O30" s="2088">
        <v>0</v>
      </c>
      <c r="P30" s="2044">
        <v>0</v>
      </c>
      <c r="Q30" s="2045">
        <v>0</v>
      </c>
      <c r="R30" s="2046">
        <v>0</v>
      </c>
      <c r="S30" s="2047">
        <v>0</v>
      </c>
      <c r="T30" s="2040">
        <v>0</v>
      </c>
    </row>
    <row r="31" spans="1:20" x14ac:dyDescent="0.25">
      <c r="A31" s="1978" t="s">
        <v>47</v>
      </c>
      <c r="B31" s="2041">
        <v>0</v>
      </c>
      <c r="C31" s="2189">
        <v>0</v>
      </c>
      <c r="D31" s="2190">
        <v>0</v>
      </c>
      <c r="E31" s="2209">
        <v>0</v>
      </c>
      <c r="F31" s="2189">
        <v>0</v>
      </c>
      <c r="G31" s="2190">
        <v>0</v>
      </c>
      <c r="H31" s="2209">
        <v>0</v>
      </c>
      <c r="I31" s="2034">
        <v>0</v>
      </c>
      <c r="J31" s="2041">
        <v>0</v>
      </c>
      <c r="K31" s="2041">
        <v>0</v>
      </c>
      <c r="L31" s="2041">
        <v>0</v>
      </c>
      <c r="M31" s="2041">
        <v>0</v>
      </c>
      <c r="N31" s="2087">
        <v>0</v>
      </c>
      <c r="O31" s="2088">
        <v>0</v>
      </c>
      <c r="P31" s="2044">
        <v>0</v>
      </c>
      <c r="Q31" s="2045">
        <v>0</v>
      </c>
      <c r="R31" s="2046">
        <v>0</v>
      </c>
      <c r="S31" s="2047">
        <v>0</v>
      </c>
      <c r="T31" s="2040">
        <v>0</v>
      </c>
    </row>
    <row r="32" spans="1:20" x14ac:dyDescent="0.25">
      <c r="A32" s="1982" t="s">
        <v>557</v>
      </c>
      <c r="B32" s="2089">
        <v>0</v>
      </c>
      <c r="C32" s="2210">
        <v>0</v>
      </c>
      <c r="D32" s="2200">
        <v>0</v>
      </c>
      <c r="E32" s="2211">
        <v>0</v>
      </c>
      <c r="F32" s="2210">
        <v>0</v>
      </c>
      <c r="G32" s="2200">
        <v>0</v>
      </c>
      <c r="H32" s="2211">
        <v>0</v>
      </c>
      <c r="I32" s="2062">
        <v>0</v>
      </c>
      <c r="J32" s="2089">
        <v>0</v>
      </c>
      <c r="K32" s="2089">
        <v>0</v>
      </c>
      <c r="L32" s="2089">
        <v>0</v>
      </c>
      <c r="M32" s="2089">
        <v>0</v>
      </c>
      <c r="N32" s="2089">
        <v>0</v>
      </c>
      <c r="O32" s="2089">
        <v>0</v>
      </c>
      <c r="P32" s="2091">
        <v>0</v>
      </c>
      <c r="Q32" s="2092">
        <v>93</v>
      </c>
      <c r="R32" s="2093">
        <v>0</v>
      </c>
      <c r="S32" s="2094">
        <v>0</v>
      </c>
      <c r="T32" s="2062">
        <v>93</v>
      </c>
    </row>
    <row r="33" spans="1:20" ht="15.75" thickBot="1" x14ac:dyDescent="0.3">
      <c r="A33" s="2289" t="s">
        <v>321</v>
      </c>
      <c r="B33" s="2041">
        <v>15</v>
      </c>
      <c r="C33" s="2189">
        <v>0</v>
      </c>
      <c r="D33" s="2190">
        <v>0</v>
      </c>
      <c r="E33" s="2209">
        <v>46</v>
      </c>
      <c r="F33" s="2189">
        <v>0</v>
      </c>
      <c r="G33" s="2190">
        <v>0</v>
      </c>
      <c r="H33" s="2209">
        <v>1</v>
      </c>
      <c r="I33" s="2071">
        <v>62</v>
      </c>
      <c r="J33" s="2041">
        <v>0</v>
      </c>
      <c r="K33" s="2041">
        <v>0</v>
      </c>
      <c r="L33" s="2041">
        <v>0</v>
      </c>
      <c r="M33" s="2041">
        <v>0</v>
      </c>
      <c r="N33" s="2087">
        <v>0</v>
      </c>
      <c r="O33" s="2088">
        <v>62</v>
      </c>
      <c r="P33" s="2044">
        <v>6</v>
      </c>
      <c r="Q33" s="2331">
        <v>52</v>
      </c>
      <c r="R33" s="2332">
        <v>12</v>
      </c>
      <c r="S33" s="2333">
        <v>0</v>
      </c>
      <c r="T33" s="2095">
        <v>64</v>
      </c>
    </row>
    <row r="34" spans="1:20" s="2" customFormat="1" ht="15.75" thickBot="1" x14ac:dyDescent="0.3">
      <c r="A34" s="1992" t="s">
        <v>25</v>
      </c>
      <c r="B34" s="2096">
        <v>39</v>
      </c>
      <c r="C34" s="2212">
        <v>0</v>
      </c>
      <c r="D34" s="2213">
        <v>0</v>
      </c>
      <c r="E34" s="2214">
        <v>130</v>
      </c>
      <c r="F34" s="2212">
        <v>684</v>
      </c>
      <c r="G34" s="2213">
        <v>0</v>
      </c>
      <c r="H34" s="2214">
        <v>1</v>
      </c>
      <c r="I34" s="2078">
        <v>854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854</v>
      </c>
      <c r="P34" s="2096">
        <v>752</v>
      </c>
      <c r="Q34" s="2101">
        <v>212</v>
      </c>
      <c r="R34" s="2101">
        <v>64</v>
      </c>
      <c r="S34" s="2102">
        <v>669</v>
      </c>
      <c r="T34" s="2080">
        <v>945</v>
      </c>
    </row>
    <row r="35" spans="1:20" s="2" customFormat="1" ht="15.75" thickBot="1" x14ac:dyDescent="0.3">
      <c r="A35" s="1966" t="s">
        <v>558</v>
      </c>
      <c r="B35" s="2077">
        <v>11452</v>
      </c>
      <c r="C35" s="2103">
        <v>1586</v>
      </c>
      <c r="D35" s="2215">
        <v>573</v>
      </c>
      <c r="E35" s="2077">
        <v>9000</v>
      </c>
      <c r="F35" s="2105">
        <v>2863</v>
      </c>
      <c r="G35" s="2216">
        <v>258</v>
      </c>
      <c r="H35" s="2077">
        <v>1394</v>
      </c>
      <c r="I35" s="2078">
        <v>26295</v>
      </c>
      <c r="J35" s="2077">
        <v>0</v>
      </c>
      <c r="K35" s="2077">
        <v>0</v>
      </c>
      <c r="L35" s="2077">
        <v>0</v>
      </c>
      <c r="M35" s="2077">
        <v>0</v>
      </c>
      <c r="N35" s="2078">
        <v>0</v>
      </c>
      <c r="O35" s="2079">
        <v>26295</v>
      </c>
      <c r="P35" s="2077">
        <v>10619</v>
      </c>
      <c r="Q35" s="2106">
        <v>22061</v>
      </c>
      <c r="R35" s="2106">
        <v>1391</v>
      </c>
      <c r="S35" s="2107">
        <v>930</v>
      </c>
      <c r="T35" s="2108">
        <v>24382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007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284" t="s">
        <v>15</v>
      </c>
      <c r="D42" s="1909" t="s">
        <v>546</v>
      </c>
      <c r="E42" s="3609"/>
      <c r="F42" s="2284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217">
        <v>4294</v>
      </c>
      <c r="C43" s="2125">
        <v>202</v>
      </c>
      <c r="D43" s="2126">
        <v>33</v>
      </c>
      <c r="E43" s="2218">
        <v>1383</v>
      </c>
      <c r="F43" s="2218">
        <v>214</v>
      </c>
      <c r="G43" s="2136">
        <v>67</v>
      </c>
      <c r="H43" s="2219">
        <v>459</v>
      </c>
      <c r="I43" s="2034">
        <v>6552</v>
      </c>
      <c r="J43" s="2082">
        <v>0</v>
      </c>
      <c r="K43" s="2220">
        <v>0</v>
      </c>
      <c r="L43" s="2218">
        <v>0</v>
      </c>
      <c r="M43" s="2219">
        <v>0</v>
      </c>
      <c r="N43" s="2034">
        <v>0</v>
      </c>
      <c r="O43" s="2035">
        <v>6552</v>
      </c>
      <c r="P43" s="2221">
        <v>1574</v>
      </c>
      <c r="Q43" s="2045">
        <v>5306</v>
      </c>
      <c r="R43" s="2046">
        <v>33</v>
      </c>
      <c r="S43" s="2047">
        <v>100</v>
      </c>
      <c r="T43" s="2222">
        <v>5439</v>
      </c>
    </row>
    <row r="44" spans="1:20" s="2" customFormat="1" ht="15.75" thickBot="1" x14ac:dyDescent="0.3">
      <c r="A44" s="1978" t="s">
        <v>28</v>
      </c>
      <c r="B44" s="2042">
        <v>7119</v>
      </c>
      <c r="C44" s="2151">
        <v>1384</v>
      </c>
      <c r="D44" s="2147">
        <v>540</v>
      </c>
      <c r="E44" s="2151">
        <v>7487</v>
      </c>
      <c r="F44" s="2151">
        <v>1965</v>
      </c>
      <c r="G44" s="2136">
        <v>191</v>
      </c>
      <c r="H44" s="2219">
        <v>934</v>
      </c>
      <c r="I44" s="2071">
        <v>18889</v>
      </c>
      <c r="J44" s="2223">
        <v>0</v>
      </c>
      <c r="K44" s="2153">
        <v>0</v>
      </c>
      <c r="L44" s="2151">
        <v>0</v>
      </c>
      <c r="M44" s="2219">
        <v>0</v>
      </c>
      <c r="N44" s="2034">
        <v>0</v>
      </c>
      <c r="O44" s="2035">
        <v>18889</v>
      </c>
      <c r="P44" s="2224">
        <v>8293</v>
      </c>
      <c r="Q44" s="2331">
        <v>16543</v>
      </c>
      <c r="R44" s="2332">
        <v>1294</v>
      </c>
      <c r="S44" s="2333">
        <v>161</v>
      </c>
      <c r="T44" s="2337">
        <v>17998</v>
      </c>
    </row>
    <row r="45" spans="1:20" s="2" customFormat="1" ht="15.75" thickBot="1" x14ac:dyDescent="0.3">
      <c r="A45" s="1966" t="s">
        <v>24</v>
      </c>
      <c r="B45" s="2103">
        <v>11412</v>
      </c>
      <c r="C45" s="2103">
        <v>1586</v>
      </c>
      <c r="D45" s="2101">
        <v>573</v>
      </c>
      <c r="E45" s="2103">
        <v>8870</v>
      </c>
      <c r="F45" s="2103">
        <v>2179</v>
      </c>
      <c r="G45" s="2101">
        <v>258</v>
      </c>
      <c r="H45" s="2105">
        <v>1393</v>
      </c>
      <c r="I45" s="2078">
        <v>25441</v>
      </c>
      <c r="J45" s="2077">
        <v>0</v>
      </c>
      <c r="K45" s="2103">
        <v>0</v>
      </c>
      <c r="L45" s="2103">
        <v>0</v>
      </c>
      <c r="M45" s="2103">
        <v>0</v>
      </c>
      <c r="N45" s="2078">
        <v>0</v>
      </c>
      <c r="O45" s="2079">
        <v>25441</v>
      </c>
      <c r="P45" s="2105">
        <v>9867</v>
      </c>
      <c r="Q45" s="2225">
        <v>21849</v>
      </c>
      <c r="R45" s="2225">
        <v>1327</v>
      </c>
      <c r="S45" s="2226">
        <v>260</v>
      </c>
      <c r="T45" s="2098">
        <v>23437</v>
      </c>
    </row>
    <row r="46" spans="1:20" s="2" customFormat="1" ht="15.75" thickBot="1" x14ac:dyDescent="0.3">
      <c r="A46" s="1966" t="s">
        <v>25</v>
      </c>
      <c r="B46" s="2227">
        <v>39</v>
      </c>
      <c r="C46" s="2227">
        <v>0</v>
      </c>
      <c r="D46" s="2106">
        <v>0</v>
      </c>
      <c r="E46" s="2227">
        <v>130</v>
      </c>
      <c r="F46" s="2227">
        <v>684</v>
      </c>
      <c r="G46" s="2106">
        <v>0</v>
      </c>
      <c r="H46" s="2227">
        <v>1</v>
      </c>
      <c r="I46" s="2078">
        <v>854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854</v>
      </c>
      <c r="P46" s="2230">
        <v>752</v>
      </c>
      <c r="Q46" s="2101">
        <v>212</v>
      </c>
      <c r="R46" s="2101">
        <v>64</v>
      </c>
      <c r="S46" s="2102">
        <v>669</v>
      </c>
      <c r="T46" s="2080">
        <v>945</v>
      </c>
    </row>
    <row r="47" spans="1:20" s="2" customFormat="1" ht="15.75" thickBot="1" x14ac:dyDescent="0.3">
      <c r="A47" s="2028" t="s">
        <v>558</v>
      </c>
      <c r="B47" s="2227">
        <v>11452</v>
      </c>
      <c r="C47" s="2227">
        <v>1586</v>
      </c>
      <c r="D47" s="2106">
        <v>573</v>
      </c>
      <c r="E47" s="2227">
        <v>9000</v>
      </c>
      <c r="F47" s="2227">
        <v>2863</v>
      </c>
      <c r="G47" s="2106">
        <v>258</v>
      </c>
      <c r="H47" s="2230">
        <v>1394</v>
      </c>
      <c r="I47" s="2078">
        <v>26295</v>
      </c>
      <c r="J47" s="2077">
        <v>0</v>
      </c>
      <c r="K47" s="2227">
        <v>0</v>
      </c>
      <c r="L47" s="2227">
        <v>0</v>
      </c>
      <c r="M47" s="2227">
        <v>0</v>
      </c>
      <c r="N47" s="2231">
        <v>0</v>
      </c>
      <c r="O47" s="2232">
        <v>26295</v>
      </c>
      <c r="P47" s="2105">
        <v>10619</v>
      </c>
      <c r="Q47" s="2106">
        <v>22061</v>
      </c>
      <c r="R47" s="2106">
        <v>1391</v>
      </c>
      <c r="S47" s="2107">
        <v>930</v>
      </c>
      <c r="T47" s="2108">
        <v>24382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61"/>
      <c r="Q49" s="113"/>
      <c r="R49" s="113"/>
      <c r="S49" s="113"/>
      <c r="T49" s="113"/>
    </row>
    <row r="50" spans="1:20" x14ac:dyDescent="0.25">
      <c r="P50" s="2"/>
    </row>
    <row r="51" spans="1:20" ht="15.75" thickBot="1" x14ac:dyDescent="0.3"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284" t="s">
        <v>15</v>
      </c>
      <c r="D56" s="1909" t="s">
        <v>546</v>
      </c>
      <c r="E56" s="3609"/>
      <c r="F56" s="2284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ht="17.25" customHeight="1" x14ac:dyDescent="0.25">
      <c r="A57" s="1914" t="s">
        <v>17</v>
      </c>
      <c r="B57" s="2031">
        <v>9498</v>
      </c>
      <c r="C57" s="2032">
        <v>6088</v>
      </c>
      <c r="D57" s="2033">
        <v>53</v>
      </c>
      <c r="E57" s="2031">
        <v>2476</v>
      </c>
      <c r="F57" s="2032">
        <v>4145</v>
      </c>
      <c r="G57" s="2033">
        <v>484</v>
      </c>
      <c r="H57" s="2031">
        <v>756</v>
      </c>
      <c r="I57" s="2034">
        <v>22962</v>
      </c>
      <c r="J57" s="2031">
        <v>18</v>
      </c>
      <c r="K57" s="2031">
        <v>0</v>
      </c>
      <c r="L57" s="2031">
        <v>69</v>
      </c>
      <c r="M57" s="2031">
        <v>0</v>
      </c>
      <c r="N57" s="2034">
        <v>87</v>
      </c>
      <c r="O57" s="2035">
        <v>23049</v>
      </c>
      <c r="P57" s="2036">
        <v>7454</v>
      </c>
      <c r="Q57" s="2037">
        <v>5020</v>
      </c>
      <c r="R57" s="2038">
        <v>9510</v>
      </c>
      <c r="S57" s="2039">
        <v>7973</v>
      </c>
      <c r="T57" s="2040">
        <v>22502</v>
      </c>
    </row>
    <row r="58" spans="1:20" x14ac:dyDescent="0.25">
      <c r="A58" s="2289" t="s">
        <v>552</v>
      </c>
      <c r="B58" s="2041">
        <v>7489</v>
      </c>
      <c r="C58" s="2042">
        <v>3360</v>
      </c>
      <c r="D58" s="2043">
        <v>436</v>
      </c>
      <c r="E58" s="2041">
        <v>2667</v>
      </c>
      <c r="F58" s="2042">
        <v>7062</v>
      </c>
      <c r="G58" s="2033">
        <v>1165</v>
      </c>
      <c r="H58" s="2031">
        <v>162</v>
      </c>
      <c r="I58" s="2034">
        <v>20741</v>
      </c>
      <c r="J58" s="2041">
        <v>1225</v>
      </c>
      <c r="K58" s="2041">
        <v>34</v>
      </c>
      <c r="L58" s="2041">
        <v>210</v>
      </c>
      <c r="M58" s="2031">
        <v>59</v>
      </c>
      <c r="N58" s="2034">
        <v>1528</v>
      </c>
      <c r="O58" s="2035">
        <v>22269</v>
      </c>
      <c r="P58" s="2044">
        <v>13063</v>
      </c>
      <c r="Q58" s="2045">
        <v>4671</v>
      </c>
      <c r="R58" s="2046">
        <v>6460</v>
      </c>
      <c r="S58" s="2047">
        <v>9426</v>
      </c>
      <c r="T58" s="2040">
        <v>20557</v>
      </c>
    </row>
    <row r="59" spans="1:20" s="1945" customFormat="1" x14ac:dyDescent="0.25">
      <c r="A59" s="1933" t="s">
        <v>553</v>
      </c>
      <c r="B59" s="2048">
        <v>2337</v>
      </c>
      <c r="C59" s="2049">
        <v>1161</v>
      </c>
      <c r="D59" s="2043">
        <v>402</v>
      </c>
      <c r="E59" s="2048">
        <v>431</v>
      </c>
      <c r="F59" s="2049">
        <v>1233</v>
      </c>
      <c r="G59" s="2033">
        <v>0</v>
      </c>
      <c r="H59" s="2052">
        <v>150</v>
      </c>
      <c r="I59" s="2053">
        <v>5311</v>
      </c>
      <c r="J59" s="2048">
        <v>255</v>
      </c>
      <c r="K59" s="2048">
        <v>0</v>
      </c>
      <c r="L59" s="2048">
        <v>0</v>
      </c>
      <c r="M59" s="2052">
        <v>59</v>
      </c>
      <c r="N59" s="2053">
        <v>314</v>
      </c>
      <c r="O59" s="2054">
        <v>5625</v>
      </c>
      <c r="P59" s="2055">
        <v>4140</v>
      </c>
      <c r="Q59" s="2056">
        <v>830</v>
      </c>
      <c r="R59" s="2057">
        <v>2087</v>
      </c>
      <c r="S59" s="2196">
        <v>1217</v>
      </c>
      <c r="T59" s="2052">
        <v>4134</v>
      </c>
    </row>
    <row r="60" spans="1:20" s="1945" customFormat="1" x14ac:dyDescent="0.25">
      <c r="A60" s="1933" t="s">
        <v>412</v>
      </c>
      <c r="B60" s="2048">
        <v>538</v>
      </c>
      <c r="C60" s="2049">
        <v>432</v>
      </c>
      <c r="D60" s="2043">
        <v>0</v>
      </c>
      <c r="E60" s="2048">
        <v>870</v>
      </c>
      <c r="F60" s="2049">
        <v>924</v>
      </c>
      <c r="G60" s="2033">
        <v>46</v>
      </c>
      <c r="H60" s="2052">
        <v>0</v>
      </c>
      <c r="I60" s="2053">
        <v>2765</v>
      </c>
      <c r="J60" s="2048">
        <v>0</v>
      </c>
      <c r="K60" s="2048">
        <v>0</v>
      </c>
      <c r="L60" s="2048">
        <v>1</v>
      </c>
      <c r="M60" s="2052">
        <v>0</v>
      </c>
      <c r="N60" s="2053">
        <v>1</v>
      </c>
      <c r="O60" s="2054">
        <v>2766</v>
      </c>
      <c r="P60" s="2055">
        <v>1230</v>
      </c>
      <c r="Q60" s="2056">
        <v>265</v>
      </c>
      <c r="R60" s="2057">
        <v>1169</v>
      </c>
      <c r="S60" s="2196">
        <v>1325</v>
      </c>
      <c r="T60" s="2052">
        <v>2759</v>
      </c>
    </row>
    <row r="61" spans="1:20" s="1945" customFormat="1" x14ac:dyDescent="0.25">
      <c r="A61" s="1933" t="s">
        <v>554</v>
      </c>
      <c r="B61" s="2048">
        <v>4522</v>
      </c>
      <c r="C61" s="2049">
        <v>1628</v>
      </c>
      <c r="D61" s="2043">
        <v>0</v>
      </c>
      <c r="E61" s="2048">
        <v>1286</v>
      </c>
      <c r="F61" s="2049">
        <v>4834</v>
      </c>
      <c r="G61" s="2033">
        <v>1119</v>
      </c>
      <c r="H61" s="2052">
        <v>12</v>
      </c>
      <c r="I61" s="2053">
        <v>12282</v>
      </c>
      <c r="J61" s="2048">
        <v>970</v>
      </c>
      <c r="K61" s="2048">
        <v>34</v>
      </c>
      <c r="L61" s="2048">
        <v>209</v>
      </c>
      <c r="M61" s="2052">
        <v>0</v>
      </c>
      <c r="N61" s="2053">
        <v>1213</v>
      </c>
      <c r="O61" s="2054">
        <v>13494</v>
      </c>
      <c r="P61" s="2055">
        <v>7564</v>
      </c>
      <c r="Q61" s="2056">
        <v>3374</v>
      </c>
      <c r="R61" s="2057">
        <v>3161</v>
      </c>
      <c r="S61" s="2196">
        <v>5762</v>
      </c>
      <c r="T61" s="2052">
        <v>12298</v>
      </c>
    </row>
    <row r="62" spans="1:20" x14ac:dyDescent="0.25">
      <c r="A62" s="2289" t="s">
        <v>555</v>
      </c>
      <c r="B62" s="2041">
        <v>542</v>
      </c>
      <c r="C62" s="2042">
        <v>445</v>
      </c>
      <c r="D62" s="2043">
        <v>19</v>
      </c>
      <c r="E62" s="2041">
        <v>492</v>
      </c>
      <c r="F62" s="2042">
        <v>228</v>
      </c>
      <c r="G62" s="2033">
        <v>61</v>
      </c>
      <c r="H62" s="2031">
        <v>66</v>
      </c>
      <c r="I62" s="2034">
        <v>1773</v>
      </c>
      <c r="J62" s="2041">
        <v>294</v>
      </c>
      <c r="K62" s="2041">
        <v>0</v>
      </c>
      <c r="L62" s="2041">
        <v>4</v>
      </c>
      <c r="M62" s="2031">
        <v>0</v>
      </c>
      <c r="N62" s="2034">
        <v>298</v>
      </c>
      <c r="O62" s="2035">
        <v>2071</v>
      </c>
      <c r="P62" s="2044">
        <v>1166</v>
      </c>
      <c r="Q62" s="2045">
        <v>505</v>
      </c>
      <c r="R62" s="2046">
        <v>766</v>
      </c>
      <c r="S62" s="2047">
        <v>758</v>
      </c>
      <c r="T62" s="2040">
        <v>2029</v>
      </c>
    </row>
    <row r="63" spans="1:20" x14ac:dyDescent="0.25">
      <c r="A63" s="1947" t="s">
        <v>556</v>
      </c>
      <c r="B63" s="2320">
        <v>429</v>
      </c>
      <c r="C63" s="2321">
        <v>396</v>
      </c>
      <c r="D63" s="2322">
        <v>16</v>
      </c>
      <c r="E63" s="2320">
        <v>292</v>
      </c>
      <c r="F63" s="2321">
        <v>102</v>
      </c>
      <c r="G63" s="2061">
        <v>61</v>
      </c>
      <c r="H63" s="2062">
        <v>36</v>
      </c>
      <c r="I63" s="2062">
        <v>1255</v>
      </c>
      <c r="J63" s="2320">
        <v>287</v>
      </c>
      <c r="K63" s="2320">
        <v>0</v>
      </c>
      <c r="L63" s="2320">
        <v>4</v>
      </c>
      <c r="M63" s="2062">
        <v>0</v>
      </c>
      <c r="N63" s="2062">
        <v>291</v>
      </c>
      <c r="O63" s="2062">
        <v>1546</v>
      </c>
      <c r="P63" s="2323">
        <v>931</v>
      </c>
      <c r="Q63" s="2324">
        <v>199</v>
      </c>
      <c r="R63" s="2325">
        <v>611</v>
      </c>
      <c r="S63" s="2347">
        <v>757</v>
      </c>
      <c r="T63" s="2062">
        <v>1567</v>
      </c>
    </row>
    <row r="64" spans="1:20" ht="15.75" thickBot="1" x14ac:dyDescent="0.3">
      <c r="A64" s="2289" t="s">
        <v>23</v>
      </c>
      <c r="B64" s="2327">
        <v>1943</v>
      </c>
      <c r="C64" s="2328">
        <v>1618</v>
      </c>
      <c r="D64" s="2329">
        <v>60</v>
      </c>
      <c r="E64" s="2327">
        <v>707</v>
      </c>
      <c r="F64" s="2328">
        <v>1028</v>
      </c>
      <c r="G64" s="2043">
        <v>269</v>
      </c>
      <c r="H64" s="2031">
        <v>640</v>
      </c>
      <c r="I64" s="2071">
        <v>5936</v>
      </c>
      <c r="J64" s="2327">
        <v>60</v>
      </c>
      <c r="K64" s="2327">
        <v>0</v>
      </c>
      <c r="L64" s="2327">
        <v>100</v>
      </c>
      <c r="M64" s="2031">
        <v>0</v>
      </c>
      <c r="N64" s="2071">
        <v>160</v>
      </c>
      <c r="O64" s="2072">
        <v>6096</v>
      </c>
      <c r="P64" s="2330">
        <v>2064</v>
      </c>
      <c r="Q64" s="2331">
        <v>831</v>
      </c>
      <c r="R64" s="2332">
        <v>1108</v>
      </c>
      <c r="S64" s="2333">
        <v>3457</v>
      </c>
      <c r="T64" s="2040">
        <v>5396</v>
      </c>
    </row>
    <row r="65" spans="1:20" ht="15.75" thickBot="1" x14ac:dyDescent="0.3">
      <c r="A65" s="1966" t="s">
        <v>24</v>
      </c>
      <c r="B65" s="2077">
        <v>19472</v>
      </c>
      <c r="C65" s="2077">
        <v>11511</v>
      </c>
      <c r="D65" s="2077">
        <v>568</v>
      </c>
      <c r="E65" s="2077">
        <v>6342</v>
      </c>
      <c r="F65" s="2077">
        <v>12463</v>
      </c>
      <c r="G65" s="2077">
        <v>1979</v>
      </c>
      <c r="H65" s="2077">
        <v>1624</v>
      </c>
      <c r="I65" s="2078">
        <v>51412</v>
      </c>
      <c r="J65" s="2077">
        <v>1597</v>
      </c>
      <c r="K65" s="2077">
        <v>34</v>
      </c>
      <c r="L65" s="2077">
        <v>383</v>
      </c>
      <c r="M65" s="2077">
        <v>59</v>
      </c>
      <c r="N65" s="2078">
        <v>2073</v>
      </c>
      <c r="O65" s="2079">
        <v>53485</v>
      </c>
      <c r="P65" s="2077">
        <v>23748</v>
      </c>
      <c r="Q65" s="2077">
        <v>11026</v>
      </c>
      <c r="R65" s="2077">
        <v>17845</v>
      </c>
      <c r="S65" s="2077">
        <v>21613</v>
      </c>
      <c r="T65" s="2077">
        <v>50484</v>
      </c>
    </row>
    <row r="66" spans="1:20" x14ac:dyDescent="0.25">
      <c r="A66" s="1971" t="s">
        <v>609</v>
      </c>
      <c r="B66" s="2081">
        <v>105</v>
      </c>
      <c r="C66" s="2082">
        <v>91</v>
      </c>
      <c r="D66" s="2083">
        <v>0</v>
      </c>
      <c r="E66" s="2081">
        <v>402</v>
      </c>
      <c r="F66" s="2082">
        <v>4347</v>
      </c>
      <c r="G66" s="2083">
        <v>0</v>
      </c>
      <c r="H66" s="2081">
        <v>49</v>
      </c>
      <c r="I66" s="2034">
        <v>4994</v>
      </c>
      <c r="J66" s="2081">
        <v>658</v>
      </c>
      <c r="K66" s="2081">
        <v>0</v>
      </c>
      <c r="L66" s="2081">
        <v>14</v>
      </c>
      <c r="M66" s="2081">
        <v>0</v>
      </c>
      <c r="N66" s="2084">
        <v>672</v>
      </c>
      <c r="O66" s="2085">
        <v>5666</v>
      </c>
      <c r="P66" s="2086">
        <v>4722</v>
      </c>
      <c r="Q66" s="2037">
        <v>190</v>
      </c>
      <c r="R66" s="2038">
        <v>412</v>
      </c>
      <c r="S66" s="2039">
        <v>909</v>
      </c>
      <c r="T66" s="2040">
        <v>1511</v>
      </c>
    </row>
    <row r="67" spans="1:20" x14ac:dyDescent="0.25">
      <c r="A67" s="1978" t="s">
        <v>610</v>
      </c>
      <c r="B67" s="2041">
        <v>6</v>
      </c>
      <c r="C67" s="2042">
        <v>337</v>
      </c>
      <c r="D67" s="2043">
        <v>0</v>
      </c>
      <c r="E67" s="2041">
        <v>402</v>
      </c>
      <c r="F67" s="2042">
        <v>1392</v>
      </c>
      <c r="G67" s="2043">
        <v>68</v>
      </c>
      <c r="H67" s="2041">
        <v>3</v>
      </c>
      <c r="I67" s="2034">
        <v>2140</v>
      </c>
      <c r="J67" s="2041">
        <v>86</v>
      </c>
      <c r="K67" s="2041">
        <v>0</v>
      </c>
      <c r="L67" s="2041">
        <v>0</v>
      </c>
      <c r="M67" s="2041">
        <v>0</v>
      </c>
      <c r="N67" s="2087">
        <v>86</v>
      </c>
      <c r="O67" s="2088">
        <v>2226</v>
      </c>
      <c r="P67" s="2044">
        <v>1422</v>
      </c>
      <c r="Q67" s="2045">
        <v>9</v>
      </c>
      <c r="R67" s="2046">
        <v>171</v>
      </c>
      <c r="S67" s="2047">
        <v>700</v>
      </c>
      <c r="T67" s="2040">
        <v>880</v>
      </c>
    </row>
    <row r="68" spans="1:20" x14ac:dyDescent="0.25">
      <c r="A68" s="1978" t="s">
        <v>37</v>
      </c>
      <c r="B68" s="2041">
        <v>241</v>
      </c>
      <c r="C68" s="2042">
        <v>0</v>
      </c>
      <c r="D68" s="2043">
        <v>0</v>
      </c>
      <c r="E68" s="2041">
        <v>19</v>
      </c>
      <c r="F68" s="2042">
        <v>10</v>
      </c>
      <c r="G68" s="2043">
        <v>0</v>
      </c>
      <c r="H68" s="2041">
        <v>0</v>
      </c>
      <c r="I68" s="2034">
        <v>270</v>
      </c>
      <c r="J68" s="2041">
        <v>0</v>
      </c>
      <c r="K68" s="2041">
        <v>0</v>
      </c>
      <c r="L68" s="2041">
        <v>0</v>
      </c>
      <c r="M68" s="2041">
        <v>0</v>
      </c>
      <c r="N68" s="2087">
        <v>0</v>
      </c>
      <c r="O68" s="2088">
        <v>270</v>
      </c>
      <c r="P68" s="2044">
        <v>26</v>
      </c>
      <c r="Q68" s="2045">
        <v>23</v>
      </c>
      <c r="R68" s="2046">
        <v>0</v>
      </c>
      <c r="S68" s="2047">
        <v>239</v>
      </c>
      <c r="T68" s="2040">
        <v>262</v>
      </c>
    </row>
    <row r="69" spans="1:20" x14ac:dyDescent="0.25">
      <c r="A69" s="1978" t="s">
        <v>38</v>
      </c>
      <c r="B69" s="2041">
        <v>40</v>
      </c>
      <c r="C69" s="2042">
        <v>607</v>
      </c>
      <c r="D69" s="2043">
        <v>0</v>
      </c>
      <c r="E69" s="2041">
        <v>85</v>
      </c>
      <c r="F69" s="2042">
        <v>221</v>
      </c>
      <c r="G69" s="2043">
        <v>65</v>
      </c>
      <c r="H69" s="2041">
        <v>0</v>
      </c>
      <c r="I69" s="2034">
        <v>953</v>
      </c>
      <c r="J69" s="2041">
        <v>0</v>
      </c>
      <c r="K69" s="2041">
        <v>0</v>
      </c>
      <c r="L69" s="2041">
        <v>0</v>
      </c>
      <c r="M69" s="2041">
        <v>0</v>
      </c>
      <c r="N69" s="2087">
        <v>0</v>
      </c>
      <c r="O69" s="2088">
        <v>953</v>
      </c>
      <c r="P69" s="2044">
        <v>115</v>
      </c>
      <c r="Q69" s="2045">
        <v>22</v>
      </c>
      <c r="R69" s="2046">
        <v>106</v>
      </c>
      <c r="S69" s="2047">
        <v>226</v>
      </c>
      <c r="T69" s="2040">
        <v>354</v>
      </c>
    </row>
    <row r="70" spans="1:20" x14ac:dyDescent="0.25">
      <c r="A70" s="1978" t="s">
        <v>39</v>
      </c>
      <c r="B70" s="2041">
        <v>494</v>
      </c>
      <c r="C70" s="2042">
        <v>1203</v>
      </c>
      <c r="D70" s="2043">
        <v>0</v>
      </c>
      <c r="E70" s="2041">
        <v>187</v>
      </c>
      <c r="F70" s="2042">
        <v>1079</v>
      </c>
      <c r="G70" s="2043">
        <v>0</v>
      </c>
      <c r="H70" s="2041">
        <v>0</v>
      </c>
      <c r="I70" s="2034">
        <v>2963</v>
      </c>
      <c r="J70" s="2041">
        <v>153</v>
      </c>
      <c r="K70" s="2041">
        <v>3734</v>
      </c>
      <c r="L70" s="2041">
        <v>5405</v>
      </c>
      <c r="M70" s="2041">
        <v>0</v>
      </c>
      <c r="N70" s="2087">
        <v>9292</v>
      </c>
      <c r="O70" s="2088">
        <v>12255</v>
      </c>
      <c r="P70" s="2044">
        <v>8769</v>
      </c>
      <c r="Q70" s="2045">
        <v>40</v>
      </c>
      <c r="R70" s="2046">
        <v>1238</v>
      </c>
      <c r="S70" s="2047">
        <v>7613</v>
      </c>
      <c r="T70" s="2040">
        <v>8891</v>
      </c>
    </row>
    <row r="71" spans="1:20" ht="15" customHeight="1" x14ac:dyDescent="0.25">
      <c r="A71" s="1978" t="s">
        <v>40</v>
      </c>
      <c r="B71" s="2041">
        <v>0</v>
      </c>
      <c r="C71" s="2042">
        <v>0</v>
      </c>
      <c r="D71" s="2043">
        <v>0</v>
      </c>
      <c r="E71" s="2041">
        <v>143</v>
      </c>
      <c r="F71" s="2042">
        <v>28</v>
      </c>
      <c r="G71" s="2043">
        <v>0</v>
      </c>
      <c r="H71" s="2041">
        <v>0</v>
      </c>
      <c r="I71" s="2034">
        <v>171</v>
      </c>
      <c r="J71" s="2041">
        <v>2478</v>
      </c>
      <c r="K71" s="2041">
        <v>0</v>
      </c>
      <c r="L71" s="2041">
        <v>499</v>
      </c>
      <c r="M71" s="2041">
        <v>1015</v>
      </c>
      <c r="N71" s="2087">
        <v>3992</v>
      </c>
      <c r="O71" s="2088">
        <v>4163</v>
      </c>
      <c r="P71" s="2044">
        <v>4151</v>
      </c>
      <c r="Q71" s="2045">
        <v>13</v>
      </c>
      <c r="R71" s="2046">
        <v>130</v>
      </c>
      <c r="S71" s="2047">
        <v>0</v>
      </c>
      <c r="T71" s="2040">
        <v>143</v>
      </c>
    </row>
    <row r="72" spans="1:20" x14ac:dyDescent="0.25">
      <c r="A72" s="2313" t="s">
        <v>41</v>
      </c>
      <c r="B72" s="2041">
        <v>311</v>
      </c>
      <c r="C72" s="2042">
        <v>0</v>
      </c>
      <c r="D72" s="2043">
        <v>0</v>
      </c>
      <c r="E72" s="2041">
        <v>107</v>
      </c>
      <c r="F72" s="2042">
        <v>2050</v>
      </c>
      <c r="G72" s="2043">
        <v>0</v>
      </c>
      <c r="H72" s="2041">
        <v>0</v>
      </c>
      <c r="I72" s="2034">
        <v>2468</v>
      </c>
      <c r="J72" s="2041">
        <v>1</v>
      </c>
      <c r="K72" s="2041">
        <v>0</v>
      </c>
      <c r="L72" s="2041">
        <v>22</v>
      </c>
      <c r="M72" s="2041">
        <v>395</v>
      </c>
      <c r="N72" s="2087">
        <v>418</v>
      </c>
      <c r="O72" s="2088">
        <v>2886</v>
      </c>
      <c r="P72" s="2044">
        <v>2542</v>
      </c>
      <c r="Q72" s="2045">
        <v>9</v>
      </c>
      <c r="R72" s="2046">
        <v>94</v>
      </c>
      <c r="S72" s="2047">
        <v>712</v>
      </c>
      <c r="T72" s="2040">
        <v>815</v>
      </c>
    </row>
    <row r="73" spans="1:20" x14ac:dyDescent="0.25">
      <c r="A73" s="1978" t="s">
        <v>42</v>
      </c>
      <c r="B73" s="2041">
        <v>226</v>
      </c>
      <c r="C73" s="2042">
        <v>680</v>
      </c>
      <c r="D73" s="2043">
        <v>0</v>
      </c>
      <c r="E73" s="2041">
        <v>475</v>
      </c>
      <c r="F73" s="2042">
        <v>355</v>
      </c>
      <c r="G73" s="2043">
        <v>0</v>
      </c>
      <c r="H73" s="2041">
        <v>233</v>
      </c>
      <c r="I73" s="2034">
        <v>1969</v>
      </c>
      <c r="J73" s="2041">
        <v>0</v>
      </c>
      <c r="K73" s="2041">
        <v>0</v>
      </c>
      <c r="L73" s="2041">
        <v>0</v>
      </c>
      <c r="M73" s="2041">
        <v>0</v>
      </c>
      <c r="N73" s="2087">
        <v>0</v>
      </c>
      <c r="O73" s="2088">
        <v>1969</v>
      </c>
      <c r="P73" s="2044">
        <v>733</v>
      </c>
      <c r="Q73" s="2045">
        <v>30</v>
      </c>
      <c r="R73" s="2046">
        <v>237</v>
      </c>
      <c r="S73" s="2047">
        <v>863</v>
      </c>
      <c r="T73" s="2040">
        <v>1130</v>
      </c>
    </row>
    <row r="74" spans="1:20" x14ac:dyDescent="0.25">
      <c r="A74" s="1978" t="s">
        <v>43</v>
      </c>
      <c r="B74" s="2041">
        <v>69</v>
      </c>
      <c r="C74" s="2042">
        <v>125</v>
      </c>
      <c r="D74" s="2043">
        <v>0</v>
      </c>
      <c r="E74" s="2041">
        <v>279</v>
      </c>
      <c r="F74" s="2042">
        <v>32</v>
      </c>
      <c r="G74" s="2043">
        <v>0</v>
      </c>
      <c r="H74" s="2041">
        <v>31</v>
      </c>
      <c r="I74" s="2034">
        <v>536</v>
      </c>
      <c r="J74" s="2041">
        <v>0</v>
      </c>
      <c r="K74" s="2041">
        <v>0</v>
      </c>
      <c r="L74" s="2041">
        <v>0</v>
      </c>
      <c r="M74" s="2041">
        <v>0</v>
      </c>
      <c r="N74" s="2087">
        <v>0</v>
      </c>
      <c r="O74" s="2088">
        <v>536</v>
      </c>
      <c r="P74" s="2044">
        <v>405</v>
      </c>
      <c r="Q74" s="2045">
        <v>61</v>
      </c>
      <c r="R74" s="2046">
        <v>250</v>
      </c>
      <c r="S74" s="2047">
        <v>188</v>
      </c>
      <c r="T74" s="2040">
        <v>500</v>
      </c>
    </row>
    <row r="75" spans="1:20" x14ac:dyDescent="0.25">
      <c r="A75" s="1978" t="s">
        <v>44</v>
      </c>
      <c r="B75" s="2041">
        <v>154</v>
      </c>
      <c r="C75" s="2042">
        <v>0</v>
      </c>
      <c r="D75" s="2043">
        <v>0</v>
      </c>
      <c r="E75" s="2041">
        <v>14</v>
      </c>
      <c r="F75" s="2042">
        <v>77</v>
      </c>
      <c r="G75" s="2043">
        <v>0</v>
      </c>
      <c r="H75" s="2041">
        <v>2</v>
      </c>
      <c r="I75" s="2034">
        <v>247</v>
      </c>
      <c r="J75" s="2041">
        <v>0</v>
      </c>
      <c r="K75" s="2041">
        <v>0</v>
      </c>
      <c r="L75" s="2041">
        <v>0</v>
      </c>
      <c r="M75" s="2041">
        <v>0</v>
      </c>
      <c r="N75" s="2087">
        <v>0</v>
      </c>
      <c r="O75" s="2088">
        <v>247</v>
      </c>
      <c r="P75" s="2044">
        <v>91</v>
      </c>
      <c r="Q75" s="2045">
        <v>0</v>
      </c>
      <c r="R75" s="2046">
        <v>96</v>
      </c>
      <c r="S75" s="2047">
        <v>28</v>
      </c>
      <c r="T75" s="2040">
        <v>124</v>
      </c>
    </row>
    <row r="76" spans="1:20" x14ac:dyDescent="0.25">
      <c r="A76" s="1978" t="s">
        <v>45</v>
      </c>
      <c r="B76" s="2041">
        <v>33</v>
      </c>
      <c r="C76" s="2042">
        <v>0</v>
      </c>
      <c r="D76" s="2043">
        <v>0</v>
      </c>
      <c r="E76" s="2041">
        <v>182</v>
      </c>
      <c r="F76" s="2042">
        <v>323</v>
      </c>
      <c r="G76" s="2043">
        <v>0</v>
      </c>
      <c r="H76" s="2041">
        <v>19</v>
      </c>
      <c r="I76" s="2034">
        <v>557</v>
      </c>
      <c r="J76" s="2041">
        <v>0</v>
      </c>
      <c r="K76" s="2041">
        <v>0</v>
      </c>
      <c r="L76" s="2041">
        <v>53</v>
      </c>
      <c r="M76" s="2041">
        <v>0</v>
      </c>
      <c r="N76" s="2087">
        <v>53</v>
      </c>
      <c r="O76" s="2088">
        <v>610</v>
      </c>
      <c r="P76" s="2044">
        <v>571</v>
      </c>
      <c r="Q76" s="2045">
        <v>42</v>
      </c>
      <c r="R76" s="2046">
        <v>112</v>
      </c>
      <c r="S76" s="2047">
        <v>456</v>
      </c>
      <c r="T76" s="2040">
        <v>610</v>
      </c>
    </row>
    <row r="77" spans="1:20" x14ac:dyDescent="0.25">
      <c r="A77" s="1978" t="s">
        <v>46</v>
      </c>
      <c r="B77" s="2041">
        <v>282</v>
      </c>
      <c r="C77" s="2042">
        <v>893</v>
      </c>
      <c r="D77" s="2043">
        <v>0</v>
      </c>
      <c r="E77" s="2041">
        <v>7</v>
      </c>
      <c r="F77" s="2042">
        <v>2744</v>
      </c>
      <c r="G77" s="2043">
        <v>144</v>
      </c>
      <c r="H77" s="2041">
        <v>50</v>
      </c>
      <c r="I77" s="2034">
        <v>3976</v>
      </c>
      <c r="J77" s="2041">
        <v>1271</v>
      </c>
      <c r="K77" s="2041">
        <v>0</v>
      </c>
      <c r="L77" s="2041">
        <v>0</v>
      </c>
      <c r="M77" s="2041">
        <v>0</v>
      </c>
      <c r="N77" s="2087">
        <v>1271</v>
      </c>
      <c r="O77" s="2088">
        <v>5247</v>
      </c>
      <c r="P77" s="2044">
        <v>3369</v>
      </c>
      <c r="Q77" s="2045">
        <v>2312</v>
      </c>
      <c r="R77" s="2046">
        <v>67</v>
      </c>
      <c r="S77" s="2047">
        <v>2569</v>
      </c>
      <c r="T77" s="2040">
        <v>4948</v>
      </c>
    </row>
    <row r="78" spans="1:20" x14ac:dyDescent="0.25">
      <c r="A78" s="1978" t="s">
        <v>47</v>
      </c>
      <c r="B78" s="2041">
        <v>24</v>
      </c>
      <c r="C78" s="2042">
        <v>0</v>
      </c>
      <c r="D78" s="2043">
        <v>0</v>
      </c>
      <c r="E78" s="2041">
        <v>2</v>
      </c>
      <c r="F78" s="2042">
        <v>92</v>
      </c>
      <c r="G78" s="2043">
        <v>0</v>
      </c>
      <c r="H78" s="2041">
        <v>0</v>
      </c>
      <c r="I78" s="2034">
        <v>118</v>
      </c>
      <c r="J78" s="2041">
        <v>0</v>
      </c>
      <c r="K78" s="2041">
        <v>0</v>
      </c>
      <c r="L78" s="2041">
        <v>26</v>
      </c>
      <c r="M78" s="2041">
        <v>0</v>
      </c>
      <c r="N78" s="2087">
        <v>26</v>
      </c>
      <c r="O78" s="2088">
        <v>144</v>
      </c>
      <c r="P78" s="2044">
        <v>117</v>
      </c>
      <c r="Q78" s="2045">
        <v>2</v>
      </c>
      <c r="R78" s="2046">
        <v>54</v>
      </c>
      <c r="S78" s="2047">
        <v>24</v>
      </c>
      <c r="T78" s="2040">
        <v>80</v>
      </c>
    </row>
    <row r="79" spans="1:20" x14ac:dyDescent="0.25">
      <c r="A79" s="1982" t="s">
        <v>557</v>
      </c>
      <c r="B79" s="2089">
        <v>209</v>
      </c>
      <c r="C79" s="2090">
        <v>200</v>
      </c>
      <c r="D79" s="2061">
        <v>0</v>
      </c>
      <c r="E79" s="2089">
        <v>728</v>
      </c>
      <c r="F79" s="2090">
        <v>411</v>
      </c>
      <c r="G79" s="2061">
        <v>0</v>
      </c>
      <c r="H79" s="2089">
        <v>98</v>
      </c>
      <c r="I79" s="2062">
        <v>1646</v>
      </c>
      <c r="J79" s="2089">
        <v>17</v>
      </c>
      <c r="K79" s="2089">
        <v>998</v>
      </c>
      <c r="L79" s="2089">
        <v>0</v>
      </c>
      <c r="M79" s="2089">
        <v>0</v>
      </c>
      <c r="N79" s="2089">
        <v>1015</v>
      </c>
      <c r="O79" s="2089">
        <v>2661</v>
      </c>
      <c r="P79" s="2091">
        <v>1928</v>
      </c>
      <c r="Q79" s="2092">
        <v>263</v>
      </c>
      <c r="R79" s="2093">
        <v>634</v>
      </c>
      <c r="S79" s="2094">
        <v>1357</v>
      </c>
      <c r="T79" s="2062">
        <v>2254</v>
      </c>
    </row>
    <row r="80" spans="1:20" ht="15.75" thickBot="1" x14ac:dyDescent="0.3">
      <c r="A80" s="2289" t="s">
        <v>321</v>
      </c>
      <c r="B80" s="2041">
        <v>758</v>
      </c>
      <c r="C80" s="2042">
        <v>2628</v>
      </c>
      <c r="D80" s="2043">
        <v>250</v>
      </c>
      <c r="E80" s="2041">
        <v>1158</v>
      </c>
      <c r="F80" s="2042">
        <v>1814</v>
      </c>
      <c r="G80" s="2043">
        <v>32</v>
      </c>
      <c r="H80" s="2041">
        <v>67</v>
      </c>
      <c r="I80" s="2071">
        <v>6425</v>
      </c>
      <c r="J80" s="2041">
        <v>517</v>
      </c>
      <c r="K80" s="2041">
        <v>0</v>
      </c>
      <c r="L80" s="2041">
        <v>1515</v>
      </c>
      <c r="M80" s="2041">
        <v>0</v>
      </c>
      <c r="N80" s="2087">
        <v>2032</v>
      </c>
      <c r="O80" s="2088">
        <v>8456</v>
      </c>
      <c r="P80" s="2044">
        <v>5728</v>
      </c>
      <c r="Q80" s="2331">
        <v>638</v>
      </c>
      <c r="R80" s="2332">
        <v>1681</v>
      </c>
      <c r="S80" s="2333">
        <v>4285</v>
      </c>
      <c r="T80" s="2095">
        <v>6604</v>
      </c>
    </row>
    <row r="81" spans="1:20" s="2" customFormat="1" ht="15.75" thickBot="1" x14ac:dyDescent="0.3">
      <c r="A81" s="1992" t="s">
        <v>25</v>
      </c>
      <c r="B81" s="2096">
        <v>2952</v>
      </c>
      <c r="C81" s="2097">
        <v>6764</v>
      </c>
      <c r="D81" s="2098">
        <v>250</v>
      </c>
      <c r="E81" s="2096">
        <v>4190</v>
      </c>
      <c r="F81" s="2097">
        <v>14975</v>
      </c>
      <c r="G81" s="2098">
        <v>309</v>
      </c>
      <c r="H81" s="2096">
        <v>552</v>
      </c>
      <c r="I81" s="2078">
        <v>29434</v>
      </c>
      <c r="J81" s="2096">
        <v>5181</v>
      </c>
      <c r="K81" s="2096">
        <v>4732</v>
      </c>
      <c r="L81" s="2096">
        <v>7534</v>
      </c>
      <c r="M81" s="2096">
        <v>1410</v>
      </c>
      <c r="N81" s="2099">
        <v>18857</v>
      </c>
      <c r="O81" s="2100">
        <v>48291</v>
      </c>
      <c r="P81" s="2096">
        <v>34690</v>
      </c>
      <c r="Q81" s="2233">
        <v>3654</v>
      </c>
      <c r="R81" s="2233">
        <v>5282</v>
      </c>
      <c r="S81" s="2234">
        <v>20170</v>
      </c>
      <c r="T81" s="2080">
        <v>29107</v>
      </c>
    </row>
    <row r="82" spans="1:20" s="2" customFormat="1" ht="15.75" thickBot="1" x14ac:dyDescent="0.3">
      <c r="A82" s="1966" t="s">
        <v>558</v>
      </c>
      <c r="B82" s="2077">
        <v>22425</v>
      </c>
      <c r="C82" s="2103">
        <v>18275</v>
      </c>
      <c r="D82" s="2104">
        <v>818</v>
      </c>
      <c r="E82" s="2077">
        <v>10532</v>
      </c>
      <c r="F82" s="2105">
        <v>27438</v>
      </c>
      <c r="G82" s="2080">
        <v>2288</v>
      </c>
      <c r="H82" s="2077">
        <v>2176</v>
      </c>
      <c r="I82" s="2078">
        <v>80846</v>
      </c>
      <c r="J82" s="2077">
        <v>6777</v>
      </c>
      <c r="K82" s="2077">
        <v>4767</v>
      </c>
      <c r="L82" s="2077">
        <v>7916</v>
      </c>
      <c r="M82" s="2077">
        <v>1469</v>
      </c>
      <c r="N82" s="2078">
        <v>20930</v>
      </c>
      <c r="O82" s="2079">
        <v>101776</v>
      </c>
      <c r="P82" s="2077">
        <v>58437</v>
      </c>
      <c r="Q82" s="2235">
        <v>14681</v>
      </c>
      <c r="R82" s="2235">
        <v>23127</v>
      </c>
      <c r="S82" s="2236">
        <v>41784</v>
      </c>
      <c r="T82" s="2108">
        <v>79591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19472</v>
      </c>
      <c r="C90" s="2116">
        <v>11511</v>
      </c>
      <c r="D90" s="2237">
        <v>568</v>
      </c>
      <c r="E90" s="2116">
        <v>6342</v>
      </c>
      <c r="F90" s="2116">
        <v>12463</v>
      </c>
      <c r="G90" s="2117">
        <v>1979</v>
      </c>
      <c r="H90" s="2116">
        <v>1624</v>
      </c>
      <c r="I90" s="2118">
        <v>51412</v>
      </c>
      <c r="J90" s="2119">
        <v>1597</v>
      </c>
      <c r="K90" s="2116">
        <v>34</v>
      </c>
      <c r="L90" s="2119">
        <v>383</v>
      </c>
      <c r="M90" s="2116">
        <v>59</v>
      </c>
      <c r="N90" s="2120">
        <v>2073</v>
      </c>
      <c r="O90" s="2121">
        <v>53485</v>
      </c>
      <c r="P90" s="2122">
        <v>23748</v>
      </c>
      <c r="Q90" s="2101">
        <v>11026</v>
      </c>
      <c r="R90" s="2101">
        <v>17845</v>
      </c>
      <c r="S90" s="2102">
        <v>21613</v>
      </c>
      <c r="T90" s="2080">
        <v>50484</v>
      </c>
    </row>
    <row r="91" spans="1:20" ht="15.75" thickBot="1" x14ac:dyDescent="0.3">
      <c r="A91" s="2123" t="s">
        <v>49</v>
      </c>
      <c r="B91" s="2124">
        <v>14602</v>
      </c>
      <c r="C91" s="2125">
        <v>7086</v>
      </c>
      <c r="D91" s="2238">
        <v>474</v>
      </c>
      <c r="E91" s="2125">
        <v>4662</v>
      </c>
      <c r="F91" s="2125">
        <v>7499</v>
      </c>
      <c r="G91" s="2127">
        <v>1481</v>
      </c>
      <c r="H91" s="2239">
        <v>943</v>
      </c>
      <c r="I91" s="2118">
        <v>34791</v>
      </c>
      <c r="J91" s="2129">
        <v>1579</v>
      </c>
      <c r="K91" s="2125">
        <v>34</v>
      </c>
      <c r="L91" s="2240">
        <v>383</v>
      </c>
      <c r="M91" s="2240">
        <v>59</v>
      </c>
      <c r="N91" s="2131">
        <v>2055</v>
      </c>
      <c r="O91" s="2132">
        <v>36846</v>
      </c>
      <c r="P91" s="2133">
        <v>17804</v>
      </c>
      <c r="Q91" s="2134">
        <v>9971</v>
      </c>
      <c r="R91" s="2135">
        <v>15336</v>
      </c>
      <c r="S91" s="2136">
        <v>10637</v>
      </c>
      <c r="T91" s="2040">
        <v>35944</v>
      </c>
    </row>
    <row r="92" spans="1:20" ht="15.75" thickBot="1" x14ac:dyDescent="0.3">
      <c r="A92" s="2137" t="s">
        <v>50</v>
      </c>
      <c r="B92" s="2138">
        <v>0</v>
      </c>
      <c r="C92" s="2241">
        <v>0</v>
      </c>
      <c r="D92" s="2242">
        <v>0</v>
      </c>
      <c r="E92" s="2241">
        <v>93</v>
      </c>
      <c r="F92" s="2241">
        <v>0</v>
      </c>
      <c r="G92" s="2243">
        <v>0</v>
      </c>
      <c r="H92" s="2244">
        <v>0</v>
      </c>
      <c r="I92" s="2118">
        <v>93</v>
      </c>
      <c r="J92" s="2143">
        <v>0</v>
      </c>
      <c r="K92" s="2139">
        <v>0</v>
      </c>
      <c r="L92" s="2245">
        <v>0</v>
      </c>
      <c r="M92" s="2245">
        <v>0</v>
      </c>
      <c r="N92" s="2131">
        <v>0</v>
      </c>
      <c r="O92" s="2132">
        <v>93</v>
      </c>
      <c r="P92" s="2145">
        <v>0</v>
      </c>
      <c r="Q92" s="2146">
        <v>0</v>
      </c>
      <c r="R92" s="2147">
        <v>0</v>
      </c>
      <c r="S92" s="2148">
        <v>92</v>
      </c>
      <c r="T92" s="2149">
        <v>92</v>
      </c>
    </row>
    <row r="93" spans="1:20" ht="15.75" thickBot="1" x14ac:dyDescent="0.3">
      <c r="A93" s="2137" t="s">
        <v>51</v>
      </c>
      <c r="B93" s="2138">
        <v>3633</v>
      </c>
      <c r="C93" s="2241">
        <v>3886</v>
      </c>
      <c r="D93" s="2242">
        <v>80</v>
      </c>
      <c r="E93" s="2139">
        <v>1205</v>
      </c>
      <c r="F93" s="2139">
        <v>4437</v>
      </c>
      <c r="G93" s="2243">
        <v>301</v>
      </c>
      <c r="H93" s="2244">
        <v>625</v>
      </c>
      <c r="I93" s="2118">
        <v>13786</v>
      </c>
      <c r="J93" s="2143">
        <v>18</v>
      </c>
      <c r="K93" s="2139">
        <v>0</v>
      </c>
      <c r="L93" s="2245">
        <v>0</v>
      </c>
      <c r="M93" s="2245">
        <v>0</v>
      </c>
      <c r="N93" s="2131">
        <v>18</v>
      </c>
      <c r="O93" s="2132">
        <v>13804</v>
      </c>
      <c r="P93" s="2145">
        <v>4976</v>
      </c>
      <c r="Q93" s="2146">
        <v>80</v>
      </c>
      <c r="R93" s="2147">
        <v>1749</v>
      </c>
      <c r="S93" s="2148">
        <v>8814</v>
      </c>
      <c r="T93" s="2149">
        <v>10643</v>
      </c>
    </row>
    <row r="94" spans="1:20" ht="15.75" thickBot="1" x14ac:dyDescent="0.3">
      <c r="A94" s="2150" t="s">
        <v>52</v>
      </c>
      <c r="B94" s="2139">
        <v>624</v>
      </c>
      <c r="C94" s="2241">
        <v>14</v>
      </c>
      <c r="D94" s="2242">
        <v>14</v>
      </c>
      <c r="E94" s="2246">
        <v>260</v>
      </c>
      <c r="F94" s="2246">
        <v>142</v>
      </c>
      <c r="G94" s="2247">
        <v>0</v>
      </c>
      <c r="H94" s="2248">
        <v>25</v>
      </c>
      <c r="I94" s="2118">
        <v>1065</v>
      </c>
      <c r="J94" s="2153">
        <v>0</v>
      </c>
      <c r="K94" s="2151">
        <v>0</v>
      </c>
      <c r="L94" s="2151">
        <v>0</v>
      </c>
      <c r="M94" s="2151">
        <v>0</v>
      </c>
      <c r="N94" s="2131">
        <v>0</v>
      </c>
      <c r="O94" s="2132">
        <v>1065</v>
      </c>
      <c r="P94" s="2145">
        <v>412</v>
      </c>
      <c r="Q94" s="2146">
        <v>597</v>
      </c>
      <c r="R94" s="2147">
        <v>22</v>
      </c>
      <c r="S94" s="2148">
        <v>430</v>
      </c>
      <c r="T94" s="2149">
        <v>1049</v>
      </c>
    </row>
    <row r="95" spans="1:20" ht="15.75" thickBot="1" x14ac:dyDescent="0.3">
      <c r="A95" s="2154" t="s">
        <v>53</v>
      </c>
      <c r="B95" s="2151">
        <v>593</v>
      </c>
      <c r="C95" s="2246">
        <v>457</v>
      </c>
      <c r="D95" s="2249">
        <v>0</v>
      </c>
      <c r="E95" s="2246">
        <v>109</v>
      </c>
      <c r="F95" s="2246">
        <v>385</v>
      </c>
      <c r="G95" s="2247">
        <v>197</v>
      </c>
      <c r="H95" s="2248">
        <v>30</v>
      </c>
      <c r="I95" s="2118">
        <v>1574</v>
      </c>
      <c r="J95" s="2153">
        <v>0</v>
      </c>
      <c r="K95" s="2151">
        <v>0</v>
      </c>
      <c r="L95" s="2151">
        <v>0</v>
      </c>
      <c r="M95" s="2151">
        <v>0</v>
      </c>
      <c r="N95" s="2131">
        <v>0</v>
      </c>
      <c r="O95" s="2132">
        <v>1574</v>
      </c>
      <c r="P95" s="2145">
        <v>475</v>
      </c>
      <c r="Q95" s="2146">
        <v>288</v>
      </c>
      <c r="R95" s="2147">
        <v>738</v>
      </c>
      <c r="S95" s="2148">
        <v>549</v>
      </c>
      <c r="T95" s="2149">
        <v>1575</v>
      </c>
    </row>
    <row r="96" spans="1:20" ht="15.75" thickBot="1" x14ac:dyDescent="0.3">
      <c r="A96" s="2155" t="s">
        <v>23</v>
      </c>
      <c r="B96" s="2156">
        <v>21</v>
      </c>
      <c r="C96" s="2250">
        <v>68</v>
      </c>
      <c r="D96" s="2251">
        <v>0</v>
      </c>
      <c r="E96" s="2250">
        <v>13</v>
      </c>
      <c r="F96" s="2250">
        <v>0</v>
      </c>
      <c r="G96" s="2252">
        <v>0</v>
      </c>
      <c r="H96" s="2253">
        <v>1</v>
      </c>
      <c r="I96" s="2118">
        <v>103</v>
      </c>
      <c r="J96" s="2160">
        <v>0</v>
      </c>
      <c r="K96" s="2156">
        <v>0</v>
      </c>
      <c r="L96" s="2156">
        <v>0</v>
      </c>
      <c r="M96" s="2156">
        <v>0</v>
      </c>
      <c r="N96" s="2131">
        <v>0</v>
      </c>
      <c r="O96" s="2132">
        <v>103</v>
      </c>
      <c r="P96" s="2161">
        <v>81</v>
      </c>
      <c r="Q96" s="2334">
        <v>90</v>
      </c>
      <c r="R96" s="2335">
        <v>0</v>
      </c>
      <c r="S96" s="2336">
        <v>1091</v>
      </c>
      <c r="T96" s="2337">
        <v>1181</v>
      </c>
    </row>
    <row r="97" spans="1:20" ht="15.75" thickBot="1" x14ac:dyDescent="0.3">
      <c r="A97" s="2115" t="s">
        <v>492</v>
      </c>
      <c r="B97" s="2116">
        <v>2952</v>
      </c>
      <c r="C97" s="2116">
        <v>6764</v>
      </c>
      <c r="D97" s="2237">
        <v>250</v>
      </c>
      <c r="E97" s="2116">
        <v>4190</v>
      </c>
      <c r="F97" s="2116">
        <v>14975</v>
      </c>
      <c r="G97" s="2237">
        <v>309</v>
      </c>
      <c r="H97" s="2122">
        <v>552</v>
      </c>
      <c r="I97" s="2118">
        <v>29434</v>
      </c>
      <c r="J97" s="2166">
        <v>5181</v>
      </c>
      <c r="K97" s="2116">
        <v>4732</v>
      </c>
      <c r="L97" s="2116">
        <v>7534</v>
      </c>
      <c r="M97" s="2116">
        <v>1410</v>
      </c>
      <c r="N97" s="2120">
        <v>18857</v>
      </c>
      <c r="O97" s="2121">
        <v>48291</v>
      </c>
      <c r="P97" s="2122">
        <v>34690</v>
      </c>
      <c r="Q97" s="2101">
        <v>3654</v>
      </c>
      <c r="R97" s="2101">
        <v>5282</v>
      </c>
      <c r="S97" s="2102">
        <v>20170</v>
      </c>
      <c r="T97" s="2080">
        <v>29107</v>
      </c>
    </row>
    <row r="98" spans="1:20" ht="15.75" thickBot="1" x14ac:dyDescent="0.3">
      <c r="A98" s="2137" t="s">
        <v>49</v>
      </c>
      <c r="B98" s="2151">
        <v>2345</v>
      </c>
      <c r="C98" s="2151">
        <v>3140</v>
      </c>
      <c r="D98" s="2249">
        <v>0</v>
      </c>
      <c r="E98" s="2151">
        <v>3549</v>
      </c>
      <c r="F98" s="2151">
        <v>11650</v>
      </c>
      <c r="G98" s="2247">
        <v>277</v>
      </c>
      <c r="H98" s="2152">
        <v>330</v>
      </c>
      <c r="I98" s="2118">
        <v>21014</v>
      </c>
      <c r="J98" s="2153">
        <v>5180</v>
      </c>
      <c r="K98" s="2151">
        <v>4732</v>
      </c>
      <c r="L98" s="2151">
        <v>5181</v>
      </c>
      <c r="M98" s="2151">
        <v>1015</v>
      </c>
      <c r="N98" s="2131">
        <v>16108</v>
      </c>
      <c r="O98" s="2132">
        <v>37122</v>
      </c>
      <c r="P98" s="2145">
        <v>27580</v>
      </c>
      <c r="Q98" s="2134">
        <v>2579</v>
      </c>
      <c r="R98" s="2135">
        <v>4272</v>
      </c>
      <c r="S98" s="2136">
        <v>15818</v>
      </c>
      <c r="T98" s="2040">
        <v>22668</v>
      </c>
    </row>
    <row r="99" spans="1:20" ht="15.75" thickBot="1" x14ac:dyDescent="0.3">
      <c r="A99" s="2137" t="s">
        <v>50</v>
      </c>
      <c r="B99" s="2151">
        <v>0</v>
      </c>
      <c r="C99" s="2246">
        <v>0</v>
      </c>
      <c r="D99" s="2249">
        <v>0</v>
      </c>
      <c r="E99" s="2246">
        <v>0</v>
      </c>
      <c r="F99" s="2246">
        <v>0</v>
      </c>
      <c r="G99" s="2247">
        <v>0</v>
      </c>
      <c r="H99" s="2248">
        <v>0</v>
      </c>
      <c r="I99" s="2118">
        <v>0</v>
      </c>
      <c r="J99" s="2153">
        <v>0</v>
      </c>
      <c r="K99" s="2151">
        <v>0</v>
      </c>
      <c r="L99" s="2151">
        <v>0</v>
      </c>
      <c r="M99" s="2151">
        <v>0</v>
      </c>
      <c r="N99" s="2131">
        <v>0</v>
      </c>
      <c r="O99" s="2132">
        <v>0</v>
      </c>
      <c r="P99" s="2145">
        <v>0</v>
      </c>
      <c r="Q99" s="2146">
        <v>0</v>
      </c>
      <c r="R99" s="2147">
        <v>0</v>
      </c>
      <c r="S99" s="2148">
        <v>0</v>
      </c>
      <c r="T99" s="2149">
        <v>0</v>
      </c>
    </row>
    <row r="100" spans="1:20" ht="15.75" thickBot="1" x14ac:dyDescent="0.3">
      <c r="A100" s="2137" t="s">
        <v>51</v>
      </c>
      <c r="B100" s="2167">
        <v>581</v>
      </c>
      <c r="C100" s="2254">
        <v>3624</v>
      </c>
      <c r="D100" s="2255">
        <v>250</v>
      </c>
      <c r="E100" s="2256">
        <v>481</v>
      </c>
      <c r="F100" s="2256">
        <v>3324</v>
      </c>
      <c r="G100" s="2257">
        <v>32</v>
      </c>
      <c r="H100" s="2145">
        <v>0</v>
      </c>
      <c r="I100" s="2118">
        <v>8010</v>
      </c>
      <c r="J100" s="2258">
        <v>1</v>
      </c>
      <c r="K100" s="2256">
        <v>0</v>
      </c>
      <c r="L100" s="2256">
        <v>2353</v>
      </c>
      <c r="M100" s="2256">
        <v>395</v>
      </c>
      <c r="N100" s="2131">
        <v>2749</v>
      </c>
      <c r="O100" s="2132">
        <v>10759</v>
      </c>
      <c r="P100" s="2145">
        <v>7014</v>
      </c>
      <c r="Q100" s="2146">
        <v>896</v>
      </c>
      <c r="R100" s="2147">
        <v>918</v>
      </c>
      <c r="S100" s="2148">
        <v>4180</v>
      </c>
      <c r="T100" s="2149">
        <v>5994</v>
      </c>
    </row>
    <row r="101" spans="1:20" ht="15.75" thickBot="1" x14ac:dyDescent="0.3">
      <c r="A101" s="2150" t="s">
        <v>52</v>
      </c>
      <c r="B101" s="2167">
        <v>27</v>
      </c>
      <c r="C101" s="2254">
        <v>0</v>
      </c>
      <c r="D101" s="2255">
        <v>0</v>
      </c>
      <c r="E101" s="2254">
        <v>143</v>
      </c>
      <c r="F101" s="2254">
        <v>1</v>
      </c>
      <c r="G101" s="2257">
        <v>0</v>
      </c>
      <c r="H101" s="2259">
        <v>222</v>
      </c>
      <c r="I101" s="2118">
        <v>393</v>
      </c>
      <c r="J101" s="2258">
        <v>0</v>
      </c>
      <c r="K101" s="2256">
        <v>0</v>
      </c>
      <c r="L101" s="2256">
        <v>0</v>
      </c>
      <c r="M101" s="2256">
        <v>0</v>
      </c>
      <c r="N101" s="2131">
        <v>0</v>
      </c>
      <c r="O101" s="2132">
        <v>393</v>
      </c>
      <c r="P101" s="2145">
        <v>91</v>
      </c>
      <c r="Q101" s="2146">
        <v>132</v>
      </c>
      <c r="R101" s="2147">
        <v>88</v>
      </c>
      <c r="S101" s="2148">
        <v>173</v>
      </c>
      <c r="T101" s="2149">
        <v>393</v>
      </c>
    </row>
    <row r="102" spans="1:20" ht="15.75" thickBot="1" x14ac:dyDescent="0.3">
      <c r="A102" s="2150" t="s">
        <v>53</v>
      </c>
      <c r="B102" s="2167">
        <v>0</v>
      </c>
      <c r="C102" s="2254">
        <v>0</v>
      </c>
      <c r="D102" s="2255">
        <v>0</v>
      </c>
      <c r="E102" s="2254">
        <v>17</v>
      </c>
      <c r="F102" s="2254">
        <v>0</v>
      </c>
      <c r="G102" s="2255">
        <v>0</v>
      </c>
      <c r="H102" s="2350">
        <v>0</v>
      </c>
      <c r="I102" s="2118">
        <v>17</v>
      </c>
      <c r="J102" s="2264">
        <v>0</v>
      </c>
      <c r="K102" s="2256">
        <v>0</v>
      </c>
      <c r="L102" s="2256">
        <v>0</v>
      </c>
      <c r="M102" s="2256">
        <v>0</v>
      </c>
      <c r="N102" s="2131">
        <v>0</v>
      </c>
      <c r="O102" s="2132">
        <v>17</v>
      </c>
      <c r="P102" s="2145">
        <v>5</v>
      </c>
      <c r="Q102" s="2146">
        <v>13</v>
      </c>
      <c r="R102" s="2147">
        <v>4</v>
      </c>
      <c r="S102" s="2148">
        <v>0</v>
      </c>
      <c r="T102" s="2149">
        <v>17</v>
      </c>
    </row>
    <row r="103" spans="1:20" ht="15.75" thickBot="1" x14ac:dyDescent="0.3">
      <c r="A103" s="2340" t="s">
        <v>23</v>
      </c>
      <c r="B103" s="2265">
        <v>0</v>
      </c>
      <c r="C103" s="2351">
        <v>0</v>
      </c>
      <c r="D103" s="2352">
        <v>0</v>
      </c>
      <c r="E103" s="2351">
        <v>0</v>
      </c>
      <c r="F103" s="2351">
        <v>0</v>
      </c>
      <c r="G103" s="2352">
        <v>0</v>
      </c>
      <c r="H103" s="2353">
        <v>0</v>
      </c>
      <c r="I103" s="2118">
        <v>0</v>
      </c>
      <c r="J103" s="2223">
        <v>0</v>
      </c>
      <c r="K103" s="2265">
        <v>0</v>
      </c>
      <c r="L103" s="2265">
        <v>0</v>
      </c>
      <c r="M103" s="2265">
        <v>0</v>
      </c>
      <c r="N103" s="2131">
        <v>0</v>
      </c>
      <c r="O103" s="2132">
        <v>0</v>
      </c>
      <c r="P103" s="2161">
        <v>0</v>
      </c>
      <c r="Q103" s="2334">
        <v>34</v>
      </c>
      <c r="R103" s="2335">
        <v>0</v>
      </c>
      <c r="S103" s="2336">
        <v>0</v>
      </c>
      <c r="T103" s="2337">
        <v>34</v>
      </c>
    </row>
    <row r="104" spans="1:20" s="336" customFormat="1" ht="15.75" thickBot="1" x14ac:dyDescent="0.3">
      <c r="A104" s="1275" t="s">
        <v>558</v>
      </c>
      <c r="B104" s="2354">
        <v>22425</v>
      </c>
      <c r="C104" s="2355">
        <v>18275</v>
      </c>
      <c r="D104" s="2356">
        <v>818</v>
      </c>
      <c r="E104" s="2355">
        <v>10532</v>
      </c>
      <c r="F104" s="2355">
        <v>27438</v>
      </c>
      <c r="G104" s="2356">
        <v>2288</v>
      </c>
      <c r="H104" s="2355">
        <v>2176</v>
      </c>
      <c r="I104" s="2181">
        <v>80846</v>
      </c>
      <c r="J104" s="2357">
        <v>6777</v>
      </c>
      <c r="K104" s="2357">
        <v>4767</v>
      </c>
      <c r="L104" s="2357">
        <v>7916</v>
      </c>
      <c r="M104" s="2357">
        <v>1469</v>
      </c>
      <c r="N104" s="2266">
        <v>20930</v>
      </c>
      <c r="O104" s="2267">
        <v>101776</v>
      </c>
      <c r="P104" s="2357">
        <v>58437</v>
      </c>
      <c r="Q104" s="2356">
        <v>14681</v>
      </c>
      <c r="R104" s="2356">
        <v>23127</v>
      </c>
      <c r="S104" s="2356">
        <v>41784</v>
      </c>
      <c r="T104" s="2358">
        <v>79591</v>
      </c>
    </row>
    <row r="105" spans="1:20" ht="30" thickBot="1" x14ac:dyDescent="0.3">
      <c r="A105" s="2183" t="s">
        <v>559</v>
      </c>
      <c r="B105" s="2269">
        <v>33877</v>
      </c>
      <c r="C105" s="2184">
        <v>19861</v>
      </c>
      <c r="D105" s="2270">
        <v>1391</v>
      </c>
      <c r="E105" s="2184">
        <v>19532</v>
      </c>
      <c r="F105" s="2184">
        <v>30300</v>
      </c>
      <c r="G105" s="2185">
        <v>2546</v>
      </c>
      <c r="H105" s="2184">
        <v>3570</v>
      </c>
      <c r="I105" s="1379">
        <v>107141</v>
      </c>
      <c r="J105" s="2271">
        <v>6777</v>
      </c>
      <c r="K105" s="2271">
        <v>4767</v>
      </c>
      <c r="L105" s="2271">
        <v>7916</v>
      </c>
      <c r="M105" s="2271">
        <v>1469</v>
      </c>
      <c r="N105" s="2272">
        <v>20930</v>
      </c>
      <c r="O105" s="2273">
        <v>128070</v>
      </c>
      <c r="P105" s="2184">
        <v>69056</v>
      </c>
      <c r="Q105" s="2185">
        <v>36742</v>
      </c>
      <c r="R105" s="2185">
        <v>24518</v>
      </c>
      <c r="S105" s="2185">
        <v>42713</v>
      </c>
      <c r="T105" s="2185">
        <v>103973</v>
      </c>
    </row>
    <row r="107" spans="1:20" x14ac:dyDescent="0.25">
      <c r="I107" s="2274"/>
      <c r="O107" s="2274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mergeCells count="91"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H54:H56"/>
    <mergeCell ref="I54:I56"/>
    <mergeCell ref="J54:K54"/>
    <mergeCell ref="L54:L56"/>
    <mergeCell ref="M54:M56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40:N42"/>
    <mergeCell ref="O8:O9"/>
    <mergeCell ref="J40:K40"/>
    <mergeCell ref="L40:L42"/>
    <mergeCell ref="L7:L9"/>
    <mergeCell ref="M7:M9"/>
    <mergeCell ref="N7:N9"/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</mergeCells>
  <pageMargins left="0.7" right="0.7" top="0.75" bottom="0.75" header="0.3" footer="0.3"/>
  <pageSetup paperSize="9"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107"/>
  <sheetViews>
    <sheetView topLeftCell="A49" zoomScale="85" zoomScaleNormal="85" workbookViewId="0">
      <selection activeCell="A85" sqref="A85:T85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611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360"/>
      <c r="B3" s="1907"/>
      <c r="C3" s="2360"/>
      <c r="D3" s="1907"/>
      <c r="E3" s="1907"/>
      <c r="F3" s="3615" t="s">
        <v>543</v>
      </c>
      <c r="G3" s="3615"/>
      <c r="H3" s="2360"/>
      <c r="I3" s="1907"/>
      <c r="J3" s="2360"/>
      <c r="K3" s="2360"/>
      <c r="L3" s="2360"/>
      <c r="M3" s="2360"/>
      <c r="N3" s="2360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359" t="s">
        <v>15</v>
      </c>
      <c r="D9" s="1909" t="s">
        <v>546</v>
      </c>
      <c r="E9" s="3609"/>
      <c r="F9" s="2359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ht="17.25" customHeight="1" x14ac:dyDescent="0.25">
      <c r="A10" s="1914" t="s">
        <v>17</v>
      </c>
      <c r="B10" s="2362">
        <v>166222</v>
      </c>
      <c r="C10" s="2385">
        <v>11453</v>
      </c>
      <c r="D10" s="2407">
        <v>1757</v>
      </c>
      <c r="E10" s="2362">
        <v>24216</v>
      </c>
      <c r="F10" s="2385">
        <v>15076</v>
      </c>
      <c r="G10" s="2407">
        <v>755</v>
      </c>
      <c r="H10" s="2362">
        <v>15359</v>
      </c>
      <c r="I10" s="1918">
        <v>232327</v>
      </c>
      <c r="J10" s="2362">
        <v>2061</v>
      </c>
      <c r="K10" s="2362">
        <v>56</v>
      </c>
      <c r="L10" s="2362">
        <v>14</v>
      </c>
      <c r="M10" s="2362">
        <v>8</v>
      </c>
      <c r="N10" s="1918">
        <v>2139</v>
      </c>
      <c r="O10" s="1919">
        <v>234466</v>
      </c>
      <c r="P10" s="2449">
        <v>90235</v>
      </c>
      <c r="Q10" s="2465">
        <v>206845</v>
      </c>
      <c r="R10" s="2480">
        <v>5693</v>
      </c>
      <c r="S10" s="2493">
        <v>4079</v>
      </c>
      <c r="T10" s="1924">
        <v>216617</v>
      </c>
    </row>
    <row r="11" spans="1:20" x14ac:dyDescent="0.25">
      <c r="A11" s="2289" t="s">
        <v>552</v>
      </c>
      <c r="B11" s="2363">
        <v>33519</v>
      </c>
      <c r="C11" s="2386">
        <v>6267</v>
      </c>
      <c r="D11" s="2408">
        <v>1228</v>
      </c>
      <c r="E11" s="2363">
        <v>8738</v>
      </c>
      <c r="F11" s="2386">
        <v>5512</v>
      </c>
      <c r="G11" s="2407">
        <v>342</v>
      </c>
      <c r="H11" s="2362">
        <v>3600</v>
      </c>
      <c r="I11" s="1918">
        <v>57635</v>
      </c>
      <c r="J11" s="2363">
        <v>411</v>
      </c>
      <c r="K11" s="2363">
        <v>0</v>
      </c>
      <c r="L11" s="2363">
        <v>0</v>
      </c>
      <c r="M11" s="2362">
        <v>21</v>
      </c>
      <c r="N11" s="1918">
        <v>432</v>
      </c>
      <c r="O11" s="1919">
        <v>58067</v>
      </c>
      <c r="P11" s="2450">
        <v>26416</v>
      </c>
      <c r="Q11" s="2466">
        <v>47843</v>
      </c>
      <c r="R11" s="2481">
        <v>5276</v>
      </c>
      <c r="S11" s="2494">
        <v>786</v>
      </c>
      <c r="T11" s="1924">
        <v>53906</v>
      </c>
    </row>
    <row r="12" spans="1:20" s="1945" customFormat="1" x14ac:dyDescent="0.25">
      <c r="A12" s="1933" t="s">
        <v>553</v>
      </c>
      <c r="B12" s="2364">
        <v>8081</v>
      </c>
      <c r="C12" s="2392">
        <v>1524</v>
      </c>
      <c r="D12" s="2409">
        <v>350</v>
      </c>
      <c r="E12" s="2364">
        <v>2694</v>
      </c>
      <c r="F12" s="2392">
        <v>2119</v>
      </c>
      <c r="G12" s="2429">
        <v>71</v>
      </c>
      <c r="H12" s="2437">
        <v>811</v>
      </c>
      <c r="I12" s="1939">
        <v>15229</v>
      </c>
      <c r="J12" s="2364">
        <v>2</v>
      </c>
      <c r="K12" s="2364">
        <v>0</v>
      </c>
      <c r="L12" s="2364">
        <v>0</v>
      </c>
      <c r="M12" s="2437">
        <v>19</v>
      </c>
      <c r="N12" s="1939">
        <v>21</v>
      </c>
      <c r="O12" s="1940">
        <v>15250</v>
      </c>
      <c r="P12" s="2451">
        <v>8628</v>
      </c>
      <c r="Q12" s="2467">
        <v>11826</v>
      </c>
      <c r="R12" s="2482">
        <v>2928</v>
      </c>
      <c r="S12" s="2495">
        <v>0</v>
      </c>
      <c r="T12" s="1938">
        <v>14754</v>
      </c>
    </row>
    <row r="13" spans="1:20" s="1945" customFormat="1" x14ac:dyDescent="0.25">
      <c r="A13" s="1933" t="s">
        <v>412</v>
      </c>
      <c r="B13" s="2364">
        <v>6808</v>
      </c>
      <c r="C13" s="2392">
        <v>933</v>
      </c>
      <c r="D13" s="2409">
        <v>87</v>
      </c>
      <c r="E13" s="2364">
        <v>1204</v>
      </c>
      <c r="F13" s="2392">
        <v>785</v>
      </c>
      <c r="G13" s="2429">
        <v>17</v>
      </c>
      <c r="H13" s="2437">
        <v>591</v>
      </c>
      <c r="I13" s="1939">
        <v>10321</v>
      </c>
      <c r="J13" s="2364">
        <v>288</v>
      </c>
      <c r="K13" s="2364">
        <v>0</v>
      </c>
      <c r="L13" s="2364">
        <v>0</v>
      </c>
      <c r="M13" s="2437">
        <v>0</v>
      </c>
      <c r="N13" s="1939">
        <v>288</v>
      </c>
      <c r="O13" s="1940">
        <v>10609</v>
      </c>
      <c r="P13" s="2451">
        <v>4747</v>
      </c>
      <c r="Q13" s="2467">
        <v>8825</v>
      </c>
      <c r="R13" s="2482">
        <v>1110</v>
      </c>
      <c r="S13" s="2495">
        <v>380</v>
      </c>
      <c r="T13" s="1938">
        <v>10315</v>
      </c>
    </row>
    <row r="14" spans="1:20" s="1945" customFormat="1" x14ac:dyDescent="0.25">
      <c r="A14" s="1933" t="s">
        <v>554</v>
      </c>
      <c r="B14" s="2364">
        <v>11133</v>
      </c>
      <c r="C14" s="2392">
        <v>3344</v>
      </c>
      <c r="D14" s="2409">
        <v>461</v>
      </c>
      <c r="E14" s="2364">
        <v>3192</v>
      </c>
      <c r="F14" s="2392">
        <v>1558</v>
      </c>
      <c r="G14" s="2429">
        <v>199</v>
      </c>
      <c r="H14" s="2437">
        <v>829</v>
      </c>
      <c r="I14" s="1939">
        <v>20056</v>
      </c>
      <c r="J14" s="2364">
        <v>120</v>
      </c>
      <c r="K14" s="2364">
        <v>0</v>
      </c>
      <c r="L14" s="2364">
        <v>0</v>
      </c>
      <c r="M14" s="2437">
        <v>1</v>
      </c>
      <c r="N14" s="1939">
        <v>121</v>
      </c>
      <c r="O14" s="1940">
        <v>20177</v>
      </c>
      <c r="P14" s="2451">
        <v>7667</v>
      </c>
      <c r="Q14" s="2467">
        <v>12589</v>
      </c>
      <c r="R14" s="2482">
        <v>1074</v>
      </c>
      <c r="S14" s="2495">
        <v>380</v>
      </c>
      <c r="T14" s="1938">
        <v>14043</v>
      </c>
    </row>
    <row r="15" spans="1:20" x14ac:dyDescent="0.25">
      <c r="A15" s="2289" t="s">
        <v>555</v>
      </c>
      <c r="B15" s="2363">
        <v>27700</v>
      </c>
      <c r="C15" s="2386">
        <v>2947</v>
      </c>
      <c r="D15" s="2408">
        <v>653</v>
      </c>
      <c r="E15" s="2363">
        <v>6325</v>
      </c>
      <c r="F15" s="2386">
        <v>4310</v>
      </c>
      <c r="G15" s="2407">
        <v>202</v>
      </c>
      <c r="H15" s="2362">
        <v>2424</v>
      </c>
      <c r="I15" s="1918">
        <v>43706</v>
      </c>
      <c r="J15" s="2363">
        <v>21</v>
      </c>
      <c r="K15" s="2363">
        <v>0</v>
      </c>
      <c r="L15" s="2363">
        <v>0</v>
      </c>
      <c r="M15" s="2362">
        <v>0</v>
      </c>
      <c r="N15" s="1918">
        <v>21</v>
      </c>
      <c r="O15" s="1919">
        <v>43727</v>
      </c>
      <c r="P15" s="2450">
        <v>20777</v>
      </c>
      <c r="Q15" s="2466">
        <v>35314</v>
      </c>
      <c r="R15" s="2481">
        <v>4430</v>
      </c>
      <c r="S15" s="2494">
        <v>719</v>
      </c>
      <c r="T15" s="1924">
        <v>40463</v>
      </c>
    </row>
    <row r="16" spans="1:20" x14ac:dyDescent="0.25">
      <c r="A16" s="1947" t="s">
        <v>556</v>
      </c>
      <c r="B16" s="2365">
        <v>11276</v>
      </c>
      <c r="C16" s="2393">
        <v>1712</v>
      </c>
      <c r="D16" s="2410">
        <v>254</v>
      </c>
      <c r="E16" s="2365">
        <v>1938</v>
      </c>
      <c r="F16" s="2393">
        <v>1450</v>
      </c>
      <c r="G16" s="2413">
        <v>73</v>
      </c>
      <c r="H16" s="2367">
        <v>817</v>
      </c>
      <c r="I16" s="1952">
        <v>17193</v>
      </c>
      <c r="J16" s="2298">
        <v>0</v>
      </c>
      <c r="K16" s="2365">
        <v>0</v>
      </c>
      <c r="L16" s="2365">
        <v>0</v>
      </c>
      <c r="M16" s="2367">
        <v>0</v>
      </c>
      <c r="N16" s="1952">
        <v>0</v>
      </c>
      <c r="O16" s="1952">
        <v>17193</v>
      </c>
      <c r="P16" s="2452">
        <v>8632</v>
      </c>
      <c r="Q16" s="2468">
        <v>9418</v>
      </c>
      <c r="R16" s="2483">
        <v>3875</v>
      </c>
      <c r="S16" s="2496">
        <v>17</v>
      </c>
      <c r="T16" s="1952">
        <v>13310</v>
      </c>
    </row>
    <row r="17" spans="1:20" ht="15.75" thickBot="1" x14ac:dyDescent="0.3">
      <c r="A17" s="2289" t="s">
        <v>23</v>
      </c>
      <c r="B17" s="2366">
        <v>20604</v>
      </c>
      <c r="C17" s="2394">
        <v>2100</v>
      </c>
      <c r="D17" s="2411">
        <v>394</v>
      </c>
      <c r="E17" s="2366">
        <v>5604</v>
      </c>
      <c r="F17" s="2394">
        <v>4109</v>
      </c>
      <c r="G17" s="2408">
        <v>85</v>
      </c>
      <c r="H17" s="2362">
        <v>2725</v>
      </c>
      <c r="I17" s="1918">
        <v>35141</v>
      </c>
      <c r="J17" s="2366">
        <v>1118</v>
      </c>
      <c r="K17" s="2366">
        <v>710</v>
      </c>
      <c r="L17" s="2366">
        <v>7</v>
      </c>
      <c r="M17" s="2362">
        <v>27</v>
      </c>
      <c r="N17" s="1960">
        <v>1862</v>
      </c>
      <c r="O17" s="1961">
        <v>37003</v>
      </c>
      <c r="P17" s="2453">
        <v>16589</v>
      </c>
      <c r="Q17" s="2469">
        <v>28884</v>
      </c>
      <c r="R17" s="2484">
        <v>1324</v>
      </c>
      <c r="S17" s="2497">
        <v>5326</v>
      </c>
      <c r="T17" s="1924">
        <v>35535</v>
      </c>
    </row>
    <row r="18" spans="1:20" ht="15.75" thickBot="1" x14ac:dyDescent="0.3">
      <c r="A18" s="1966" t="s">
        <v>24</v>
      </c>
      <c r="B18" s="1967">
        <v>248045</v>
      </c>
      <c r="C18" s="1967">
        <v>22767</v>
      </c>
      <c r="D18" s="1967">
        <v>4032</v>
      </c>
      <c r="E18" s="1967">
        <v>44883</v>
      </c>
      <c r="F18" s="1967">
        <v>29007</v>
      </c>
      <c r="G18" s="1967">
        <v>1384</v>
      </c>
      <c r="H18" s="1967">
        <v>24107</v>
      </c>
      <c r="I18" s="1968">
        <v>368809</v>
      </c>
      <c r="J18" s="1967">
        <v>3611</v>
      </c>
      <c r="K18" s="1967">
        <v>766</v>
      </c>
      <c r="L18" s="1967">
        <v>21</v>
      </c>
      <c r="M18" s="1967">
        <v>56</v>
      </c>
      <c r="N18" s="1968">
        <v>4454</v>
      </c>
      <c r="O18" s="1969">
        <v>373263</v>
      </c>
      <c r="P18" s="1967">
        <v>154018</v>
      </c>
      <c r="Q18" s="1970">
        <v>318886</v>
      </c>
      <c r="R18" s="1970">
        <v>16725</v>
      </c>
      <c r="S18" s="1970">
        <v>10910</v>
      </c>
      <c r="T18" s="1970">
        <v>346521</v>
      </c>
    </row>
    <row r="19" spans="1:20" ht="15.75" thickBot="1" x14ac:dyDescent="0.3">
      <c r="A19" s="1971" t="s">
        <v>609</v>
      </c>
      <c r="B19" s="2362">
        <v>133</v>
      </c>
      <c r="C19" s="2395">
        <v>154</v>
      </c>
      <c r="D19" s="2412">
        <v>43</v>
      </c>
      <c r="E19" s="2383">
        <v>133</v>
      </c>
      <c r="F19" s="2395">
        <v>252</v>
      </c>
      <c r="G19" s="2412">
        <v>0</v>
      </c>
      <c r="H19" s="2383">
        <v>52</v>
      </c>
      <c r="I19" s="1968">
        <v>724</v>
      </c>
      <c r="J19" s="2383">
        <v>0</v>
      </c>
      <c r="K19" s="2383">
        <v>0</v>
      </c>
      <c r="L19" s="2383">
        <v>0</v>
      </c>
      <c r="M19" s="2383">
        <v>0</v>
      </c>
      <c r="N19" s="1975">
        <v>0</v>
      </c>
      <c r="O19" s="1976">
        <v>724</v>
      </c>
      <c r="P19" s="2454">
        <v>499</v>
      </c>
      <c r="Q19" s="2465">
        <v>201</v>
      </c>
      <c r="R19" s="2480">
        <v>156</v>
      </c>
      <c r="S19" s="2493">
        <v>210</v>
      </c>
      <c r="T19" s="1924">
        <v>567</v>
      </c>
    </row>
    <row r="20" spans="1:20" ht="15.75" thickBot="1" x14ac:dyDescent="0.3">
      <c r="A20" s="1978" t="s">
        <v>610</v>
      </c>
      <c r="B20" s="2362">
        <v>78</v>
      </c>
      <c r="C20" s="2386">
        <v>0</v>
      </c>
      <c r="D20" s="2408">
        <v>0</v>
      </c>
      <c r="E20" s="2363">
        <v>142</v>
      </c>
      <c r="F20" s="2386">
        <v>38</v>
      </c>
      <c r="G20" s="2408">
        <v>0</v>
      </c>
      <c r="H20" s="2363">
        <v>90</v>
      </c>
      <c r="I20" s="1968">
        <v>348</v>
      </c>
      <c r="J20" s="2363">
        <v>0</v>
      </c>
      <c r="K20" s="2363">
        <v>0</v>
      </c>
      <c r="L20" s="2363">
        <v>0</v>
      </c>
      <c r="M20" s="2363">
        <v>0</v>
      </c>
      <c r="N20" s="1979">
        <v>0</v>
      </c>
      <c r="O20" s="1980">
        <v>348</v>
      </c>
      <c r="P20" s="2450">
        <v>161</v>
      </c>
      <c r="Q20" s="2466">
        <v>335</v>
      </c>
      <c r="R20" s="2481">
        <v>14</v>
      </c>
      <c r="S20" s="2494">
        <v>0</v>
      </c>
      <c r="T20" s="1924">
        <v>349</v>
      </c>
    </row>
    <row r="21" spans="1:20" ht="15.75" thickBot="1" x14ac:dyDescent="0.3">
      <c r="A21" s="1978" t="s">
        <v>37</v>
      </c>
      <c r="B21" s="2362">
        <v>2</v>
      </c>
      <c r="C21" s="2386">
        <v>0</v>
      </c>
      <c r="D21" s="2408">
        <v>0</v>
      </c>
      <c r="E21" s="2363">
        <v>6</v>
      </c>
      <c r="F21" s="2386">
        <v>0</v>
      </c>
      <c r="G21" s="2408">
        <v>0</v>
      </c>
      <c r="H21" s="2363">
        <v>21</v>
      </c>
      <c r="I21" s="1968">
        <v>29</v>
      </c>
      <c r="J21" s="2363">
        <v>0</v>
      </c>
      <c r="K21" s="2363">
        <v>0</v>
      </c>
      <c r="L21" s="2363">
        <v>0</v>
      </c>
      <c r="M21" s="2363">
        <v>0</v>
      </c>
      <c r="N21" s="1979">
        <v>0</v>
      </c>
      <c r="O21" s="1980">
        <v>29</v>
      </c>
      <c r="P21" s="2450">
        <v>23</v>
      </c>
      <c r="Q21" s="2466">
        <v>29</v>
      </c>
      <c r="R21" s="2481">
        <v>0</v>
      </c>
      <c r="S21" s="2494">
        <v>0</v>
      </c>
      <c r="T21" s="1924">
        <v>29</v>
      </c>
    </row>
    <row r="22" spans="1:20" ht="15.75" thickBot="1" x14ac:dyDescent="0.3">
      <c r="A22" s="1978" t="s">
        <v>38</v>
      </c>
      <c r="B22" s="2362">
        <v>79</v>
      </c>
      <c r="C22" s="2386">
        <v>0</v>
      </c>
      <c r="D22" s="2408">
        <v>0</v>
      </c>
      <c r="E22" s="2363">
        <v>55</v>
      </c>
      <c r="F22" s="2386">
        <v>11</v>
      </c>
      <c r="G22" s="2408">
        <v>0</v>
      </c>
      <c r="H22" s="2363">
        <v>44</v>
      </c>
      <c r="I22" s="1968">
        <v>189</v>
      </c>
      <c r="J22" s="2363">
        <v>0</v>
      </c>
      <c r="K22" s="2363">
        <v>0</v>
      </c>
      <c r="L22" s="2363">
        <v>0</v>
      </c>
      <c r="M22" s="2363">
        <v>0</v>
      </c>
      <c r="N22" s="1979">
        <v>0</v>
      </c>
      <c r="O22" s="1980">
        <v>189</v>
      </c>
      <c r="P22" s="2450">
        <v>113</v>
      </c>
      <c r="Q22" s="2466">
        <v>188</v>
      </c>
      <c r="R22" s="2481">
        <v>0</v>
      </c>
      <c r="S22" s="2494">
        <v>0</v>
      </c>
      <c r="T22" s="1924">
        <v>188</v>
      </c>
    </row>
    <row r="23" spans="1:20" ht="15.75" thickBot="1" x14ac:dyDescent="0.3">
      <c r="A23" s="1978" t="s">
        <v>39</v>
      </c>
      <c r="B23" s="2362">
        <v>45</v>
      </c>
      <c r="C23" s="2386">
        <v>14</v>
      </c>
      <c r="D23" s="2408">
        <v>0</v>
      </c>
      <c r="E23" s="2363">
        <v>93</v>
      </c>
      <c r="F23" s="2386">
        <v>66</v>
      </c>
      <c r="G23" s="2408">
        <v>0</v>
      </c>
      <c r="H23" s="2363">
        <v>12</v>
      </c>
      <c r="I23" s="1968">
        <v>230</v>
      </c>
      <c r="J23" s="2363">
        <v>0</v>
      </c>
      <c r="K23" s="2363">
        <v>0</v>
      </c>
      <c r="L23" s="2363">
        <v>0</v>
      </c>
      <c r="M23" s="2363">
        <v>0</v>
      </c>
      <c r="N23" s="1979">
        <v>0</v>
      </c>
      <c r="O23" s="1980">
        <v>230</v>
      </c>
      <c r="P23" s="2450">
        <v>124</v>
      </c>
      <c r="Q23" s="2466">
        <v>216</v>
      </c>
      <c r="R23" s="2481">
        <v>14</v>
      </c>
      <c r="S23" s="2494">
        <v>0</v>
      </c>
      <c r="T23" s="1924">
        <v>230</v>
      </c>
    </row>
    <row r="24" spans="1:20" ht="15" customHeight="1" thickBot="1" x14ac:dyDescent="0.3">
      <c r="A24" s="1978" t="s">
        <v>40</v>
      </c>
      <c r="B24" s="2362">
        <v>4</v>
      </c>
      <c r="C24" s="2386">
        <v>70</v>
      </c>
      <c r="D24" s="2408">
        <v>0</v>
      </c>
      <c r="E24" s="2363">
        <v>3</v>
      </c>
      <c r="F24" s="2386">
        <v>7</v>
      </c>
      <c r="G24" s="2408">
        <v>0</v>
      </c>
      <c r="H24" s="2363">
        <v>0</v>
      </c>
      <c r="I24" s="1968">
        <v>84</v>
      </c>
      <c r="J24" s="2363">
        <v>0</v>
      </c>
      <c r="K24" s="2363">
        <v>0</v>
      </c>
      <c r="L24" s="2363">
        <v>0</v>
      </c>
      <c r="M24" s="2363">
        <v>0</v>
      </c>
      <c r="N24" s="1979">
        <v>0</v>
      </c>
      <c r="O24" s="1980">
        <v>84</v>
      </c>
      <c r="P24" s="2450">
        <v>12</v>
      </c>
      <c r="Q24" s="2466">
        <v>82</v>
      </c>
      <c r="R24" s="2481">
        <v>0</v>
      </c>
      <c r="S24" s="2494">
        <v>0</v>
      </c>
      <c r="T24" s="1924">
        <v>82</v>
      </c>
    </row>
    <row r="25" spans="1:20" ht="15.75" thickBot="1" x14ac:dyDescent="0.3">
      <c r="A25" s="2313" t="s">
        <v>41</v>
      </c>
      <c r="B25" s="2362">
        <v>123</v>
      </c>
      <c r="C25" s="2386">
        <v>0</v>
      </c>
      <c r="D25" s="2408">
        <v>0</v>
      </c>
      <c r="E25" s="2363">
        <v>33</v>
      </c>
      <c r="F25" s="2386">
        <v>10</v>
      </c>
      <c r="G25" s="2408">
        <v>8</v>
      </c>
      <c r="H25" s="2363">
        <v>0</v>
      </c>
      <c r="I25" s="1968">
        <v>166</v>
      </c>
      <c r="J25" s="2363">
        <v>0</v>
      </c>
      <c r="K25" s="2363">
        <v>0</v>
      </c>
      <c r="L25" s="2363">
        <v>0</v>
      </c>
      <c r="M25" s="2363">
        <v>0</v>
      </c>
      <c r="N25" s="1979">
        <v>0</v>
      </c>
      <c r="O25" s="1980">
        <v>166</v>
      </c>
      <c r="P25" s="2450">
        <v>36</v>
      </c>
      <c r="Q25" s="2466">
        <v>159</v>
      </c>
      <c r="R25" s="2481">
        <v>0</v>
      </c>
      <c r="S25" s="2494">
        <v>0</v>
      </c>
      <c r="T25" s="1924">
        <v>159</v>
      </c>
    </row>
    <row r="26" spans="1:20" ht="15.75" thickBot="1" x14ac:dyDescent="0.3">
      <c r="A26" s="1978" t="s">
        <v>42</v>
      </c>
      <c r="B26" s="2362">
        <v>0</v>
      </c>
      <c r="C26" s="2386">
        <v>0</v>
      </c>
      <c r="D26" s="2408">
        <v>0</v>
      </c>
      <c r="E26" s="2363">
        <v>0</v>
      </c>
      <c r="F26" s="2386">
        <v>0</v>
      </c>
      <c r="G26" s="2408">
        <v>0</v>
      </c>
      <c r="H26" s="2363">
        <v>0</v>
      </c>
      <c r="I26" s="1968">
        <v>0</v>
      </c>
      <c r="J26" s="2363">
        <v>0</v>
      </c>
      <c r="K26" s="2363">
        <v>0</v>
      </c>
      <c r="L26" s="2363">
        <v>0</v>
      </c>
      <c r="M26" s="2363">
        <v>0</v>
      </c>
      <c r="N26" s="1979">
        <v>0</v>
      </c>
      <c r="O26" s="1980">
        <v>0</v>
      </c>
      <c r="P26" s="2450">
        <v>0</v>
      </c>
      <c r="Q26" s="2466">
        <v>0</v>
      </c>
      <c r="R26" s="2481">
        <v>0</v>
      </c>
      <c r="S26" s="2494">
        <v>0</v>
      </c>
      <c r="T26" s="1924">
        <v>0</v>
      </c>
    </row>
    <row r="27" spans="1:20" ht="15.75" thickBot="1" x14ac:dyDescent="0.3">
      <c r="A27" s="1978" t="s">
        <v>43</v>
      </c>
      <c r="B27" s="2362">
        <v>398</v>
      </c>
      <c r="C27" s="2386">
        <v>64</v>
      </c>
      <c r="D27" s="2408">
        <v>0</v>
      </c>
      <c r="E27" s="2363">
        <v>312</v>
      </c>
      <c r="F27" s="2386">
        <v>84</v>
      </c>
      <c r="G27" s="2408">
        <v>0</v>
      </c>
      <c r="H27" s="2363">
        <v>107</v>
      </c>
      <c r="I27" s="1968">
        <v>965</v>
      </c>
      <c r="J27" s="2363">
        <v>0</v>
      </c>
      <c r="K27" s="2363">
        <v>0</v>
      </c>
      <c r="L27" s="2363">
        <v>0</v>
      </c>
      <c r="M27" s="2363">
        <v>2</v>
      </c>
      <c r="N27" s="1979">
        <v>2</v>
      </c>
      <c r="O27" s="1980">
        <v>967</v>
      </c>
      <c r="P27" s="2450">
        <v>538</v>
      </c>
      <c r="Q27" s="2466">
        <v>380</v>
      </c>
      <c r="R27" s="2481">
        <v>491</v>
      </c>
      <c r="S27" s="2494">
        <v>85</v>
      </c>
      <c r="T27" s="1924">
        <v>956</v>
      </c>
    </row>
    <row r="28" spans="1:20" ht="15.75" thickBot="1" x14ac:dyDescent="0.3">
      <c r="A28" s="1978" t="s">
        <v>44</v>
      </c>
      <c r="B28" s="2362">
        <v>127</v>
      </c>
      <c r="C28" s="2386">
        <v>0</v>
      </c>
      <c r="D28" s="2408">
        <v>0</v>
      </c>
      <c r="E28" s="2363">
        <v>76</v>
      </c>
      <c r="F28" s="2386">
        <v>25</v>
      </c>
      <c r="G28" s="2408">
        <v>0</v>
      </c>
      <c r="H28" s="2363">
        <v>0</v>
      </c>
      <c r="I28" s="1968">
        <v>228</v>
      </c>
      <c r="J28" s="2363">
        <v>0</v>
      </c>
      <c r="K28" s="2363">
        <v>0</v>
      </c>
      <c r="L28" s="2363">
        <v>0</v>
      </c>
      <c r="M28" s="2363">
        <v>0</v>
      </c>
      <c r="N28" s="1979">
        <v>0</v>
      </c>
      <c r="O28" s="1980">
        <v>228</v>
      </c>
      <c r="P28" s="2450">
        <v>108</v>
      </c>
      <c r="Q28" s="2466">
        <v>175</v>
      </c>
      <c r="R28" s="2481">
        <v>52</v>
      </c>
      <c r="S28" s="2494">
        <v>0</v>
      </c>
      <c r="T28" s="1924">
        <v>227</v>
      </c>
    </row>
    <row r="29" spans="1:20" ht="15.75" thickBot="1" x14ac:dyDescent="0.3">
      <c r="A29" s="1978" t="s">
        <v>45</v>
      </c>
      <c r="B29" s="2362">
        <v>42</v>
      </c>
      <c r="C29" s="2386">
        <v>10</v>
      </c>
      <c r="D29" s="2408">
        <v>0</v>
      </c>
      <c r="E29" s="2363">
        <v>16</v>
      </c>
      <c r="F29" s="2386">
        <v>0</v>
      </c>
      <c r="G29" s="2408">
        <v>0</v>
      </c>
      <c r="H29" s="2363">
        <v>0</v>
      </c>
      <c r="I29" s="1968">
        <v>68</v>
      </c>
      <c r="J29" s="2363">
        <v>0</v>
      </c>
      <c r="K29" s="2363">
        <v>0</v>
      </c>
      <c r="L29" s="2363">
        <v>0</v>
      </c>
      <c r="M29" s="2363">
        <v>0</v>
      </c>
      <c r="N29" s="1979">
        <v>0</v>
      </c>
      <c r="O29" s="1980">
        <v>68</v>
      </c>
      <c r="P29" s="2450">
        <v>59</v>
      </c>
      <c r="Q29" s="2466">
        <v>48</v>
      </c>
      <c r="R29" s="2481">
        <v>20</v>
      </c>
      <c r="S29" s="2494">
        <v>0</v>
      </c>
      <c r="T29" s="1924">
        <v>68</v>
      </c>
    </row>
    <row r="30" spans="1:20" ht="15.75" thickBot="1" x14ac:dyDescent="0.3">
      <c r="A30" s="1978" t="s">
        <v>46</v>
      </c>
      <c r="B30" s="2362">
        <v>312</v>
      </c>
      <c r="C30" s="2386">
        <v>120</v>
      </c>
      <c r="D30" s="2408">
        <v>0</v>
      </c>
      <c r="E30" s="2363">
        <v>11</v>
      </c>
      <c r="F30" s="2386">
        <v>7</v>
      </c>
      <c r="G30" s="2408">
        <v>0</v>
      </c>
      <c r="H30" s="2363">
        <v>0</v>
      </c>
      <c r="I30" s="1968">
        <v>450</v>
      </c>
      <c r="J30" s="2363">
        <v>0</v>
      </c>
      <c r="K30" s="2363">
        <v>0</v>
      </c>
      <c r="L30" s="2363">
        <v>0</v>
      </c>
      <c r="M30" s="2363">
        <v>0</v>
      </c>
      <c r="N30" s="1979">
        <v>0</v>
      </c>
      <c r="O30" s="1980">
        <v>450</v>
      </c>
      <c r="P30" s="2450">
        <v>299</v>
      </c>
      <c r="Q30" s="2466">
        <v>12</v>
      </c>
      <c r="R30" s="2481">
        <v>380</v>
      </c>
      <c r="S30" s="2494">
        <v>0</v>
      </c>
      <c r="T30" s="1924">
        <v>392</v>
      </c>
    </row>
    <row r="31" spans="1:20" ht="15.75" thickBot="1" x14ac:dyDescent="0.3">
      <c r="A31" s="1978" t="s">
        <v>47</v>
      </c>
      <c r="B31" s="2362">
        <v>2</v>
      </c>
      <c r="C31" s="2386">
        <v>6</v>
      </c>
      <c r="D31" s="2408">
        <v>0</v>
      </c>
      <c r="E31" s="2363">
        <v>8</v>
      </c>
      <c r="F31" s="2386">
        <v>0</v>
      </c>
      <c r="G31" s="2408">
        <v>0</v>
      </c>
      <c r="H31" s="2363">
        <v>0</v>
      </c>
      <c r="I31" s="1968">
        <v>16</v>
      </c>
      <c r="J31" s="2363">
        <v>0</v>
      </c>
      <c r="K31" s="2363">
        <v>0</v>
      </c>
      <c r="L31" s="2363">
        <v>0</v>
      </c>
      <c r="M31" s="2363">
        <v>0</v>
      </c>
      <c r="N31" s="1979">
        <v>0</v>
      </c>
      <c r="O31" s="1980">
        <v>16</v>
      </c>
      <c r="P31" s="2450">
        <v>2</v>
      </c>
      <c r="Q31" s="2466">
        <v>2</v>
      </c>
      <c r="R31" s="2481">
        <v>14</v>
      </c>
      <c r="S31" s="2494">
        <v>0</v>
      </c>
      <c r="T31" s="1924">
        <v>16</v>
      </c>
    </row>
    <row r="32" spans="1:20" ht="15.75" thickBot="1" x14ac:dyDescent="0.3">
      <c r="A32" s="1982" t="s">
        <v>557</v>
      </c>
      <c r="B32" s="2367">
        <v>1362</v>
      </c>
      <c r="C32" s="2396">
        <v>79</v>
      </c>
      <c r="D32" s="2413">
        <v>46</v>
      </c>
      <c r="E32" s="2384">
        <v>240</v>
      </c>
      <c r="F32" s="2396">
        <v>180</v>
      </c>
      <c r="G32" s="2413">
        <v>33</v>
      </c>
      <c r="H32" s="2384">
        <v>67</v>
      </c>
      <c r="I32" s="1985">
        <v>1928</v>
      </c>
      <c r="J32" s="2384">
        <v>0</v>
      </c>
      <c r="K32" s="2384">
        <v>0</v>
      </c>
      <c r="L32" s="2384">
        <v>0</v>
      </c>
      <c r="M32" s="2384">
        <v>0</v>
      </c>
      <c r="N32" s="1984">
        <v>0</v>
      </c>
      <c r="O32" s="1984">
        <v>1928</v>
      </c>
      <c r="P32" s="2455">
        <v>1320</v>
      </c>
      <c r="Q32" s="2470">
        <v>1537</v>
      </c>
      <c r="R32" s="2485">
        <v>226</v>
      </c>
      <c r="S32" s="2498">
        <v>108</v>
      </c>
      <c r="T32" s="1952">
        <v>1870</v>
      </c>
    </row>
    <row r="33" spans="1:20" ht="15.75" thickBot="1" x14ac:dyDescent="0.3">
      <c r="A33" s="2289" t="s">
        <v>321</v>
      </c>
      <c r="B33" s="2368">
        <v>245</v>
      </c>
      <c r="C33" s="2386">
        <v>124</v>
      </c>
      <c r="D33" s="2408">
        <v>105</v>
      </c>
      <c r="E33" s="2363">
        <v>184</v>
      </c>
      <c r="F33" s="2386">
        <v>6</v>
      </c>
      <c r="G33" s="2408">
        <v>0</v>
      </c>
      <c r="H33" s="2363">
        <v>44</v>
      </c>
      <c r="I33" s="1968">
        <v>603</v>
      </c>
      <c r="J33" s="2363">
        <v>0</v>
      </c>
      <c r="K33" s="2363">
        <v>0</v>
      </c>
      <c r="L33" s="2363">
        <v>0</v>
      </c>
      <c r="M33" s="2363">
        <v>0</v>
      </c>
      <c r="N33" s="1979">
        <v>0</v>
      </c>
      <c r="O33" s="1980">
        <v>603</v>
      </c>
      <c r="P33" s="2450">
        <v>412</v>
      </c>
      <c r="Q33" s="2469">
        <v>411</v>
      </c>
      <c r="R33" s="2484">
        <v>184</v>
      </c>
      <c r="S33" s="2497">
        <v>0</v>
      </c>
      <c r="T33" s="1991">
        <v>595</v>
      </c>
    </row>
    <row r="34" spans="1:20" s="2" customFormat="1" ht="15.75" thickBot="1" x14ac:dyDescent="0.3">
      <c r="A34" s="1992" t="s">
        <v>25</v>
      </c>
      <c r="B34" s="1967">
        <v>2952</v>
      </c>
      <c r="C34" s="1993">
        <v>641</v>
      </c>
      <c r="D34" s="1994">
        <v>194</v>
      </c>
      <c r="E34" s="1995">
        <v>1312</v>
      </c>
      <c r="F34" s="1993">
        <v>686</v>
      </c>
      <c r="G34" s="1994">
        <v>41</v>
      </c>
      <c r="H34" s="1995">
        <v>437</v>
      </c>
      <c r="I34" s="1968">
        <v>6029</v>
      </c>
      <c r="J34" s="1995">
        <v>0</v>
      </c>
      <c r="K34" s="1995">
        <v>0</v>
      </c>
      <c r="L34" s="1995">
        <v>0</v>
      </c>
      <c r="M34" s="1995">
        <v>2</v>
      </c>
      <c r="N34" s="1996">
        <v>2</v>
      </c>
      <c r="O34" s="1997">
        <v>6031</v>
      </c>
      <c r="P34" s="1995">
        <v>3706</v>
      </c>
      <c r="Q34" s="1998">
        <v>3775</v>
      </c>
      <c r="R34" s="1998">
        <v>1551</v>
      </c>
      <c r="S34" s="1999">
        <v>403</v>
      </c>
      <c r="T34" s="1970">
        <v>5729</v>
      </c>
    </row>
    <row r="35" spans="1:20" s="2" customFormat="1" ht="15.75" thickBot="1" x14ac:dyDescent="0.3">
      <c r="A35" s="1966" t="s">
        <v>558</v>
      </c>
      <c r="B35" s="1967">
        <v>250997</v>
      </c>
      <c r="C35" s="2000">
        <v>23408</v>
      </c>
      <c r="D35" s="2001">
        <v>4226</v>
      </c>
      <c r="E35" s="1967">
        <v>46195</v>
      </c>
      <c r="F35" s="2002">
        <v>29693</v>
      </c>
      <c r="G35" s="1970">
        <v>1425</v>
      </c>
      <c r="H35" s="1967">
        <v>24544</v>
      </c>
      <c r="I35" s="1968">
        <v>374837</v>
      </c>
      <c r="J35" s="1967">
        <v>3611</v>
      </c>
      <c r="K35" s="1967">
        <v>766</v>
      </c>
      <c r="L35" s="1967">
        <v>21</v>
      </c>
      <c r="M35" s="1967">
        <v>58</v>
      </c>
      <c r="N35" s="1968">
        <v>4456</v>
      </c>
      <c r="O35" s="1969">
        <v>379293</v>
      </c>
      <c r="P35" s="1967">
        <v>157725</v>
      </c>
      <c r="Q35" s="2003">
        <v>322661</v>
      </c>
      <c r="R35" s="2003">
        <v>18275</v>
      </c>
      <c r="S35" s="2004">
        <v>11313</v>
      </c>
      <c r="T35" s="2005">
        <v>352250</v>
      </c>
    </row>
    <row r="36" spans="1:20" x14ac:dyDescent="0.25">
      <c r="A36" s="2006"/>
      <c r="B36" s="2007"/>
      <c r="C36" s="2007"/>
      <c r="D36" s="2008"/>
      <c r="E36" s="2007"/>
      <c r="F36" s="2007"/>
      <c r="G36" s="2009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359" t="s">
        <v>15</v>
      </c>
      <c r="D42" s="1909" t="s">
        <v>546</v>
      </c>
      <c r="E42" s="3609"/>
      <c r="F42" s="2359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362">
        <v>79073</v>
      </c>
      <c r="C43" s="2397">
        <v>7500</v>
      </c>
      <c r="D43" s="2414">
        <v>480</v>
      </c>
      <c r="E43" s="2428">
        <v>5303</v>
      </c>
      <c r="F43" s="2428">
        <v>2514</v>
      </c>
      <c r="G43" s="2430">
        <v>217</v>
      </c>
      <c r="H43" s="2438">
        <v>7761</v>
      </c>
      <c r="I43" s="1918">
        <v>102150</v>
      </c>
      <c r="J43" s="2385">
        <v>1617</v>
      </c>
      <c r="K43" s="2428">
        <v>56</v>
      </c>
      <c r="L43" s="2428">
        <v>13</v>
      </c>
      <c r="M43" s="2438">
        <v>1</v>
      </c>
      <c r="N43" s="1918">
        <v>1687</v>
      </c>
      <c r="O43" s="1919">
        <v>103837</v>
      </c>
      <c r="P43" s="2454">
        <v>23786</v>
      </c>
      <c r="Q43" s="2466">
        <v>87088</v>
      </c>
      <c r="R43" s="2481">
        <v>921</v>
      </c>
      <c r="S43" s="2494">
        <v>2582</v>
      </c>
      <c r="T43" s="2017">
        <v>90591</v>
      </c>
    </row>
    <row r="44" spans="1:20" s="2" customFormat="1" ht="15.75" thickBot="1" x14ac:dyDescent="0.3">
      <c r="A44" s="1978" t="s">
        <v>28</v>
      </c>
      <c r="B44" s="2368">
        <v>168972</v>
      </c>
      <c r="C44" s="2398">
        <v>15268</v>
      </c>
      <c r="D44" s="2415">
        <v>3552</v>
      </c>
      <c r="E44" s="2398">
        <v>39580</v>
      </c>
      <c r="F44" s="2398">
        <v>26494</v>
      </c>
      <c r="G44" s="2430">
        <v>1167</v>
      </c>
      <c r="H44" s="2438">
        <v>16346</v>
      </c>
      <c r="I44" s="1960">
        <v>266659</v>
      </c>
      <c r="J44" s="2386">
        <v>1994</v>
      </c>
      <c r="K44" s="2398">
        <v>710</v>
      </c>
      <c r="L44" s="2398">
        <v>8</v>
      </c>
      <c r="M44" s="2438">
        <v>55</v>
      </c>
      <c r="N44" s="1918">
        <v>2767</v>
      </c>
      <c r="O44" s="1919">
        <v>269426</v>
      </c>
      <c r="P44" s="2456">
        <v>130232</v>
      </c>
      <c r="Q44" s="2469">
        <v>231798</v>
      </c>
      <c r="R44" s="2484">
        <v>15804</v>
      </c>
      <c r="S44" s="2497">
        <v>8328</v>
      </c>
      <c r="T44" s="2319">
        <v>255930</v>
      </c>
    </row>
    <row r="45" spans="1:20" s="2" customFormat="1" ht="15.75" thickBot="1" x14ac:dyDescent="0.3">
      <c r="A45" s="1966" t="s">
        <v>24</v>
      </c>
      <c r="B45" s="1967">
        <v>248045</v>
      </c>
      <c r="C45" s="2000">
        <v>22767</v>
      </c>
      <c r="D45" s="1998">
        <v>4032</v>
      </c>
      <c r="E45" s="2000">
        <v>44883</v>
      </c>
      <c r="F45" s="2000">
        <v>29007</v>
      </c>
      <c r="G45" s="1998">
        <v>1384</v>
      </c>
      <c r="H45" s="2002">
        <v>24107</v>
      </c>
      <c r="I45" s="1968">
        <v>368809</v>
      </c>
      <c r="J45" s="2000">
        <v>3611</v>
      </c>
      <c r="K45" s="2000">
        <v>766</v>
      </c>
      <c r="L45" s="2000">
        <v>21</v>
      </c>
      <c r="M45" s="2000">
        <v>56</v>
      </c>
      <c r="N45" s="1968">
        <v>4454</v>
      </c>
      <c r="O45" s="1969">
        <v>373263</v>
      </c>
      <c r="P45" s="2002">
        <v>154018</v>
      </c>
      <c r="Q45" s="2022">
        <v>318886</v>
      </c>
      <c r="R45" s="2022">
        <v>16725</v>
      </c>
      <c r="S45" s="2023">
        <v>10910</v>
      </c>
      <c r="T45" s="1994">
        <v>346521</v>
      </c>
    </row>
    <row r="46" spans="1:20" s="2" customFormat="1" ht="15.75" thickBot="1" x14ac:dyDescent="0.3">
      <c r="A46" s="1966" t="s">
        <v>25</v>
      </c>
      <c r="B46" s="1967">
        <v>2952</v>
      </c>
      <c r="C46" s="2024">
        <v>641</v>
      </c>
      <c r="D46" s="2003">
        <v>194</v>
      </c>
      <c r="E46" s="2024">
        <v>1312</v>
      </c>
      <c r="F46" s="2024">
        <v>686</v>
      </c>
      <c r="G46" s="2003">
        <v>41</v>
      </c>
      <c r="H46" s="2024">
        <v>437</v>
      </c>
      <c r="I46" s="1968">
        <v>6029</v>
      </c>
      <c r="J46" s="2024">
        <v>0</v>
      </c>
      <c r="K46" s="2024">
        <v>0</v>
      </c>
      <c r="L46" s="2024">
        <v>0</v>
      </c>
      <c r="M46" s="2024">
        <v>2</v>
      </c>
      <c r="N46" s="2025">
        <v>2</v>
      </c>
      <c r="O46" s="2026">
        <v>6031</v>
      </c>
      <c r="P46" s="2027">
        <v>3706</v>
      </c>
      <c r="Q46" s="1998">
        <v>3775</v>
      </c>
      <c r="R46" s="1998">
        <v>1551</v>
      </c>
      <c r="S46" s="1999">
        <v>403</v>
      </c>
      <c r="T46" s="1970">
        <v>5729</v>
      </c>
    </row>
    <row r="47" spans="1:20" s="2" customFormat="1" ht="15.75" thickBot="1" x14ac:dyDescent="0.3">
      <c r="A47" s="2028" t="s">
        <v>558</v>
      </c>
      <c r="B47" s="1967">
        <v>250997</v>
      </c>
      <c r="C47" s="2024">
        <v>23408</v>
      </c>
      <c r="D47" s="2003">
        <v>4226</v>
      </c>
      <c r="E47" s="2024">
        <v>46195</v>
      </c>
      <c r="F47" s="2024">
        <v>29693</v>
      </c>
      <c r="G47" s="2003">
        <v>1425</v>
      </c>
      <c r="H47" s="2027">
        <v>24544</v>
      </c>
      <c r="I47" s="2029">
        <v>374837</v>
      </c>
      <c r="J47" s="2024">
        <v>3611</v>
      </c>
      <c r="K47" s="2024">
        <v>766</v>
      </c>
      <c r="L47" s="2024">
        <v>21</v>
      </c>
      <c r="M47" s="2024">
        <v>58</v>
      </c>
      <c r="N47" s="2029">
        <v>4456</v>
      </c>
      <c r="O47" s="2030">
        <v>379293</v>
      </c>
      <c r="P47" s="2002">
        <v>157725</v>
      </c>
      <c r="Q47" s="2003">
        <v>322661</v>
      </c>
      <c r="R47" s="2003">
        <v>18275</v>
      </c>
      <c r="S47" s="2004">
        <v>11313</v>
      </c>
      <c r="T47" s="2005">
        <v>352250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/>
      <c r="J49" s="61"/>
      <c r="K49" s="61"/>
      <c r="L49" s="61"/>
      <c r="M49" s="61"/>
      <c r="N49" s="2274"/>
      <c r="O49" s="61"/>
      <c r="P49" s="973"/>
      <c r="Q49" s="113"/>
      <c r="R49" s="113"/>
      <c r="S49" s="113"/>
      <c r="T49" s="113"/>
    </row>
    <row r="50" spans="1:20" x14ac:dyDescent="0.25">
      <c r="I50" s="2275"/>
      <c r="L50" s="2274"/>
      <c r="N50" s="2275"/>
      <c r="P50" s="2"/>
      <c r="Q50" s="2010"/>
      <c r="R50" s="2010"/>
      <c r="S50" s="2010"/>
    </row>
    <row r="51" spans="1:20" ht="15.75" thickBot="1" x14ac:dyDescent="0.3">
      <c r="P51" s="2"/>
      <c r="Q51" s="973"/>
      <c r="R51" s="973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359" t="s">
        <v>15</v>
      </c>
      <c r="D56" s="1909" t="s">
        <v>546</v>
      </c>
      <c r="E56" s="3609"/>
      <c r="F56" s="2359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2376" t="s">
        <v>17</v>
      </c>
      <c r="B57" s="2369">
        <v>69877</v>
      </c>
      <c r="C57" s="2399">
        <v>37591</v>
      </c>
      <c r="D57" s="2416">
        <v>643</v>
      </c>
      <c r="E57" s="2369">
        <v>17826</v>
      </c>
      <c r="F57" s="2399">
        <v>20708</v>
      </c>
      <c r="G57" s="2416">
        <v>1603</v>
      </c>
      <c r="H57" s="2369">
        <v>7373</v>
      </c>
      <c r="I57" s="2034">
        <v>153375</v>
      </c>
      <c r="J57" s="2369">
        <v>7318</v>
      </c>
      <c r="K57" s="2369">
        <v>2805</v>
      </c>
      <c r="L57" s="2369">
        <v>2871</v>
      </c>
      <c r="M57" s="2369">
        <v>2009</v>
      </c>
      <c r="N57" s="2034">
        <v>15003</v>
      </c>
      <c r="O57" s="2035">
        <v>168378</v>
      </c>
      <c r="P57" s="2457">
        <v>85111</v>
      </c>
      <c r="Q57" s="2471">
        <v>38033</v>
      </c>
      <c r="R57" s="2486">
        <v>70042</v>
      </c>
      <c r="S57" s="2499">
        <v>55273</v>
      </c>
      <c r="T57" s="2040">
        <v>163348</v>
      </c>
    </row>
    <row r="58" spans="1:20" x14ac:dyDescent="0.25">
      <c r="A58" s="2313" t="s">
        <v>613</v>
      </c>
      <c r="B58" s="2370">
        <v>60199</v>
      </c>
      <c r="C58" s="2400">
        <v>46479</v>
      </c>
      <c r="D58" s="2417">
        <v>1992</v>
      </c>
      <c r="E58" s="2370">
        <v>13183</v>
      </c>
      <c r="F58" s="2400">
        <v>15274</v>
      </c>
      <c r="G58" s="2416">
        <v>2524</v>
      </c>
      <c r="H58" s="2369">
        <v>8945</v>
      </c>
      <c r="I58" s="2034">
        <v>144080</v>
      </c>
      <c r="J58" s="2370">
        <v>9310</v>
      </c>
      <c r="K58" s="2370">
        <v>7490</v>
      </c>
      <c r="L58" s="2370">
        <v>8443</v>
      </c>
      <c r="M58" s="2369">
        <v>3746</v>
      </c>
      <c r="N58" s="2034">
        <v>28988</v>
      </c>
      <c r="O58" s="2035">
        <v>173068</v>
      </c>
      <c r="P58" s="2458">
        <v>87889</v>
      </c>
      <c r="Q58" s="2472">
        <v>23101</v>
      </c>
      <c r="R58" s="2168">
        <v>46038</v>
      </c>
      <c r="S58" s="2169">
        <v>61302</v>
      </c>
      <c r="T58" s="2040">
        <v>130440</v>
      </c>
    </row>
    <row r="59" spans="1:20" s="1945" customFormat="1" x14ac:dyDescent="0.25">
      <c r="A59" s="1933" t="s">
        <v>553</v>
      </c>
      <c r="B59" s="2371">
        <v>18681</v>
      </c>
      <c r="C59" s="2401">
        <v>15148</v>
      </c>
      <c r="D59" s="2418">
        <v>395</v>
      </c>
      <c r="E59" s="2371">
        <v>2825</v>
      </c>
      <c r="F59" s="2401">
        <v>3399</v>
      </c>
      <c r="G59" s="2431">
        <v>296</v>
      </c>
      <c r="H59" s="2439">
        <v>2342</v>
      </c>
      <c r="I59" s="2053">
        <v>42396</v>
      </c>
      <c r="J59" s="2371">
        <v>5269</v>
      </c>
      <c r="K59" s="2371">
        <v>3861</v>
      </c>
      <c r="L59" s="2371">
        <v>433</v>
      </c>
      <c r="M59" s="2439">
        <v>1534</v>
      </c>
      <c r="N59" s="2053">
        <v>11097</v>
      </c>
      <c r="O59" s="2054">
        <v>53493</v>
      </c>
      <c r="P59" s="2459">
        <v>25034</v>
      </c>
      <c r="Q59" s="2473">
        <v>10729</v>
      </c>
      <c r="R59" s="2487">
        <v>10827</v>
      </c>
      <c r="S59" s="2487">
        <v>8098</v>
      </c>
      <c r="T59" s="2052">
        <v>29654</v>
      </c>
    </row>
    <row r="60" spans="1:20" s="1945" customFormat="1" x14ac:dyDescent="0.25">
      <c r="A60" s="1933" t="s">
        <v>412</v>
      </c>
      <c r="B60" s="2371">
        <v>19886</v>
      </c>
      <c r="C60" s="2401">
        <v>10844</v>
      </c>
      <c r="D60" s="2418">
        <v>25</v>
      </c>
      <c r="E60" s="2371">
        <v>3954</v>
      </c>
      <c r="F60" s="2401">
        <v>4290</v>
      </c>
      <c r="G60" s="2431">
        <v>284</v>
      </c>
      <c r="H60" s="2439">
        <v>4363</v>
      </c>
      <c r="I60" s="2053">
        <v>43337</v>
      </c>
      <c r="J60" s="2371">
        <v>1315</v>
      </c>
      <c r="K60" s="2371">
        <v>0</v>
      </c>
      <c r="L60" s="2371">
        <v>338</v>
      </c>
      <c r="M60" s="2439">
        <v>2161</v>
      </c>
      <c r="N60" s="2053">
        <v>3814</v>
      </c>
      <c r="O60" s="2054">
        <v>47151</v>
      </c>
      <c r="P60" s="2459">
        <v>25249</v>
      </c>
      <c r="Q60" s="2473">
        <v>5039</v>
      </c>
      <c r="R60" s="2487">
        <v>12867</v>
      </c>
      <c r="S60" s="2487">
        <v>21675</v>
      </c>
      <c r="T60" s="2052">
        <v>39581</v>
      </c>
    </row>
    <row r="61" spans="1:20" s="1945" customFormat="1" x14ac:dyDescent="0.25">
      <c r="A61" s="1933" t="s">
        <v>554</v>
      </c>
      <c r="B61" s="2371">
        <v>19230</v>
      </c>
      <c r="C61" s="2401">
        <v>19306</v>
      </c>
      <c r="D61" s="2418">
        <v>1537</v>
      </c>
      <c r="E61" s="2371">
        <v>5892</v>
      </c>
      <c r="F61" s="2401">
        <v>6591</v>
      </c>
      <c r="G61" s="2431">
        <v>1898</v>
      </c>
      <c r="H61" s="2439">
        <v>1942</v>
      </c>
      <c r="I61" s="2053">
        <v>52961</v>
      </c>
      <c r="J61" s="2371">
        <v>2448</v>
      </c>
      <c r="K61" s="2371">
        <v>3448</v>
      </c>
      <c r="L61" s="2371">
        <v>7634</v>
      </c>
      <c r="M61" s="2439">
        <v>36</v>
      </c>
      <c r="N61" s="2053">
        <v>13565</v>
      </c>
      <c r="O61" s="2054">
        <v>66526</v>
      </c>
      <c r="P61" s="2459">
        <v>33560</v>
      </c>
      <c r="Q61" s="2473">
        <v>5201</v>
      </c>
      <c r="R61" s="2487">
        <v>20052</v>
      </c>
      <c r="S61" s="2487">
        <v>29321</v>
      </c>
      <c r="T61" s="2052">
        <v>54574</v>
      </c>
    </row>
    <row r="62" spans="1:20" x14ac:dyDescent="0.25">
      <c r="A62" s="2313" t="s">
        <v>614</v>
      </c>
      <c r="B62" s="2370">
        <v>17325</v>
      </c>
      <c r="C62" s="2400">
        <v>5299</v>
      </c>
      <c r="D62" s="2417">
        <v>494</v>
      </c>
      <c r="E62" s="2370">
        <v>4095</v>
      </c>
      <c r="F62" s="2400">
        <v>2481</v>
      </c>
      <c r="G62" s="2416">
        <v>214</v>
      </c>
      <c r="H62" s="2369">
        <v>2362</v>
      </c>
      <c r="I62" s="2034">
        <v>31562</v>
      </c>
      <c r="J62" s="2370">
        <v>3082</v>
      </c>
      <c r="K62" s="2370">
        <v>357</v>
      </c>
      <c r="L62" s="2370">
        <v>473</v>
      </c>
      <c r="M62" s="2369">
        <v>333</v>
      </c>
      <c r="N62" s="2034">
        <v>4245</v>
      </c>
      <c r="O62" s="2035">
        <v>35807</v>
      </c>
      <c r="P62" s="2458">
        <v>20853</v>
      </c>
      <c r="Q62" s="2472">
        <v>8432</v>
      </c>
      <c r="R62" s="2168">
        <v>12874</v>
      </c>
      <c r="S62" s="2169">
        <v>13781</v>
      </c>
      <c r="T62" s="2040">
        <v>35087</v>
      </c>
    </row>
    <row r="63" spans="1:20" x14ac:dyDescent="0.25">
      <c r="A63" s="1947" t="s">
        <v>556</v>
      </c>
      <c r="B63" s="2372">
        <v>11951</v>
      </c>
      <c r="C63" s="2402">
        <v>3573</v>
      </c>
      <c r="D63" s="2419">
        <v>446</v>
      </c>
      <c r="E63" s="2372">
        <v>2577</v>
      </c>
      <c r="F63" s="2402">
        <v>1029</v>
      </c>
      <c r="G63" s="2422">
        <v>186</v>
      </c>
      <c r="H63" s="2440">
        <v>1486</v>
      </c>
      <c r="I63" s="2062">
        <v>20615</v>
      </c>
      <c r="J63" s="2372">
        <v>2595</v>
      </c>
      <c r="K63" s="2372">
        <v>357</v>
      </c>
      <c r="L63" s="2372">
        <v>311</v>
      </c>
      <c r="M63" s="2448">
        <v>333</v>
      </c>
      <c r="N63" s="2062">
        <v>3596</v>
      </c>
      <c r="O63" s="2062">
        <v>24211</v>
      </c>
      <c r="P63" s="2460">
        <v>13516</v>
      </c>
      <c r="Q63" s="2474">
        <v>3129</v>
      </c>
      <c r="R63" s="2488">
        <v>7847</v>
      </c>
      <c r="S63" s="2488">
        <v>12208</v>
      </c>
      <c r="T63" s="2062">
        <v>23184</v>
      </c>
    </row>
    <row r="64" spans="1:20" ht="15.75" thickBot="1" x14ac:dyDescent="0.3">
      <c r="A64" s="2313" t="s">
        <v>23</v>
      </c>
      <c r="B64" s="2373">
        <v>23195</v>
      </c>
      <c r="C64" s="2403">
        <v>15153</v>
      </c>
      <c r="D64" s="2420">
        <v>222</v>
      </c>
      <c r="E64" s="2373">
        <v>7682</v>
      </c>
      <c r="F64" s="2403">
        <v>7702</v>
      </c>
      <c r="G64" s="2417">
        <v>501</v>
      </c>
      <c r="H64" s="2369">
        <v>5421</v>
      </c>
      <c r="I64" s="2034">
        <v>59153</v>
      </c>
      <c r="J64" s="2373">
        <v>1816</v>
      </c>
      <c r="K64" s="2373">
        <v>257</v>
      </c>
      <c r="L64" s="2373">
        <v>767</v>
      </c>
      <c r="M64" s="2369">
        <v>4</v>
      </c>
      <c r="N64" s="2071">
        <v>2845</v>
      </c>
      <c r="O64" s="2072">
        <v>61998</v>
      </c>
      <c r="P64" s="2461">
        <v>31706</v>
      </c>
      <c r="Q64" s="2475">
        <v>13423</v>
      </c>
      <c r="R64" s="2489">
        <v>11496</v>
      </c>
      <c r="S64" s="2500">
        <v>29871</v>
      </c>
      <c r="T64" s="2040">
        <v>54790</v>
      </c>
    </row>
    <row r="65" spans="1:20" ht="15.75" thickBot="1" x14ac:dyDescent="0.3">
      <c r="A65" s="1966" t="s">
        <v>24</v>
      </c>
      <c r="B65" s="2077">
        <v>170595</v>
      </c>
      <c r="C65" s="2077">
        <v>104523</v>
      </c>
      <c r="D65" s="2077">
        <v>3351</v>
      </c>
      <c r="E65" s="2077">
        <v>42787</v>
      </c>
      <c r="F65" s="2077">
        <v>46165</v>
      </c>
      <c r="G65" s="2077">
        <v>4842</v>
      </c>
      <c r="H65" s="2077">
        <v>24102</v>
      </c>
      <c r="I65" s="2078">
        <v>388171</v>
      </c>
      <c r="J65" s="2077">
        <v>21525</v>
      </c>
      <c r="K65" s="2077">
        <v>10910</v>
      </c>
      <c r="L65" s="2077">
        <v>12554</v>
      </c>
      <c r="M65" s="2077">
        <v>6092</v>
      </c>
      <c r="N65" s="2078">
        <v>51081</v>
      </c>
      <c r="O65" s="2079">
        <v>439251</v>
      </c>
      <c r="P65" s="2077">
        <v>225559</v>
      </c>
      <c r="Q65" s="2080">
        <v>82989</v>
      </c>
      <c r="R65" s="2080">
        <v>140450</v>
      </c>
      <c r="S65" s="2080">
        <v>160226</v>
      </c>
      <c r="T65" s="2080">
        <v>383665</v>
      </c>
    </row>
    <row r="66" spans="1:20" x14ac:dyDescent="0.25">
      <c r="A66" s="1971" t="s">
        <v>609</v>
      </c>
      <c r="B66" s="2374">
        <v>11792</v>
      </c>
      <c r="C66" s="2404">
        <v>3855</v>
      </c>
      <c r="D66" s="2421">
        <v>13</v>
      </c>
      <c r="E66" s="2374">
        <v>5954</v>
      </c>
      <c r="F66" s="2404">
        <v>7257</v>
      </c>
      <c r="G66" s="2421">
        <v>5</v>
      </c>
      <c r="H66" s="2374">
        <v>3088</v>
      </c>
      <c r="I66" s="2034">
        <v>31945</v>
      </c>
      <c r="J66" s="2374">
        <v>25807</v>
      </c>
      <c r="K66" s="2374">
        <v>1754</v>
      </c>
      <c r="L66" s="2374">
        <v>3776</v>
      </c>
      <c r="M66" s="2374">
        <v>112</v>
      </c>
      <c r="N66" s="2084">
        <v>31449</v>
      </c>
      <c r="O66" s="2085">
        <v>63393</v>
      </c>
      <c r="P66" s="2221">
        <v>35758</v>
      </c>
      <c r="Q66" s="2471">
        <v>2256</v>
      </c>
      <c r="R66" s="2486">
        <v>5472</v>
      </c>
      <c r="S66" s="2039">
        <v>16790</v>
      </c>
      <c r="T66" s="2040">
        <v>24517</v>
      </c>
    </row>
    <row r="67" spans="1:20" x14ac:dyDescent="0.25">
      <c r="A67" s="1978" t="s">
        <v>610</v>
      </c>
      <c r="B67" s="2370">
        <v>7128</v>
      </c>
      <c r="C67" s="2400">
        <v>8518</v>
      </c>
      <c r="D67" s="2417">
        <v>192</v>
      </c>
      <c r="E67" s="2370">
        <v>3164</v>
      </c>
      <c r="F67" s="2400">
        <v>2288</v>
      </c>
      <c r="G67" s="2417">
        <v>96</v>
      </c>
      <c r="H67" s="2370">
        <v>3916</v>
      </c>
      <c r="I67" s="2034">
        <v>25014</v>
      </c>
      <c r="J67" s="2370">
        <v>12377</v>
      </c>
      <c r="K67" s="2370">
        <v>10611</v>
      </c>
      <c r="L67" s="2370">
        <v>1701</v>
      </c>
      <c r="M67" s="2370">
        <v>1542</v>
      </c>
      <c r="N67" s="2087">
        <v>26231</v>
      </c>
      <c r="O67" s="2088">
        <v>51246</v>
      </c>
      <c r="P67" s="2458">
        <v>31975</v>
      </c>
      <c r="Q67" s="2472">
        <v>3138</v>
      </c>
      <c r="R67" s="2168">
        <v>5504</v>
      </c>
      <c r="S67" s="2047">
        <v>15412</v>
      </c>
      <c r="T67" s="2040">
        <v>24053</v>
      </c>
    </row>
    <row r="68" spans="1:20" x14ac:dyDescent="0.25">
      <c r="A68" s="1978" t="s">
        <v>37</v>
      </c>
      <c r="B68" s="2370">
        <v>964</v>
      </c>
      <c r="C68" s="2400">
        <v>8119</v>
      </c>
      <c r="D68" s="2417">
        <v>0</v>
      </c>
      <c r="E68" s="2370">
        <v>189</v>
      </c>
      <c r="F68" s="2400">
        <v>353</v>
      </c>
      <c r="G68" s="2417">
        <v>0</v>
      </c>
      <c r="H68" s="2370">
        <v>48</v>
      </c>
      <c r="I68" s="2034">
        <v>9672</v>
      </c>
      <c r="J68" s="2370">
        <v>4932</v>
      </c>
      <c r="K68" s="2370">
        <v>0</v>
      </c>
      <c r="L68" s="2370">
        <v>17</v>
      </c>
      <c r="M68" s="2370">
        <v>0</v>
      </c>
      <c r="N68" s="2087">
        <v>4949</v>
      </c>
      <c r="O68" s="2088">
        <v>14621</v>
      </c>
      <c r="P68" s="2458">
        <v>518</v>
      </c>
      <c r="Q68" s="2472">
        <v>331</v>
      </c>
      <c r="R68" s="2168">
        <v>258</v>
      </c>
      <c r="S68" s="2047">
        <v>1523</v>
      </c>
      <c r="T68" s="2040">
        <v>2112</v>
      </c>
    </row>
    <row r="69" spans="1:20" x14ac:dyDescent="0.25">
      <c r="A69" s="1978" t="s">
        <v>38</v>
      </c>
      <c r="B69" s="2370">
        <v>467</v>
      </c>
      <c r="C69" s="2400">
        <v>668</v>
      </c>
      <c r="D69" s="2417">
        <v>0</v>
      </c>
      <c r="E69" s="2370">
        <v>229</v>
      </c>
      <c r="F69" s="2400">
        <v>631</v>
      </c>
      <c r="G69" s="2417">
        <v>89</v>
      </c>
      <c r="H69" s="2370">
        <v>35</v>
      </c>
      <c r="I69" s="2034">
        <v>2030</v>
      </c>
      <c r="J69" s="2370">
        <v>0</v>
      </c>
      <c r="K69" s="2370">
        <v>89</v>
      </c>
      <c r="L69" s="2370">
        <v>0</v>
      </c>
      <c r="M69" s="2370">
        <v>0</v>
      </c>
      <c r="N69" s="2087">
        <v>89</v>
      </c>
      <c r="O69" s="2088">
        <v>2119</v>
      </c>
      <c r="P69" s="2458">
        <v>581</v>
      </c>
      <c r="Q69" s="2472">
        <v>361</v>
      </c>
      <c r="R69" s="2168">
        <v>530</v>
      </c>
      <c r="S69" s="2047">
        <v>625</v>
      </c>
      <c r="T69" s="2040">
        <v>1516</v>
      </c>
    </row>
    <row r="70" spans="1:20" x14ac:dyDescent="0.25">
      <c r="A70" s="1978" t="s">
        <v>39</v>
      </c>
      <c r="B70" s="2370">
        <v>6388</v>
      </c>
      <c r="C70" s="2400">
        <v>10272</v>
      </c>
      <c r="D70" s="2417">
        <v>14</v>
      </c>
      <c r="E70" s="2370">
        <v>2969</v>
      </c>
      <c r="F70" s="2400">
        <v>6480</v>
      </c>
      <c r="G70" s="2417">
        <v>27</v>
      </c>
      <c r="H70" s="2370">
        <v>876</v>
      </c>
      <c r="I70" s="2034">
        <v>26986</v>
      </c>
      <c r="J70" s="2370">
        <v>3350</v>
      </c>
      <c r="K70" s="2370">
        <v>10875</v>
      </c>
      <c r="L70" s="2370">
        <v>25432</v>
      </c>
      <c r="M70" s="2370">
        <v>11863</v>
      </c>
      <c r="N70" s="2087">
        <v>51520</v>
      </c>
      <c r="O70" s="2088">
        <v>78506</v>
      </c>
      <c r="P70" s="2458">
        <v>45836</v>
      </c>
      <c r="Q70" s="2472">
        <v>4009</v>
      </c>
      <c r="R70" s="2168">
        <v>9132</v>
      </c>
      <c r="S70" s="2047">
        <v>44280</v>
      </c>
      <c r="T70" s="2040">
        <v>57421</v>
      </c>
    </row>
    <row r="71" spans="1:20" ht="15" customHeight="1" x14ac:dyDescent="0.25">
      <c r="A71" s="1978" t="s">
        <v>40</v>
      </c>
      <c r="B71" s="2370">
        <v>466</v>
      </c>
      <c r="C71" s="2400">
        <v>785</v>
      </c>
      <c r="D71" s="2417">
        <v>0</v>
      </c>
      <c r="E71" s="2370">
        <v>11819</v>
      </c>
      <c r="F71" s="2400">
        <v>321</v>
      </c>
      <c r="G71" s="2417">
        <v>0</v>
      </c>
      <c r="H71" s="2370">
        <v>54</v>
      </c>
      <c r="I71" s="2034">
        <v>13445</v>
      </c>
      <c r="J71" s="2370">
        <v>8230</v>
      </c>
      <c r="K71" s="2370">
        <v>0</v>
      </c>
      <c r="L71" s="2370">
        <v>1714</v>
      </c>
      <c r="M71" s="2370">
        <v>6229</v>
      </c>
      <c r="N71" s="2087">
        <v>16173</v>
      </c>
      <c r="O71" s="2088">
        <v>29618</v>
      </c>
      <c r="P71" s="2458">
        <v>28403</v>
      </c>
      <c r="Q71" s="2472">
        <v>1191</v>
      </c>
      <c r="R71" s="2168">
        <v>268</v>
      </c>
      <c r="S71" s="2047">
        <v>47</v>
      </c>
      <c r="T71" s="2040">
        <v>1506</v>
      </c>
    </row>
    <row r="72" spans="1:20" x14ac:dyDescent="0.25">
      <c r="A72" s="2313" t="s">
        <v>41</v>
      </c>
      <c r="B72" s="2370">
        <v>8098</v>
      </c>
      <c r="C72" s="2400">
        <v>4714</v>
      </c>
      <c r="D72" s="2417">
        <v>47</v>
      </c>
      <c r="E72" s="2370">
        <v>2686</v>
      </c>
      <c r="F72" s="2400">
        <v>1277</v>
      </c>
      <c r="G72" s="2417">
        <v>0</v>
      </c>
      <c r="H72" s="2370">
        <v>141</v>
      </c>
      <c r="I72" s="2034">
        <v>16917</v>
      </c>
      <c r="J72" s="2370">
        <v>3062</v>
      </c>
      <c r="K72" s="2370">
        <v>190</v>
      </c>
      <c r="L72" s="2370">
        <v>1199</v>
      </c>
      <c r="M72" s="2370">
        <v>680</v>
      </c>
      <c r="N72" s="2087">
        <v>5131</v>
      </c>
      <c r="O72" s="2088">
        <v>22048</v>
      </c>
      <c r="P72" s="2458">
        <v>12925</v>
      </c>
      <c r="Q72" s="2472">
        <v>393</v>
      </c>
      <c r="R72" s="2168">
        <v>1990</v>
      </c>
      <c r="S72" s="2047">
        <v>7676</v>
      </c>
      <c r="T72" s="2040">
        <v>10060</v>
      </c>
    </row>
    <row r="73" spans="1:20" x14ac:dyDescent="0.25">
      <c r="A73" s="1978" t="s">
        <v>42</v>
      </c>
      <c r="B73" s="2370">
        <v>4234</v>
      </c>
      <c r="C73" s="2400">
        <v>11113</v>
      </c>
      <c r="D73" s="2417">
        <v>0</v>
      </c>
      <c r="E73" s="2370">
        <v>8187</v>
      </c>
      <c r="F73" s="2400">
        <v>15774</v>
      </c>
      <c r="G73" s="2417">
        <v>0</v>
      </c>
      <c r="H73" s="2370">
        <v>5466</v>
      </c>
      <c r="I73" s="2034">
        <v>44775</v>
      </c>
      <c r="J73" s="2370">
        <v>65</v>
      </c>
      <c r="K73" s="2370">
        <v>172</v>
      </c>
      <c r="L73" s="2370">
        <v>3</v>
      </c>
      <c r="M73" s="2370">
        <v>54</v>
      </c>
      <c r="N73" s="2087">
        <v>294</v>
      </c>
      <c r="O73" s="2088">
        <v>45068</v>
      </c>
      <c r="P73" s="2458">
        <v>21834</v>
      </c>
      <c r="Q73" s="2472">
        <v>962</v>
      </c>
      <c r="R73" s="2168">
        <v>5532</v>
      </c>
      <c r="S73" s="2047">
        <v>18475</v>
      </c>
      <c r="T73" s="2040">
        <v>24969</v>
      </c>
    </row>
    <row r="74" spans="1:20" x14ac:dyDescent="0.25">
      <c r="A74" s="1978" t="s">
        <v>43</v>
      </c>
      <c r="B74" s="2370">
        <v>5504</v>
      </c>
      <c r="C74" s="2400">
        <v>2921</v>
      </c>
      <c r="D74" s="2417">
        <v>0</v>
      </c>
      <c r="E74" s="2370">
        <v>2129</v>
      </c>
      <c r="F74" s="2400">
        <v>815</v>
      </c>
      <c r="G74" s="2417">
        <v>0</v>
      </c>
      <c r="H74" s="2370">
        <v>1079</v>
      </c>
      <c r="I74" s="2034">
        <v>12448</v>
      </c>
      <c r="J74" s="2370">
        <v>160</v>
      </c>
      <c r="K74" s="2370">
        <v>11</v>
      </c>
      <c r="L74" s="2370">
        <v>2899</v>
      </c>
      <c r="M74" s="2370">
        <v>4</v>
      </c>
      <c r="N74" s="2087">
        <v>3074</v>
      </c>
      <c r="O74" s="2088">
        <v>15522</v>
      </c>
      <c r="P74" s="2458">
        <v>9030</v>
      </c>
      <c r="Q74" s="2472">
        <v>1254</v>
      </c>
      <c r="R74" s="2168">
        <v>3500</v>
      </c>
      <c r="S74" s="2047">
        <v>5696</v>
      </c>
      <c r="T74" s="2040">
        <v>10451</v>
      </c>
    </row>
    <row r="75" spans="1:20" x14ac:dyDescent="0.25">
      <c r="A75" s="1978" t="s">
        <v>44</v>
      </c>
      <c r="B75" s="2370">
        <v>2744</v>
      </c>
      <c r="C75" s="2400">
        <v>6132</v>
      </c>
      <c r="D75" s="2417">
        <v>0</v>
      </c>
      <c r="E75" s="2370">
        <v>6313</v>
      </c>
      <c r="F75" s="2400">
        <v>848</v>
      </c>
      <c r="G75" s="2417">
        <v>0</v>
      </c>
      <c r="H75" s="2370">
        <v>2433</v>
      </c>
      <c r="I75" s="2034">
        <v>18470</v>
      </c>
      <c r="J75" s="2370">
        <v>1263</v>
      </c>
      <c r="K75" s="2370">
        <v>372</v>
      </c>
      <c r="L75" s="2370">
        <v>0</v>
      </c>
      <c r="M75" s="2370">
        <v>599</v>
      </c>
      <c r="N75" s="2087">
        <v>2234</v>
      </c>
      <c r="O75" s="2088">
        <v>20704</v>
      </c>
      <c r="P75" s="2458">
        <v>12451</v>
      </c>
      <c r="Q75" s="2472">
        <v>168</v>
      </c>
      <c r="R75" s="2168">
        <v>2718</v>
      </c>
      <c r="S75" s="2047">
        <v>5107</v>
      </c>
      <c r="T75" s="2040">
        <v>7994</v>
      </c>
    </row>
    <row r="76" spans="1:20" x14ac:dyDescent="0.25">
      <c r="A76" s="1978" t="s">
        <v>45</v>
      </c>
      <c r="B76" s="2370">
        <v>1042</v>
      </c>
      <c r="C76" s="2400">
        <v>1083</v>
      </c>
      <c r="D76" s="2417">
        <v>0</v>
      </c>
      <c r="E76" s="2370">
        <v>261</v>
      </c>
      <c r="F76" s="2400">
        <v>241</v>
      </c>
      <c r="G76" s="2417">
        <v>3</v>
      </c>
      <c r="H76" s="2370">
        <v>537</v>
      </c>
      <c r="I76" s="2034">
        <v>3165</v>
      </c>
      <c r="J76" s="2370">
        <v>83</v>
      </c>
      <c r="K76" s="2370">
        <v>0</v>
      </c>
      <c r="L76" s="2370">
        <v>0</v>
      </c>
      <c r="M76" s="2370">
        <v>0</v>
      </c>
      <c r="N76" s="2087">
        <v>83</v>
      </c>
      <c r="O76" s="2088">
        <v>3248</v>
      </c>
      <c r="P76" s="2458">
        <v>1188</v>
      </c>
      <c r="Q76" s="2472">
        <v>475</v>
      </c>
      <c r="R76" s="2168">
        <v>732</v>
      </c>
      <c r="S76" s="2047">
        <v>2059</v>
      </c>
      <c r="T76" s="2040">
        <v>3266</v>
      </c>
    </row>
    <row r="77" spans="1:20" x14ac:dyDescent="0.25">
      <c r="A77" s="1978" t="s">
        <v>46</v>
      </c>
      <c r="B77" s="2370">
        <v>1707</v>
      </c>
      <c r="C77" s="2400">
        <v>6306</v>
      </c>
      <c r="D77" s="2417">
        <v>532</v>
      </c>
      <c r="E77" s="2370">
        <v>1382</v>
      </c>
      <c r="F77" s="2400">
        <v>5660</v>
      </c>
      <c r="G77" s="2417">
        <v>327</v>
      </c>
      <c r="H77" s="2370">
        <v>12998</v>
      </c>
      <c r="I77" s="2034">
        <v>28054</v>
      </c>
      <c r="J77" s="2370">
        <v>2081</v>
      </c>
      <c r="K77" s="2370">
        <v>0</v>
      </c>
      <c r="L77" s="2370">
        <v>780</v>
      </c>
      <c r="M77" s="2370">
        <v>3592</v>
      </c>
      <c r="N77" s="2087">
        <v>6453</v>
      </c>
      <c r="O77" s="2088">
        <v>34507</v>
      </c>
      <c r="P77" s="2458">
        <v>25086</v>
      </c>
      <c r="Q77" s="2472">
        <v>5794</v>
      </c>
      <c r="R77" s="2168">
        <v>1664</v>
      </c>
      <c r="S77" s="2047">
        <v>11352</v>
      </c>
      <c r="T77" s="2040">
        <v>18810</v>
      </c>
    </row>
    <row r="78" spans="1:20" x14ac:dyDescent="0.25">
      <c r="A78" s="1978" t="s">
        <v>47</v>
      </c>
      <c r="B78" s="2370">
        <v>519</v>
      </c>
      <c r="C78" s="2400">
        <v>10</v>
      </c>
      <c r="D78" s="2417">
        <v>0</v>
      </c>
      <c r="E78" s="2370">
        <v>155</v>
      </c>
      <c r="F78" s="2400">
        <v>458</v>
      </c>
      <c r="G78" s="2417">
        <v>0</v>
      </c>
      <c r="H78" s="2370">
        <v>28</v>
      </c>
      <c r="I78" s="2034">
        <v>1170</v>
      </c>
      <c r="J78" s="2370">
        <v>982</v>
      </c>
      <c r="K78" s="2370">
        <v>1167</v>
      </c>
      <c r="L78" s="2370">
        <v>78</v>
      </c>
      <c r="M78" s="2370">
        <v>95</v>
      </c>
      <c r="N78" s="2087">
        <v>2322</v>
      </c>
      <c r="O78" s="2088">
        <v>3492</v>
      </c>
      <c r="P78" s="2458">
        <v>1901</v>
      </c>
      <c r="Q78" s="2472">
        <v>56</v>
      </c>
      <c r="R78" s="2168">
        <v>650</v>
      </c>
      <c r="S78" s="2047">
        <v>1280</v>
      </c>
      <c r="T78" s="2040">
        <v>1986</v>
      </c>
    </row>
    <row r="79" spans="1:20" x14ac:dyDescent="0.25">
      <c r="A79" s="1982" t="s">
        <v>557</v>
      </c>
      <c r="B79" s="2375">
        <v>8667</v>
      </c>
      <c r="C79" s="2405">
        <v>3807</v>
      </c>
      <c r="D79" s="2422">
        <v>88</v>
      </c>
      <c r="E79" s="2375">
        <v>4539</v>
      </c>
      <c r="F79" s="2405">
        <v>2734</v>
      </c>
      <c r="G79" s="2422">
        <v>0</v>
      </c>
      <c r="H79" s="2375">
        <v>3517</v>
      </c>
      <c r="I79" s="2062">
        <v>23264</v>
      </c>
      <c r="J79" s="2375">
        <v>302</v>
      </c>
      <c r="K79" s="2375">
        <v>2157</v>
      </c>
      <c r="L79" s="2375">
        <v>2263</v>
      </c>
      <c r="M79" s="2375">
        <v>136</v>
      </c>
      <c r="N79" s="2089">
        <v>4859</v>
      </c>
      <c r="O79" s="2089">
        <v>28123</v>
      </c>
      <c r="P79" s="2462">
        <v>17596</v>
      </c>
      <c r="Q79" s="2476">
        <v>6077</v>
      </c>
      <c r="R79" s="2490">
        <v>8458</v>
      </c>
      <c r="S79" s="2094">
        <v>12039</v>
      </c>
      <c r="T79" s="2062">
        <v>26574</v>
      </c>
    </row>
    <row r="80" spans="1:20" ht="15.75" thickBot="1" x14ac:dyDescent="0.3">
      <c r="A80" s="2313" t="s">
        <v>321</v>
      </c>
      <c r="B80" s="2370">
        <v>17060</v>
      </c>
      <c r="C80" s="2400">
        <v>46266</v>
      </c>
      <c r="D80" s="2417">
        <v>124</v>
      </c>
      <c r="E80" s="2370">
        <v>9096</v>
      </c>
      <c r="F80" s="2400">
        <v>5327</v>
      </c>
      <c r="G80" s="2417">
        <v>34</v>
      </c>
      <c r="H80" s="2370">
        <v>3700</v>
      </c>
      <c r="I80" s="2071">
        <v>81449</v>
      </c>
      <c r="J80" s="2370">
        <v>56447</v>
      </c>
      <c r="K80" s="2370">
        <v>17376</v>
      </c>
      <c r="L80" s="2370">
        <v>7643</v>
      </c>
      <c r="M80" s="2370">
        <v>12082</v>
      </c>
      <c r="N80" s="2087">
        <v>93548</v>
      </c>
      <c r="O80" s="2088">
        <v>174998</v>
      </c>
      <c r="P80" s="2458">
        <v>90435</v>
      </c>
      <c r="Q80" s="2475">
        <v>11108</v>
      </c>
      <c r="R80" s="2489">
        <v>11853</v>
      </c>
      <c r="S80" s="2333">
        <v>45322</v>
      </c>
      <c r="T80" s="2095">
        <v>68283</v>
      </c>
    </row>
    <row r="81" spans="1:20" s="2" customFormat="1" ht="15.75" thickBot="1" x14ac:dyDescent="0.3">
      <c r="A81" s="1992" t="s">
        <v>25</v>
      </c>
      <c r="B81" s="2096">
        <v>76781</v>
      </c>
      <c r="C81" s="2097">
        <v>114568</v>
      </c>
      <c r="D81" s="2098">
        <v>1010</v>
      </c>
      <c r="E81" s="2096">
        <v>59072</v>
      </c>
      <c r="F81" s="2097">
        <v>50465</v>
      </c>
      <c r="G81" s="2098">
        <v>581</v>
      </c>
      <c r="H81" s="2096">
        <v>37917</v>
      </c>
      <c r="I81" s="2078">
        <v>338804</v>
      </c>
      <c r="J81" s="2096">
        <v>119141</v>
      </c>
      <c r="K81" s="2096">
        <v>44775</v>
      </c>
      <c r="L81" s="2096">
        <v>47505</v>
      </c>
      <c r="M81" s="2096">
        <v>36988</v>
      </c>
      <c r="N81" s="2099">
        <v>248409</v>
      </c>
      <c r="O81" s="2100">
        <v>587213</v>
      </c>
      <c r="P81" s="2096">
        <v>335518</v>
      </c>
      <c r="Q81" s="2101">
        <v>37573</v>
      </c>
      <c r="R81" s="2101">
        <v>58261</v>
      </c>
      <c r="S81" s="2102">
        <v>187683</v>
      </c>
      <c r="T81" s="2080">
        <v>283518</v>
      </c>
    </row>
    <row r="82" spans="1:20" s="2" customFormat="1" ht="15.75" thickBot="1" x14ac:dyDescent="0.3">
      <c r="A82" s="1966" t="s">
        <v>558</v>
      </c>
      <c r="B82" s="2077">
        <v>247377</v>
      </c>
      <c r="C82" s="2103">
        <v>219091</v>
      </c>
      <c r="D82" s="2104">
        <v>4361</v>
      </c>
      <c r="E82" s="2077">
        <v>101859</v>
      </c>
      <c r="F82" s="2105">
        <v>96630</v>
      </c>
      <c r="G82" s="2080">
        <v>5423</v>
      </c>
      <c r="H82" s="2077">
        <v>62018</v>
      </c>
      <c r="I82" s="2078">
        <v>726974</v>
      </c>
      <c r="J82" s="2077">
        <v>140666</v>
      </c>
      <c r="K82" s="2077">
        <v>55685</v>
      </c>
      <c r="L82" s="2077">
        <v>60058</v>
      </c>
      <c r="M82" s="2077">
        <v>43080</v>
      </c>
      <c r="N82" s="2078">
        <v>299490</v>
      </c>
      <c r="O82" s="2079">
        <v>1026464</v>
      </c>
      <c r="P82" s="2077">
        <v>561077</v>
      </c>
      <c r="Q82" s="2106">
        <v>120562</v>
      </c>
      <c r="R82" s="2106">
        <v>198711</v>
      </c>
      <c r="S82" s="2107">
        <v>347909</v>
      </c>
      <c r="T82" s="2108">
        <v>667182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>
        <f>N81/'2020. II. Állományi adatok'!N81*100-100</f>
        <v>8.012835842960925</v>
      </c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170595</v>
      </c>
      <c r="C90" s="2116">
        <v>104523</v>
      </c>
      <c r="D90" s="2117">
        <v>3351</v>
      </c>
      <c r="E90" s="2116">
        <v>42787</v>
      </c>
      <c r="F90" s="2116">
        <v>46165</v>
      </c>
      <c r="G90" s="2117">
        <v>4842</v>
      </c>
      <c r="H90" s="2116">
        <v>24102</v>
      </c>
      <c r="I90" s="2118">
        <v>388171</v>
      </c>
      <c r="J90" s="2119">
        <v>21525</v>
      </c>
      <c r="K90" s="2116">
        <v>10910</v>
      </c>
      <c r="L90" s="2119">
        <v>12554</v>
      </c>
      <c r="M90" s="2116">
        <v>6092</v>
      </c>
      <c r="N90" s="2120">
        <v>51081</v>
      </c>
      <c r="O90" s="2121">
        <v>439251</v>
      </c>
      <c r="P90" s="2122">
        <v>225559</v>
      </c>
      <c r="Q90" s="2101">
        <v>82989</v>
      </c>
      <c r="R90" s="2101">
        <v>140450</v>
      </c>
      <c r="S90" s="2102">
        <v>160226</v>
      </c>
      <c r="T90" s="2080">
        <v>383665</v>
      </c>
    </row>
    <row r="91" spans="1:20" x14ac:dyDescent="0.25">
      <c r="A91" s="2123" t="s">
        <v>49</v>
      </c>
      <c r="B91" s="2377">
        <v>119959</v>
      </c>
      <c r="C91" s="2406">
        <v>63480</v>
      </c>
      <c r="D91" s="2423">
        <v>1712</v>
      </c>
      <c r="E91" s="2406">
        <v>26736</v>
      </c>
      <c r="F91" s="2406">
        <v>29620</v>
      </c>
      <c r="G91" s="2432">
        <v>3218</v>
      </c>
      <c r="H91" s="2128">
        <v>16479</v>
      </c>
      <c r="I91" s="2445">
        <v>256273</v>
      </c>
      <c r="J91" s="2387">
        <v>18145</v>
      </c>
      <c r="K91" s="2406">
        <v>9956</v>
      </c>
      <c r="L91" s="2240">
        <v>12027</v>
      </c>
      <c r="M91" s="2130">
        <v>6092</v>
      </c>
      <c r="N91" s="2131">
        <v>46219</v>
      </c>
      <c r="O91" s="2132">
        <v>302492</v>
      </c>
      <c r="P91" s="2463">
        <v>161060</v>
      </c>
      <c r="Q91" s="2477">
        <v>72786</v>
      </c>
      <c r="R91" s="2491">
        <v>116658</v>
      </c>
      <c r="S91" s="2501">
        <v>85543</v>
      </c>
      <c r="T91" s="2040">
        <v>274988</v>
      </c>
    </row>
    <row r="92" spans="1:20" x14ac:dyDescent="0.25">
      <c r="A92" s="2137" t="s">
        <v>50</v>
      </c>
      <c r="B92" s="2378">
        <v>29</v>
      </c>
      <c r="C92" s="2379">
        <v>0</v>
      </c>
      <c r="D92" s="2424">
        <v>0</v>
      </c>
      <c r="E92" s="2379">
        <v>3393</v>
      </c>
      <c r="F92" s="2379">
        <v>15</v>
      </c>
      <c r="G92" s="2433">
        <v>0</v>
      </c>
      <c r="H92" s="2142">
        <v>4</v>
      </c>
      <c r="I92" s="2446">
        <v>3441</v>
      </c>
      <c r="J92" s="2388">
        <v>0</v>
      </c>
      <c r="K92" s="2379">
        <v>0</v>
      </c>
      <c r="L92" s="2245">
        <v>0</v>
      </c>
      <c r="M92" s="2144">
        <v>0</v>
      </c>
      <c r="N92" s="2131">
        <v>0</v>
      </c>
      <c r="O92" s="2132">
        <v>3441</v>
      </c>
      <c r="P92" s="2170">
        <v>36</v>
      </c>
      <c r="Q92" s="2478">
        <v>508</v>
      </c>
      <c r="R92" s="2425">
        <v>460</v>
      </c>
      <c r="S92" s="2434">
        <v>103</v>
      </c>
      <c r="T92" s="2149">
        <v>1071</v>
      </c>
    </row>
    <row r="93" spans="1:20" x14ac:dyDescent="0.25">
      <c r="A93" s="2137" t="s">
        <v>51</v>
      </c>
      <c r="B93" s="2378">
        <v>40629</v>
      </c>
      <c r="C93" s="2379">
        <v>35353</v>
      </c>
      <c r="D93" s="2424">
        <v>1579</v>
      </c>
      <c r="E93" s="2379">
        <v>10112</v>
      </c>
      <c r="F93" s="2379">
        <v>12924</v>
      </c>
      <c r="G93" s="2433">
        <v>807</v>
      </c>
      <c r="H93" s="2142">
        <v>6129</v>
      </c>
      <c r="I93" s="2446">
        <v>105148</v>
      </c>
      <c r="J93" s="2388">
        <v>2535</v>
      </c>
      <c r="K93" s="2379">
        <v>862</v>
      </c>
      <c r="L93" s="2245">
        <v>527</v>
      </c>
      <c r="M93" s="2144">
        <v>0</v>
      </c>
      <c r="N93" s="2131">
        <v>3924</v>
      </c>
      <c r="O93" s="2132">
        <v>109072</v>
      </c>
      <c r="P93" s="2170">
        <v>51005</v>
      </c>
      <c r="Q93" s="2478">
        <v>2019</v>
      </c>
      <c r="R93" s="2425">
        <v>16347</v>
      </c>
      <c r="S93" s="2434">
        <v>65696</v>
      </c>
      <c r="T93" s="2149">
        <v>84062</v>
      </c>
    </row>
    <row r="94" spans="1:20" x14ac:dyDescent="0.25">
      <c r="A94" s="2150" t="s">
        <v>52</v>
      </c>
      <c r="B94" s="2379">
        <v>4078</v>
      </c>
      <c r="C94" s="2379">
        <v>385</v>
      </c>
      <c r="D94" s="2424">
        <v>14</v>
      </c>
      <c r="E94" s="2380">
        <v>1711</v>
      </c>
      <c r="F94" s="2380">
        <v>986</v>
      </c>
      <c r="G94" s="2434">
        <v>25</v>
      </c>
      <c r="H94" s="2441">
        <v>746</v>
      </c>
      <c r="I94" s="2446">
        <v>7906</v>
      </c>
      <c r="J94" s="2389">
        <v>845</v>
      </c>
      <c r="K94" s="2380">
        <v>92</v>
      </c>
      <c r="L94" s="2151">
        <v>0</v>
      </c>
      <c r="M94" s="2380">
        <v>0</v>
      </c>
      <c r="N94" s="2131">
        <v>937</v>
      </c>
      <c r="O94" s="2132">
        <v>8843</v>
      </c>
      <c r="P94" s="2170">
        <v>4330</v>
      </c>
      <c r="Q94" s="2478">
        <v>4838</v>
      </c>
      <c r="R94" s="2425">
        <v>820</v>
      </c>
      <c r="S94" s="2434">
        <v>3136</v>
      </c>
      <c r="T94" s="2149">
        <v>8794</v>
      </c>
    </row>
    <row r="95" spans="1:20" x14ac:dyDescent="0.25">
      <c r="A95" s="2154" t="s">
        <v>53</v>
      </c>
      <c r="B95" s="2380">
        <v>4761</v>
      </c>
      <c r="C95" s="2380">
        <v>5064</v>
      </c>
      <c r="D95" s="2425">
        <v>46</v>
      </c>
      <c r="E95" s="2380">
        <v>736</v>
      </c>
      <c r="F95" s="2380">
        <v>2446</v>
      </c>
      <c r="G95" s="2434">
        <v>792</v>
      </c>
      <c r="H95" s="2441">
        <v>441</v>
      </c>
      <c r="I95" s="2446">
        <v>13449</v>
      </c>
      <c r="J95" s="2389">
        <v>0</v>
      </c>
      <c r="K95" s="2380">
        <v>0</v>
      </c>
      <c r="L95" s="2151">
        <v>0</v>
      </c>
      <c r="M95" s="2380">
        <v>0</v>
      </c>
      <c r="N95" s="2131">
        <v>0</v>
      </c>
      <c r="O95" s="2132">
        <v>13449</v>
      </c>
      <c r="P95" s="2170">
        <v>8125</v>
      </c>
      <c r="Q95" s="2478">
        <v>1588</v>
      </c>
      <c r="R95" s="2425">
        <v>6003</v>
      </c>
      <c r="S95" s="2434">
        <v>5745</v>
      </c>
      <c r="T95" s="2149">
        <v>13337</v>
      </c>
    </row>
    <row r="96" spans="1:20" ht="15.75" thickBot="1" x14ac:dyDescent="0.3">
      <c r="A96" s="2155" t="s">
        <v>23</v>
      </c>
      <c r="B96" s="2381">
        <v>1140</v>
      </c>
      <c r="C96" s="2381">
        <v>240</v>
      </c>
      <c r="D96" s="2426">
        <v>0</v>
      </c>
      <c r="E96" s="2381">
        <v>99</v>
      </c>
      <c r="F96" s="2381">
        <v>173</v>
      </c>
      <c r="G96" s="2435">
        <v>0</v>
      </c>
      <c r="H96" s="2442">
        <v>302</v>
      </c>
      <c r="I96" s="2447">
        <v>1954</v>
      </c>
      <c r="J96" s="2390">
        <v>0</v>
      </c>
      <c r="K96" s="2381">
        <v>0</v>
      </c>
      <c r="L96" s="2156">
        <v>0</v>
      </c>
      <c r="M96" s="2381">
        <v>0</v>
      </c>
      <c r="N96" s="2131">
        <v>0</v>
      </c>
      <c r="O96" s="2132">
        <v>1954</v>
      </c>
      <c r="P96" s="2464">
        <v>1002</v>
      </c>
      <c r="Q96" s="2479">
        <v>1250</v>
      </c>
      <c r="R96" s="2492">
        <v>161</v>
      </c>
      <c r="S96" s="2502">
        <v>2</v>
      </c>
      <c r="T96" s="2337">
        <v>1413</v>
      </c>
    </row>
    <row r="97" spans="1:20" ht="15.75" thickBot="1" x14ac:dyDescent="0.3">
      <c r="A97" s="2115" t="s">
        <v>492</v>
      </c>
      <c r="B97" s="2116">
        <v>76781</v>
      </c>
      <c r="C97" s="2116">
        <v>114568</v>
      </c>
      <c r="D97" s="2117">
        <v>1010</v>
      </c>
      <c r="E97" s="2116">
        <v>59072</v>
      </c>
      <c r="F97" s="2116">
        <v>50465</v>
      </c>
      <c r="G97" s="2117">
        <v>581</v>
      </c>
      <c r="H97" s="2122">
        <v>37917</v>
      </c>
      <c r="I97" s="2118">
        <v>338804</v>
      </c>
      <c r="J97" s="2166">
        <v>119141</v>
      </c>
      <c r="K97" s="2116">
        <v>44775</v>
      </c>
      <c r="L97" s="2116">
        <v>47505</v>
      </c>
      <c r="M97" s="2116">
        <v>36988</v>
      </c>
      <c r="N97" s="2120">
        <v>248409</v>
      </c>
      <c r="O97" s="2121">
        <v>587213</v>
      </c>
      <c r="P97" s="2122">
        <v>335518</v>
      </c>
      <c r="Q97" s="2101">
        <v>37573</v>
      </c>
      <c r="R97" s="2101">
        <v>58261</v>
      </c>
      <c r="S97" s="2102">
        <v>187683</v>
      </c>
      <c r="T97" s="2080">
        <v>283518</v>
      </c>
    </row>
    <row r="98" spans="1:20" x14ac:dyDescent="0.25">
      <c r="A98" s="2137" t="s">
        <v>49</v>
      </c>
      <c r="B98" s="2380">
        <v>57418</v>
      </c>
      <c r="C98" s="2380">
        <v>84483</v>
      </c>
      <c r="D98" s="2425">
        <v>903</v>
      </c>
      <c r="E98" s="2380">
        <v>44120</v>
      </c>
      <c r="F98" s="2380">
        <v>37367</v>
      </c>
      <c r="G98" s="2434">
        <v>517</v>
      </c>
      <c r="H98" s="2441">
        <v>27725</v>
      </c>
      <c r="I98" s="2445">
        <v>251113</v>
      </c>
      <c r="J98" s="2389">
        <v>101175</v>
      </c>
      <c r="K98" s="2380">
        <v>34102</v>
      </c>
      <c r="L98" s="2380">
        <v>38076</v>
      </c>
      <c r="M98" s="2380">
        <v>27478</v>
      </c>
      <c r="N98" s="2131">
        <v>200830</v>
      </c>
      <c r="O98" s="2132">
        <v>451943</v>
      </c>
      <c r="P98" s="2170">
        <v>262961</v>
      </c>
      <c r="Q98" s="2477">
        <v>32550</v>
      </c>
      <c r="R98" s="2491">
        <v>50477</v>
      </c>
      <c r="S98" s="2501">
        <v>135845</v>
      </c>
      <c r="T98" s="2040">
        <v>218873</v>
      </c>
    </row>
    <row r="99" spans="1:20" x14ac:dyDescent="0.25">
      <c r="A99" s="2137" t="s">
        <v>50</v>
      </c>
      <c r="B99" s="2380">
        <v>15</v>
      </c>
      <c r="C99" s="2380">
        <v>0</v>
      </c>
      <c r="D99" s="2425">
        <v>0</v>
      </c>
      <c r="E99" s="2380">
        <v>5782</v>
      </c>
      <c r="F99" s="2380">
        <v>0</v>
      </c>
      <c r="G99" s="2434">
        <v>0</v>
      </c>
      <c r="H99" s="2441">
        <v>19</v>
      </c>
      <c r="I99" s="2446">
        <v>5816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5816</v>
      </c>
      <c r="P99" s="2170">
        <v>30</v>
      </c>
      <c r="Q99" s="2478">
        <v>23</v>
      </c>
      <c r="R99" s="2425">
        <v>693</v>
      </c>
      <c r="S99" s="2434">
        <v>200</v>
      </c>
      <c r="T99" s="2149">
        <v>916</v>
      </c>
    </row>
    <row r="100" spans="1:20" x14ac:dyDescent="0.25">
      <c r="A100" s="2137" t="s">
        <v>51</v>
      </c>
      <c r="B100" s="2167">
        <v>18563</v>
      </c>
      <c r="C100" s="2167">
        <v>30016</v>
      </c>
      <c r="D100" s="2168">
        <v>107</v>
      </c>
      <c r="E100" s="2167">
        <v>8391</v>
      </c>
      <c r="F100" s="2167">
        <v>12794</v>
      </c>
      <c r="G100" s="2169">
        <v>61</v>
      </c>
      <c r="H100" s="2170">
        <v>9794</v>
      </c>
      <c r="I100" s="2446">
        <v>79559</v>
      </c>
      <c r="J100" s="2171">
        <v>17967</v>
      </c>
      <c r="K100" s="2167">
        <v>10674</v>
      </c>
      <c r="L100" s="2167">
        <v>9428</v>
      </c>
      <c r="M100" s="2167">
        <v>9262</v>
      </c>
      <c r="N100" s="2131">
        <v>47331</v>
      </c>
      <c r="O100" s="2132">
        <v>126889</v>
      </c>
      <c r="P100" s="2170">
        <v>70825</v>
      </c>
      <c r="Q100" s="2478">
        <v>3738</v>
      </c>
      <c r="R100" s="2425">
        <v>6139</v>
      </c>
      <c r="S100" s="2434">
        <v>51447</v>
      </c>
      <c r="T100" s="2149">
        <v>61324</v>
      </c>
    </row>
    <row r="101" spans="1:20" x14ac:dyDescent="0.25">
      <c r="A101" s="2150" t="s">
        <v>52</v>
      </c>
      <c r="B101" s="2167">
        <v>550</v>
      </c>
      <c r="C101" s="2167">
        <v>60</v>
      </c>
      <c r="D101" s="2168">
        <v>0</v>
      </c>
      <c r="E101" s="2167">
        <v>618</v>
      </c>
      <c r="F101" s="2167">
        <v>170</v>
      </c>
      <c r="G101" s="2169">
        <v>0</v>
      </c>
      <c r="H101" s="2170">
        <v>349</v>
      </c>
      <c r="I101" s="2446">
        <v>1747</v>
      </c>
      <c r="J101" s="2171">
        <v>0</v>
      </c>
      <c r="K101" s="2167">
        <v>0</v>
      </c>
      <c r="L101" s="2167">
        <v>0</v>
      </c>
      <c r="M101" s="2167">
        <v>3</v>
      </c>
      <c r="N101" s="2131">
        <v>3</v>
      </c>
      <c r="O101" s="2132">
        <v>1750</v>
      </c>
      <c r="P101" s="2170">
        <v>1032</v>
      </c>
      <c r="Q101" s="2478">
        <v>1096</v>
      </c>
      <c r="R101" s="2425">
        <v>451</v>
      </c>
      <c r="S101" s="2434">
        <v>191</v>
      </c>
      <c r="T101" s="2149">
        <v>1738</v>
      </c>
    </row>
    <row r="102" spans="1:20" x14ac:dyDescent="0.25">
      <c r="A102" s="2150" t="s">
        <v>53</v>
      </c>
      <c r="B102" s="2167">
        <v>117</v>
      </c>
      <c r="C102" s="2167">
        <v>4</v>
      </c>
      <c r="D102" s="2168">
        <v>0</v>
      </c>
      <c r="E102" s="2167">
        <v>138</v>
      </c>
      <c r="F102" s="2167">
        <v>134</v>
      </c>
      <c r="G102" s="2169">
        <v>3</v>
      </c>
      <c r="H102" s="2338">
        <v>29</v>
      </c>
      <c r="I102" s="2446">
        <v>422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422</v>
      </c>
      <c r="P102" s="2170">
        <v>278</v>
      </c>
      <c r="Q102" s="2478">
        <v>100</v>
      </c>
      <c r="R102" s="2425">
        <v>178</v>
      </c>
      <c r="S102" s="2434">
        <v>0</v>
      </c>
      <c r="T102" s="2149">
        <v>278</v>
      </c>
    </row>
    <row r="103" spans="1:20" ht="15.75" thickBot="1" x14ac:dyDescent="0.3">
      <c r="A103" s="2340" t="s">
        <v>23</v>
      </c>
      <c r="B103" s="2382">
        <v>118</v>
      </c>
      <c r="C103" s="2382">
        <v>6</v>
      </c>
      <c r="D103" s="2427">
        <v>0</v>
      </c>
      <c r="E103" s="2382">
        <v>23</v>
      </c>
      <c r="F103" s="2382">
        <v>0</v>
      </c>
      <c r="G103" s="2436">
        <v>0</v>
      </c>
      <c r="H103" s="2443">
        <v>0</v>
      </c>
      <c r="I103" s="2447">
        <v>147</v>
      </c>
      <c r="J103" s="2391">
        <v>0</v>
      </c>
      <c r="K103" s="2382">
        <v>0</v>
      </c>
      <c r="L103" s="2382">
        <v>0</v>
      </c>
      <c r="M103" s="2382">
        <v>245</v>
      </c>
      <c r="N103" s="2131">
        <v>245</v>
      </c>
      <c r="O103" s="2132">
        <v>392</v>
      </c>
      <c r="P103" s="2464">
        <v>392</v>
      </c>
      <c r="Q103" s="2479">
        <v>66</v>
      </c>
      <c r="R103" s="2492">
        <v>323</v>
      </c>
      <c r="S103" s="2502">
        <v>0</v>
      </c>
      <c r="T103" s="2337">
        <v>389</v>
      </c>
    </row>
    <row r="104" spans="1:20" ht="15.75" thickBot="1" x14ac:dyDescent="0.3">
      <c r="A104" s="2178" t="s">
        <v>558</v>
      </c>
      <c r="B104" s="2179">
        <v>247377</v>
      </c>
      <c r="C104" s="2180">
        <v>219091</v>
      </c>
      <c r="D104" s="2180">
        <v>4361</v>
      </c>
      <c r="E104" s="2180">
        <v>101859</v>
      </c>
      <c r="F104" s="2180">
        <v>96630</v>
      </c>
      <c r="G104" s="2180">
        <v>5423</v>
      </c>
      <c r="H104" s="2180">
        <v>62018</v>
      </c>
      <c r="I104" s="2181">
        <v>726974</v>
      </c>
      <c r="J104" s="2179">
        <v>140666</v>
      </c>
      <c r="K104" s="2179">
        <v>55685</v>
      </c>
      <c r="L104" s="2179">
        <v>60058</v>
      </c>
      <c r="M104" s="2179">
        <v>43080</v>
      </c>
      <c r="N104" s="2120">
        <v>299490</v>
      </c>
      <c r="O104" s="2121">
        <v>1026464</v>
      </c>
      <c r="P104" s="2179">
        <v>561077</v>
      </c>
      <c r="Q104" s="2182">
        <v>120562</v>
      </c>
      <c r="R104" s="2182">
        <v>198711</v>
      </c>
      <c r="S104" s="2182">
        <v>347909</v>
      </c>
      <c r="T104" s="2182">
        <v>667182</v>
      </c>
    </row>
    <row r="105" spans="1:20" ht="30" thickBot="1" x14ac:dyDescent="0.3">
      <c r="A105" s="2183" t="s">
        <v>559</v>
      </c>
      <c r="B105" s="2184">
        <v>498374</v>
      </c>
      <c r="C105" s="2184">
        <v>242499</v>
      </c>
      <c r="D105" s="2184">
        <v>8587</v>
      </c>
      <c r="E105" s="2184">
        <v>148054</v>
      </c>
      <c r="F105" s="2184">
        <v>126323</v>
      </c>
      <c r="G105" s="2184">
        <v>6848</v>
      </c>
      <c r="H105" s="2184">
        <v>86562</v>
      </c>
      <c r="I105" s="1379">
        <v>1101812</v>
      </c>
      <c r="J105" s="2184">
        <v>144277</v>
      </c>
      <c r="K105" s="2184">
        <v>56451</v>
      </c>
      <c r="L105" s="2184">
        <v>60079</v>
      </c>
      <c r="M105" s="2184">
        <v>43138</v>
      </c>
      <c r="N105" s="1379">
        <v>303946</v>
      </c>
      <c r="O105" s="1380">
        <v>1405757</v>
      </c>
      <c r="P105" s="2184">
        <v>718801</v>
      </c>
      <c r="Q105" s="2185">
        <v>443224</v>
      </c>
      <c r="R105" s="2185">
        <v>216986</v>
      </c>
      <c r="S105" s="2185">
        <v>359222</v>
      </c>
      <c r="T105" s="2185">
        <v>1019432</v>
      </c>
    </row>
    <row r="107" spans="1:20" x14ac:dyDescent="0.25">
      <c r="B107" s="2274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pageSetup paperSize="9"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109"/>
  <sheetViews>
    <sheetView zoomScaleNormal="100" workbookViewId="0">
      <selection activeCell="H27" sqref="H27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612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360"/>
      <c r="B3" s="1907"/>
      <c r="C3" s="2360"/>
      <c r="D3" s="1907"/>
      <c r="E3" s="1907"/>
      <c r="F3" s="3615" t="s">
        <v>543</v>
      </c>
      <c r="G3" s="3615"/>
      <c r="H3" s="2360"/>
      <c r="I3" s="1907"/>
      <c r="J3" s="2360"/>
      <c r="K3" s="2360"/>
      <c r="L3" s="2360"/>
      <c r="M3" s="2360"/>
      <c r="N3" s="2360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359" t="s">
        <v>15</v>
      </c>
      <c r="D9" s="1909" t="s">
        <v>546</v>
      </c>
      <c r="E9" s="3609"/>
      <c r="F9" s="2359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ht="17.25" customHeight="1" x14ac:dyDescent="0.25">
      <c r="A10" s="1914" t="s">
        <v>17</v>
      </c>
      <c r="B10" s="2369">
        <v>7240</v>
      </c>
      <c r="C10" s="2504">
        <v>1538</v>
      </c>
      <c r="D10" s="2516">
        <v>76</v>
      </c>
      <c r="E10" s="2369">
        <v>4108</v>
      </c>
      <c r="F10" s="2504">
        <v>3638</v>
      </c>
      <c r="G10" s="2516">
        <v>190</v>
      </c>
      <c r="H10" s="2540">
        <v>468</v>
      </c>
      <c r="I10" s="2034">
        <v>16992</v>
      </c>
      <c r="J10" s="2369">
        <v>0</v>
      </c>
      <c r="K10" s="2369">
        <v>0</v>
      </c>
      <c r="L10" s="2369">
        <v>0</v>
      </c>
      <c r="M10" s="2369">
        <v>0</v>
      </c>
      <c r="N10" s="2034">
        <v>0</v>
      </c>
      <c r="O10" s="2035">
        <v>16992</v>
      </c>
      <c r="P10" s="2457">
        <v>5921</v>
      </c>
      <c r="Q10" s="2471">
        <v>14610</v>
      </c>
      <c r="R10" s="2486">
        <v>726</v>
      </c>
      <c r="S10" s="2499">
        <v>76</v>
      </c>
      <c r="T10" s="2040">
        <v>15413</v>
      </c>
    </row>
    <row r="11" spans="1:20" x14ac:dyDescent="0.25">
      <c r="A11" s="2289" t="s">
        <v>552</v>
      </c>
      <c r="B11" s="2370">
        <v>947</v>
      </c>
      <c r="C11" s="2505">
        <v>628</v>
      </c>
      <c r="D11" s="2517">
        <v>35</v>
      </c>
      <c r="E11" s="2370">
        <v>1161</v>
      </c>
      <c r="F11" s="2505">
        <v>923</v>
      </c>
      <c r="G11" s="2516">
        <v>73</v>
      </c>
      <c r="H11" s="2540">
        <v>138</v>
      </c>
      <c r="I11" s="2034">
        <v>3797</v>
      </c>
      <c r="J11" s="2370">
        <v>0</v>
      </c>
      <c r="K11" s="2370">
        <v>0</v>
      </c>
      <c r="L11" s="2370">
        <v>0</v>
      </c>
      <c r="M11" s="2369">
        <v>0</v>
      </c>
      <c r="N11" s="2034">
        <v>0</v>
      </c>
      <c r="O11" s="2035">
        <v>3797</v>
      </c>
      <c r="P11" s="2458">
        <v>1105</v>
      </c>
      <c r="Q11" s="2472">
        <v>3067</v>
      </c>
      <c r="R11" s="2168">
        <v>376</v>
      </c>
      <c r="S11" s="2169">
        <v>0</v>
      </c>
      <c r="T11" s="2040">
        <v>3443</v>
      </c>
    </row>
    <row r="12" spans="1:20" s="1945" customFormat="1" x14ac:dyDescent="0.25">
      <c r="A12" s="1933" t="s">
        <v>553</v>
      </c>
      <c r="B12" s="2371">
        <v>232</v>
      </c>
      <c r="C12" s="2506">
        <v>478</v>
      </c>
      <c r="D12" s="2518">
        <v>0</v>
      </c>
      <c r="E12" s="2529">
        <v>389</v>
      </c>
      <c r="F12" s="2506">
        <v>344</v>
      </c>
      <c r="G12" s="2535">
        <v>0</v>
      </c>
      <c r="H12" s="2541">
        <v>10</v>
      </c>
      <c r="I12" s="2053">
        <v>1453</v>
      </c>
      <c r="J12" s="2371">
        <v>0</v>
      </c>
      <c r="K12" s="2371">
        <v>0</v>
      </c>
      <c r="L12" s="2371">
        <v>0</v>
      </c>
      <c r="M12" s="2439">
        <v>0</v>
      </c>
      <c r="N12" s="2053">
        <v>0</v>
      </c>
      <c r="O12" s="2054">
        <v>1453</v>
      </c>
      <c r="P12" s="2459">
        <v>201</v>
      </c>
      <c r="Q12" s="2473">
        <v>1139</v>
      </c>
      <c r="R12" s="2487">
        <v>157</v>
      </c>
      <c r="S12" s="2552">
        <v>0</v>
      </c>
      <c r="T12" s="2052">
        <v>1296</v>
      </c>
    </row>
    <row r="13" spans="1:20" s="1945" customFormat="1" x14ac:dyDescent="0.25">
      <c r="A13" s="1933" t="s">
        <v>412</v>
      </c>
      <c r="B13" s="2371">
        <v>169</v>
      </c>
      <c r="C13" s="2506">
        <v>65</v>
      </c>
      <c r="D13" s="2518">
        <v>15</v>
      </c>
      <c r="E13" s="2529">
        <v>235</v>
      </c>
      <c r="F13" s="2506">
        <v>79</v>
      </c>
      <c r="G13" s="2535">
        <v>10</v>
      </c>
      <c r="H13" s="2541">
        <v>0</v>
      </c>
      <c r="I13" s="2053">
        <v>548</v>
      </c>
      <c r="J13" s="2371">
        <v>0</v>
      </c>
      <c r="K13" s="2371">
        <v>0</v>
      </c>
      <c r="L13" s="2371">
        <v>0</v>
      </c>
      <c r="M13" s="2439">
        <v>0</v>
      </c>
      <c r="N13" s="2053">
        <v>0</v>
      </c>
      <c r="O13" s="2054">
        <v>548</v>
      </c>
      <c r="P13" s="2459">
        <v>198</v>
      </c>
      <c r="Q13" s="2473">
        <v>406</v>
      </c>
      <c r="R13" s="2487">
        <v>117</v>
      </c>
      <c r="S13" s="2552">
        <v>0</v>
      </c>
      <c r="T13" s="2052">
        <v>523</v>
      </c>
    </row>
    <row r="14" spans="1:20" s="1945" customFormat="1" x14ac:dyDescent="0.25">
      <c r="A14" s="1933" t="s">
        <v>554</v>
      </c>
      <c r="B14" s="2371">
        <v>313</v>
      </c>
      <c r="C14" s="2506">
        <v>64</v>
      </c>
      <c r="D14" s="2518">
        <v>10</v>
      </c>
      <c r="E14" s="2529">
        <v>361</v>
      </c>
      <c r="F14" s="2506">
        <v>341</v>
      </c>
      <c r="G14" s="2535">
        <v>54</v>
      </c>
      <c r="H14" s="2541">
        <v>104</v>
      </c>
      <c r="I14" s="2053">
        <v>1183</v>
      </c>
      <c r="J14" s="2371">
        <v>0</v>
      </c>
      <c r="K14" s="2371">
        <v>0</v>
      </c>
      <c r="L14" s="2371">
        <v>0</v>
      </c>
      <c r="M14" s="2439">
        <v>0</v>
      </c>
      <c r="N14" s="2053">
        <v>0</v>
      </c>
      <c r="O14" s="2054">
        <v>1183</v>
      </c>
      <c r="P14" s="2459">
        <v>515</v>
      </c>
      <c r="Q14" s="2473">
        <v>952</v>
      </c>
      <c r="R14" s="2487">
        <v>102</v>
      </c>
      <c r="S14" s="2552">
        <v>0</v>
      </c>
      <c r="T14" s="2052">
        <v>1054</v>
      </c>
    </row>
    <row r="15" spans="1:20" x14ac:dyDescent="0.25">
      <c r="A15" s="2289" t="s">
        <v>555</v>
      </c>
      <c r="B15" s="2370">
        <v>1122</v>
      </c>
      <c r="C15" s="2505">
        <v>291</v>
      </c>
      <c r="D15" s="2517">
        <v>49</v>
      </c>
      <c r="E15" s="2370">
        <v>697</v>
      </c>
      <c r="F15" s="2505">
        <v>684</v>
      </c>
      <c r="G15" s="2516">
        <v>80</v>
      </c>
      <c r="H15" s="2540">
        <v>167</v>
      </c>
      <c r="I15" s="2034">
        <v>2961</v>
      </c>
      <c r="J15" s="2370">
        <v>0</v>
      </c>
      <c r="K15" s="2370">
        <v>0</v>
      </c>
      <c r="L15" s="2370">
        <v>0</v>
      </c>
      <c r="M15" s="2369">
        <v>0</v>
      </c>
      <c r="N15" s="2034">
        <v>0</v>
      </c>
      <c r="O15" s="2035">
        <v>2961</v>
      </c>
      <c r="P15" s="2458">
        <v>862</v>
      </c>
      <c r="Q15" s="2472">
        <v>2355</v>
      </c>
      <c r="R15" s="2168">
        <v>241</v>
      </c>
      <c r="S15" s="2169">
        <v>21</v>
      </c>
      <c r="T15" s="2040">
        <v>2617</v>
      </c>
    </row>
    <row r="16" spans="1:20" x14ac:dyDescent="0.25">
      <c r="A16" s="1947" t="s">
        <v>556</v>
      </c>
      <c r="B16" s="2372">
        <v>446</v>
      </c>
      <c r="C16" s="2507">
        <v>174</v>
      </c>
      <c r="D16" s="2519">
        <v>1</v>
      </c>
      <c r="E16" s="2530">
        <v>248</v>
      </c>
      <c r="F16" s="2507">
        <v>183</v>
      </c>
      <c r="G16" s="2522">
        <v>0</v>
      </c>
      <c r="H16" s="2542">
        <v>117</v>
      </c>
      <c r="I16" s="2062">
        <v>1168</v>
      </c>
      <c r="J16" s="2372">
        <v>0</v>
      </c>
      <c r="K16" s="2372">
        <v>0</v>
      </c>
      <c r="L16" s="2372">
        <v>0</v>
      </c>
      <c r="M16" s="2440">
        <v>0</v>
      </c>
      <c r="N16" s="2062">
        <v>0</v>
      </c>
      <c r="O16" s="2062">
        <v>1168</v>
      </c>
      <c r="P16" s="2460">
        <v>208</v>
      </c>
      <c r="Q16" s="2474">
        <v>793</v>
      </c>
      <c r="R16" s="2488">
        <v>176</v>
      </c>
      <c r="S16" s="2553">
        <v>0</v>
      </c>
      <c r="T16" s="2062">
        <v>969</v>
      </c>
    </row>
    <row r="17" spans="1:20" ht="15.75" thickBot="1" x14ac:dyDescent="0.3">
      <c r="A17" s="2289" t="s">
        <v>23</v>
      </c>
      <c r="B17" s="2373">
        <v>1549</v>
      </c>
      <c r="C17" s="2508">
        <v>604</v>
      </c>
      <c r="D17" s="2520">
        <v>0</v>
      </c>
      <c r="E17" s="2373">
        <v>852</v>
      </c>
      <c r="F17" s="2508">
        <v>1929</v>
      </c>
      <c r="G17" s="2517">
        <v>39</v>
      </c>
      <c r="H17" s="2540">
        <v>77</v>
      </c>
      <c r="I17" s="2071">
        <v>5012</v>
      </c>
      <c r="J17" s="2373">
        <v>0</v>
      </c>
      <c r="K17" s="2373">
        <v>707</v>
      </c>
      <c r="L17" s="2373">
        <v>0</v>
      </c>
      <c r="M17" s="2369">
        <v>0</v>
      </c>
      <c r="N17" s="2071">
        <v>707</v>
      </c>
      <c r="O17" s="2072">
        <v>5718</v>
      </c>
      <c r="P17" s="2461">
        <v>1853</v>
      </c>
      <c r="Q17" s="2475">
        <v>2370</v>
      </c>
      <c r="R17" s="2489">
        <v>256</v>
      </c>
      <c r="S17" s="2500">
        <v>2978</v>
      </c>
      <c r="T17" s="2040">
        <v>5604</v>
      </c>
    </row>
    <row r="18" spans="1:20" ht="15.75" thickBot="1" x14ac:dyDescent="0.3">
      <c r="A18" s="1966" t="s">
        <v>24</v>
      </c>
      <c r="B18" s="2077">
        <v>10857</v>
      </c>
      <c r="C18" s="2077">
        <v>3061</v>
      </c>
      <c r="D18" s="2216">
        <v>160</v>
      </c>
      <c r="E18" s="2077">
        <v>6818</v>
      </c>
      <c r="F18" s="2077">
        <v>7174</v>
      </c>
      <c r="G18" s="2216">
        <v>382</v>
      </c>
      <c r="H18" s="2077">
        <v>850</v>
      </c>
      <c r="I18" s="2078">
        <v>28760</v>
      </c>
      <c r="J18" s="2077">
        <v>0</v>
      </c>
      <c r="K18" s="2077">
        <v>707</v>
      </c>
      <c r="L18" s="2077">
        <v>0</v>
      </c>
      <c r="M18" s="2077">
        <v>0</v>
      </c>
      <c r="N18" s="2078">
        <v>707</v>
      </c>
      <c r="O18" s="2079">
        <v>29467</v>
      </c>
      <c r="P18" s="2077">
        <v>9741</v>
      </c>
      <c r="Q18" s="2080">
        <v>22402</v>
      </c>
      <c r="R18" s="2080">
        <v>1599</v>
      </c>
      <c r="S18" s="2080">
        <v>3076</v>
      </c>
      <c r="T18" s="2080">
        <v>27077</v>
      </c>
    </row>
    <row r="19" spans="1:20" x14ac:dyDescent="0.25">
      <c r="A19" s="1971" t="s">
        <v>609</v>
      </c>
      <c r="B19" s="2374">
        <v>0</v>
      </c>
      <c r="C19" s="2509">
        <v>50</v>
      </c>
      <c r="D19" s="2521">
        <v>0</v>
      </c>
      <c r="E19" s="2531">
        <v>16</v>
      </c>
      <c r="F19" s="2509">
        <v>678</v>
      </c>
      <c r="G19" s="2521">
        <v>0</v>
      </c>
      <c r="H19" s="2531">
        <v>0</v>
      </c>
      <c r="I19" s="2034">
        <v>744</v>
      </c>
      <c r="J19" s="2374">
        <v>0</v>
      </c>
      <c r="K19" s="2374">
        <v>0</v>
      </c>
      <c r="L19" s="2374">
        <v>0</v>
      </c>
      <c r="M19" s="2374">
        <v>0</v>
      </c>
      <c r="N19" s="2084">
        <v>0</v>
      </c>
      <c r="O19" s="2085">
        <v>744</v>
      </c>
      <c r="P19" s="2221">
        <v>678</v>
      </c>
      <c r="Q19" s="2471">
        <v>98</v>
      </c>
      <c r="R19" s="2486">
        <v>0</v>
      </c>
      <c r="S19" s="2499">
        <v>642</v>
      </c>
      <c r="T19" s="2040">
        <v>740</v>
      </c>
    </row>
    <row r="20" spans="1:20" x14ac:dyDescent="0.25">
      <c r="A20" s="1978" t="s">
        <v>610</v>
      </c>
      <c r="B20" s="2370">
        <v>0</v>
      </c>
      <c r="C20" s="2505">
        <v>0</v>
      </c>
      <c r="D20" s="2517">
        <v>0</v>
      </c>
      <c r="E20" s="2532">
        <v>15</v>
      </c>
      <c r="F20" s="2505">
        <v>2</v>
      </c>
      <c r="G20" s="2517">
        <v>0</v>
      </c>
      <c r="H20" s="2532">
        <v>0</v>
      </c>
      <c r="I20" s="2034">
        <v>17</v>
      </c>
      <c r="J20" s="2370">
        <v>0</v>
      </c>
      <c r="K20" s="2370">
        <v>0</v>
      </c>
      <c r="L20" s="2370">
        <v>0</v>
      </c>
      <c r="M20" s="2370">
        <v>0</v>
      </c>
      <c r="N20" s="2087">
        <v>0</v>
      </c>
      <c r="O20" s="2088">
        <v>17</v>
      </c>
      <c r="P20" s="2458">
        <v>2</v>
      </c>
      <c r="Q20" s="2472">
        <v>17</v>
      </c>
      <c r="R20" s="2168">
        <v>0</v>
      </c>
      <c r="S20" s="2169">
        <v>0</v>
      </c>
      <c r="T20" s="2040">
        <v>17</v>
      </c>
    </row>
    <row r="21" spans="1:20" x14ac:dyDescent="0.25">
      <c r="A21" s="1978" t="s">
        <v>37</v>
      </c>
      <c r="B21" s="2370">
        <v>0</v>
      </c>
      <c r="C21" s="2505">
        <v>0</v>
      </c>
      <c r="D21" s="2517">
        <v>0</v>
      </c>
      <c r="E21" s="2532">
        <v>0</v>
      </c>
      <c r="F21" s="2505">
        <v>0</v>
      </c>
      <c r="G21" s="2517">
        <v>0</v>
      </c>
      <c r="H21" s="2532">
        <v>0</v>
      </c>
      <c r="I21" s="2034">
        <v>0</v>
      </c>
      <c r="J21" s="2370">
        <v>0</v>
      </c>
      <c r="K21" s="2370">
        <v>0</v>
      </c>
      <c r="L21" s="2370">
        <v>0</v>
      </c>
      <c r="M21" s="2370">
        <v>0</v>
      </c>
      <c r="N21" s="2087">
        <v>0</v>
      </c>
      <c r="O21" s="2088">
        <v>0</v>
      </c>
      <c r="P21" s="2458">
        <v>0</v>
      </c>
      <c r="Q21" s="2472">
        <v>0</v>
      </c>
      <c r="R21" s="2168">
        <v>0</v>
      </c>
      <c r="S21" s="2169">
        <v>0</v>
      </c>
      <c r="T21" s="2040">
        <v>0</v>
      </c>
    </row>
    <row r="22" spans="1:20" x14ac:dyDescent="0.25">
      <c r="A22" s="1978" t="s">
        <v>38</v>
      </c>
      <c r="B22" s="2370">
        <v>25</v>
      </c>
      <c r="C22" s="2505">
        <v>0</v>
      </c>
      <c r="D22" s="2517">
        <v>0</v>
      </c>
      <c r="E22" s="2532">
        <v>27</v>
      </c>
      <c r="F22" s="2505">
        <v>0</v>
      </c>
      <c r="G22" s="2517">
        <v>0</v>
      </c>
      <c r="H22" s="2532">
        <v>0</v>
      </c>
      <c r="I22" s="2034">
        <v>52</v>
      </c>
      <c r="J22" s="2370">
        <v>0</v>
      </c>
      <c r="K22" s="2370">
        <v>0</v>
      </c>
      <c r="L22" s="2370">
        <v>0</v>
      </c>
      <c r="M22" s="2370">
        <v>0</v>
      </c>
      <c r="N22" s="2087">
        <v>0</v>
      </c>
      <c r="O22" s="2088">
        <v>52</v>
      </c>
      <c r="P22" s="2458">
        <v>27</v>
      </c>
      <c r="Q22" s="2472">
        <v>52</v>
      </c>
      <c r="R22" s="2168">
        <v>0</v>
      </c>
      <c r="S22" s="2169">
        <v>0</v>
      </c>
      <c r="T22" s="2040">
        <v>52</v>
      </c>
    </row>
    <row r="23" spans="1:20" x14ac:dyDescent="0.25">
      <c r="A23" s="1978" t="s">
        <v>39</v>
      </c>
      <c r="B23" s="2370">
        <v>0</v>
      </c>
      <c r="C23" s="2505">
        <v>0</v>
      </c>
      <c r="D23" s="2517">
        <v>0</v>
      </c>
      <c r="E23" s="2532">
        <v>12</v>
      </c>
      <c r="F23" s="2505">
        <v>11</v>
      </c>
      <c r="G23" s="2517">
        <v>0</v>
      </c>
      <c r="H23" s="2532">
        <v>0</v>
      </c>
      <c r="I23" s="2034">
        <v>23</v>
      </c>
      <c r="J23" s="2370">
        <v>0</v>
      </c>
      <c r="K23" s="2370">
        <v>0</v>
      </c>
      <c r="L23" s="2370">
        <v>0</v>
      </c>
      <c r="M23" s="2370">
        <v>0</v>
      </c>
      <c r="N23" s="2087">
        <v>0</v>
      </c>
      <c r="O23" s="2088">
        <v>23</v>
      </c>
      <c r="P23" s="2458">
        <v>4</v>
      </c>
      <c r="Q23" s="2472">
        <v>23</v>
      </c>
      <c r="R23" s="2168">
        <v>0</v>
      </c>
      <c r="S23" s="2169">
        <v>0</v>
      </c>
      <c r="T23" s="2040">
        <v>23</v>
      </c>
    </row>
    <row r="24" spans="1:20" ht="15" customHeight="1" x14ac:dyDescent="0.25">
      <c r="A24" s="1978" t="s">
        <v>40</v>
      </c>
      <c r="B24" s="2370">
        <v>0</v>
      </c>
      <c r="C24" s="2505">
        <v>70</v>
      </c>
      <c r="D24" s="2517">
        <v>0</v>
      </c>
      <c r="E24" s="2532">
        <v>0</v>
      </c>
      <c r="F24" s="2505">
        <v>0</v>
      </c>
      <c r="G24" s="2517">
        <v>0</v>
      </c>
      <c r="H24" s="2532">
        <v>0</v>
      </c>
      <c r="I24" s="2034">
        <v>70</v>
      </c>
      <c r="J24" s="2370">
        <v>0</v>
      </c>
      <c r="K24" s="2370">
        <v>0</v>
      </c>
      <c r="L24" s="2370">
        <v>0</v>
      </c>
      <c r="M24" s="2370">
        <v>0</v>
      </c>
      <c r="N24" s="2087">
        <v>0</v>
      </c>
      <c r="O24" s="2088">
        <v>70</v>
      </c>
      <c r="P24" s="2458">
        <v>0</v>
      </c>
      <c r="Q24" s="2472">
        <v>70</v>
      </c>
      <c r="R24" s="2168">
        <v>0</v>
      </c>
      <c r="S24" s="2169">
        <v>0</v>
      </c>
      <c r="T24" s="2040">
        <v>70</v>
      </c>
    </row>
    <row r="25" spans="1:20" x14ac:dyDescent="0.25">
      <c r="A25" s="2313" t="s">
        <v>41</v>
      </c>
      <c r="B25" s="2370">
        <v>4</v>
      </c>
      <c r="C25" s="2505">
        <v>0</v>
      </c>
      <c r="D25" s="2517">
        <v>0</v>
      </c>
      <c r="E25" s="2532">
        <v>6</v>
      </c>
      <c r="F25" s="2505">
        <v>0</v>
      </c>
      <c r="G25" s="2517">
        <v>0</v>
      </c>
      <c r="H25" s="2532">
        <v>0</v>
      </c>
      <c r="I25" s="2034">
        <v>10</v>
      </c>
      <c r="J25" s="2370">
        <v>0</v>
      </c>
      <c r="K25" s="2370">
        <v>0</v>
      </c>
      <c r="L25" s="2370">
        <v>0</v>
      </c>
      <c r="M25" s="2370">
        <v>0</v>
      </c>
      <c r="N25" s="2087">
        <v>0</v>
      </c>
      <c r="O25" s="2088">
        <v>10</v>
      </c>
      <c r="P25" s="2458">
        <v>4</v>
      </c>
      <c r="Q25" s="2472">
        <v>7</v>
      </c>
      <c r="R25" s="2168">
        <v>0</v>
      </c>
      <c r="S25" s="2169">
        <v>0</v>
      </c>
      <c r="T25" s="2040">
        <v>7</v>
      </c>
    </row>
    <row r="26" spans="1:20" x14ac:dyDescent="0.25">
      <c r="A26" s="1978" t="s">
        <v>42</v>
      </c>
      <c r="B26" s="2370">
        <v>0</v>
      </c>
      <c r="C26" s="2505">
        <v>0</v>
      </c>
      <c r="D26" s="2517">
        <v>0</v>
      </c>
      <c r="E26" s="2532">
        <v>0</v>
      </c>
      <c r="F26" s="2505">
        <v>0</v>
      </c>
      <c r="G26" s="2517">
        <v>0</v>
      </c>
      <c r="H26" s="2532">
        <v>0</v>
      </c>
      <c r="I26" s="2034">
        <v>0</v>
      </c>
      <c r="J26" s="2370">
        <v>0</v>
      </c>
      <c r="K26" s="2370">
        <v>0</v>
      </c>
      <c r="L26" s="2370">
        <v>0</v>
      </c>
      <c r="M26" s="2370">
        <v>0</v>
      </c>
      <c r="N26" s="2087">
        <v>0</v>
      </c>
      <c r="O26" s="2088">
        <v>0</v>
      </c>
      <c r="P26" s="2458">
        <v>0</v>
      </c>
      <c r="Q26" s="2472">
        <v>0</v>
      </c>
      <c r="R26" s="2168">
        <v>0</v>
      </c>
      <c r="S26" s="2169">
        <v>0</v>
      </c>
      <c r="T26" s="2040">
        <v>0</v>
      </c>
    </row>
    <row r="27" spans="1:20" x14ac:dyDescent="0.25">
      <c r="A27" s="1978" t="s">
        <v>43</v>
      </c>
      <c r="B27" s="2370">
        <v>18</v>
      </c>
      <c r="C27" s="2505">
        <v>60</v>
      </c>
      <c r="D27" s="2517">
        <v>0</v>
      </c>
      <c r="E27" s="2532">
        <v>30</v>
      </c>
      <c r="F27" s="2505">
        <v>49</v>
      </c>
      <c r="G27" s="2517">
        <v>0</v>
      </c>
      <c r="H27" s="2532">
        <v>10</v>
      </c>
      <c r="I27" s="2034">
        <v>167</v>
      </c>
      <c r="J27" s="2370">
        <v>0</v>
      </c>
      <c r="K27" s="2370">
        <v>0</v>
      </c>
      <c r="L27" s="2370">
        <v>0</v>
      </c>
      <c r="M27" s="2370">
        <v>0</v>
      </c>
      <c r="N27" s="2087">
        <v>0</v>
      </c>
      <c r="O27" s="2088">
        <v>167</v>
      </c>
      <c r="P27" s="2458">
        <v>70</v>
      </c>
      <c r="Q27" s="2472">
        <v>77</v>
      </c>
      <c r="R27" s="2168">
        <v>90</v>
      </c>
      <c r="S27" s="2169">
        <v>0</v>
      </c>
      <c r="T27" s="2040">
        <v>167</v>
      </c>
    </row>
    <row r="28" spans="1:20" x14ac:dyDescent="0.25">
      <c r="A28" s="1978" t="s">
        <v>44</v>
      </c>
      <c r="B28" s="2370">
        <v>9</v>
      </c>
      <c r="C28" s="2505">
        <v>0</v>
      </c>
      <c r="D28" s="2517">
        <v>0</v>
      </c>
      <c r="E28" s="2532">
        <v>9</v>
      </c>
      <c r="F28" s="2505">
        <v>2</v>
      </c>
      <c r="G28" s="2517">
        <v>0</v>
      </c>
      <c r="H28" s="2532">
        <v>0</v>
      </c>
      <c r="I28" s="2034">
        <v>20</v>
      </c>
      <c r="J28" s="2370">
        <v>0</v>
      </c>
      <c r="K28" s="2370">
        <v>0</v>
      </c>
      <c r="L28" s="2370">
        <v>0</v>
      </c>
      <c r="M28" s="2370">
        <v>0</v>
      </c>
      <c r="N28" s="2087">
        <v>0</v>
      </c>
      <c r="O28" s="2088">
        <v>20</v>
      </c>
      <c r="P28" s="2458">
        <v>0</v>
      </c>
      <c r="Q28" s="2472">
        <v>11</v>
      </c>
      <c r="R28" s="2168">
        <v>9</v>
      </c>
      <c r="S28" s="2169">
        <v>0</v>
      </c>
      <c r="T28" s="2040">
        <v>20</v>
      </c>
    </row>
    <row r="29" spans="1:20" x14ac:dyDescent="0.25">
      <c r="A29" s="1978" t="s">
        <v>45</v>
      </c>
      <c r="B29" s="2370">
        <v>0</v>
      </c>
      <c r="C29" s="2505">
        <v>0</v>
      </c>
      <c r="D29" s="2517">
        <v>0</v>
      </c>
      <c r="E29" s="2532">
        <v>0</v>
      </c>
      <c r="F29" s="2505">
        <v>0</v>
      </c>
      <c r="G29" s="2517">
        <v>0</v>
      </c>
      <c r="H29" s="2532">
        <v>0</v>
      </c>
      <c r="I29" s="2034">
        <v>0</v>
      </c>
      <c r="J29" s="2370">
        <v>0</v>
      </c>
      <c r="K29" s="2370">
        <v>0</v>
      </c>
      <c r="L29" s="2370">
        <v>0</v>
      </c>
      <c r="M29" s="2370">
        <v>0</v>
      </c>
      <c r="N29" s="2087">
        <v>0</v>
      </c>
      <c r="O29" s="2088">
        <v>0</v>
      </c>
      <c r="P29" s="2458">
        <v>0</v>
      </c>
      <c r="Q29" s="2472">
        <v>0</v>
      </c>
      <c r="R29" s="2168">
        <v>0</v>
      </c>
      <c r="S29" s="2169">
        <v>0</v>
      </c>
      <c r="T29" s="2040">
        <v>0</v>
      </c>
    </row>
    <row r="30" spans="1:20" x14ac:dyDescent="0.25">
      <c r="A30" s="1978" t="s">
        <v>46</v>
      </c>
      <c r="B30" s="2370">
        <v>0</v>
      </c>
      <c r="C30" s="2505">
        <v>0</v>
      </c>
      <c r="D30" s="2517">
        <v>0</v>
      </c>
      <c r="E30" s="2532">
        <v>0</v>
      </c>
      <c r="F30" s="2505">
        <v>0</v>
      </c>
      <c r="G30" s="2517">
        <v>0</v>
      </c>
      <c r="H30" s="2532">
        <v>0</v>
      </c>
      <c r="I30" s="2034">
        <v>0</v>
      </c>
      <c r="J30" s="2370">
        <v>0</v>
      </c>
      <c r="K30" s="2370">
        <v>0</v>
      </c>
      <c r="L30" s="2370">
        <v>0</v>
      </c>
      <c r="M30" s="2370">
        <v>0</v>
      </c>
      <c r="N30" s="2087">
        <v>0</v>
      </c>
      <c r="O30" s="2088">
        <v>0</v>
      </c>
      <c r="P30" s="2458">
        <v>0</v>
      </c>
      <c r="Q30" s="2472">
        <v>0</v>
      </c>
      <c r="R30" s="2168">
        <v>0</v>
      </c>
      <c r="S30" s="2169">
        <v>0</v>
      </c>
      <c r="T30" s="2040">
        <v>0</v>
      </c>
    </row>
    <row r="31" spans="1:20" x14ac:dyDescent="0.25">
      <c r="A31" s="1978" t="s">
        <v>47</v>
      </c>
      <c r="B31" s="2370">
        <v>1</v>
      </c>
      <c r="C31" s="2505">
        <v>0</v>
      </c>
      <c r="D31" s="2517">
        <v>0</v>
      </c>
      <c r="E31" s="2532">
        <v>0</v>
      </c>
      <c r="F31" s="2505">
        <v>0</v>
      </c>
      <c r="G31" s="2517">
        <v>0</v>
      </c>
      <c r="H31" s="2532">
        <v>0</v>
      </c>
      <c r="I31" s="2034">
        <v>1</v>
      </c>
      <c r="J31" s="2370">
        <v>0</v>
      </c>
      <c r="K31" s="2370">
        <v>0</v>
      </c>
      <c r="L31" s="2370">
        <v>0</v>
      </c>
      <c r="M31" s="2370">
        <v>0</v>
      </c>
      <c r="N31" s="2087">
        <v>0</v>
      </c>
      <c r="O31" s="2088">
        <v>1</v>
      </c>
      <c r="P31" s="2458">
        <v>1</v>
      </c>
      <c r="Q31" s="2472">
        <v>1</v>
      </c>
      <c r="R31" s="2168">
        <v>0</v>
      </c>
      <c r="S31" s="2169">
        <v>0</v>
      </c>
      <c r="T31" s="2040">
        <v>1</v>
      </c>
    </row>
    <row r="32" spans="1:20" x14ac:dyDescent="0.25">
      <c r="A32" s="1982" t="s">
        <v>557</v>
      </c>
      <c r="B32" s="2375">
        <v>8</v>
      </c>
      <c r="C32" s="2510">
        <v>0</v>
      </c>
      <c r="D32" s="2522">
        <v>0</v>
      </c>
      <c r="E32" s="2533">
        <v>25</v>
      </c>
      <c r="F32" s="2510">
        <v>38</v>
      </c>
      <c r="G32" s="2522">
        <v>0</v>
      </c>
      <c r="H32" s="2533">
        <v>0</v>
      </c>
      <c r="I32" s="2062">
        <v>71</v>
      </c>
      <c r="J32" s="2375">
        <v>0</v>
      </c>
      <c r="K32" s="2375">
        <v>0</v>
      </c>
      <c r="L32" s="2375">
        <v>0</v>
      </c>
      <c r="M32" s="2375">
        <v>0</v>
      </c>
      <c r="N32" s="2089">
        <v>0</v>
      </c>
      <c r="O32" s="2089">
        <v>71</v>
      </c>
      <c r="P32" s="2462">
        <v>10</v>
      </c>
      <c r="Q32" s="2476">
        <v>59</v>
      </c>
      <c r="R32" s="2490">
        <v>10</v>
      </c>
      <c r="S32" s="2554">
        <v>0</v>
      </c>
      <c r="T32" s="2062">
        <v>69</v>
      </c>
    </row>
    <row r="33" spans="1:20" ht="15.75" thickBot="1" x14ac:dyDescent="0.3">
      <c r="A33" s="2289" t="s">
        <v>321</v>
      </c>
      <c r="B33" s="2370">
        <v>21</v>
      </c>
      <c r="C33" s="2505">
        <v>106</v>
      </c>
      <c r="D33" s="2517">
        <v>105</v>
      </c>
      <c r="E33" s="2532">
        <v>101</v>
      </c>
      <c r="F33" s="2505">
        <v>0</v>
      </c>
      <c r="G33" s="2517">
        <v>0</v>
      </c>
      <c r="H33" s="2532">
        <v>0</v>
      </c>
      <c r="I33" s="2071">
        <v>228</v>
      </c>
      <c r="J33" s="2370">
        <v>0</v>
      </c>
      <c r="K33" s="2370">
        <v>0</v>
      </c>
      <c r="L33" s="2370">
        <v>0</v>
      </c>
      <c r="M33" s="2370">
        <v>0</v>
      </c>
      <c r="N33" s="2087">
        <v>0</v>
      </c>
      <c r="O33" s="2088">
        <v>228</v>
      </c>
      <c r="P33" s="2458">
        <v>208</v>
      </c>
      <c r="Q33" s="2475">
        <v>118</v>
      </c>
      <c r="R33" s="2489">
        <v>101</v>
      </c>
      <c r="S33" s="2500">
        <v>0</v>
      </c>
      <c r="T33" s="2095">
        <v>219</v>
      </c>
    </row>
    <row r="34" spans="1:20" s="2" customFormat="1" ht="15.75" thickBot="1" x14ac:dyDescent="0.3">
      <c r="A34" s="1992" t="s">
        <v>25</v>
      </c>
      <c r="B34" s="2096">
        <v>86</v>
      </c>
      <c r="C34" s="2212">
        <v>286</v>
      </c>
      <c r="D34" s="2213">
        <v>105</v>
      </c>
      <c r="E34" s="2214">
        <v>241</v>
      </c>
      <c r="F34" s="2212">
        <v>780</v>
      </c>
      <c r="G34" s="2213">
        <v>0</v>
      </c>
      <c r="H34" s="2214">
        <v>10</v>
      </c>
      <c r="I34" s="2078">
        <v>1403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1403</v>
      </c>
      <c r="P34" s="2096">
        <v>1004</v>
      </c>
      <c r="Q34" s="2101">
        <v>533</v>
      </c>
      <c r="R34" s="2101">
        <v>210</v>
      </c>
      <c r="S34" s="2102">
        <v>642</v>
      </c>
      <c r="T34" s="2080">
        <v>1385</v>
      </c>
    </row>
    <row r="35" spans="1:20" s="2" customFormat="1" ht="15.75" thickBot="1" x14ac:dyDescent="0.3">
      <c r="A35" s="1966" t="s">
        <v>558</v>
      </c>
      <c r="B35" s="2077">
        <v>10943</v>
      </c>
      <c r="C35" s="2103">
        <v>3347</v>
      </c>
      <c r="D35" s="2215">
        <v>265</v>
      </c>
      <c r="E35" s="2077">
        <v>7059</v>
      </c>
      <c r="F35" s="2105">
        <v>7954</v>
      </c>
      <c r="G35" s="2216">
        <v>382</v>
      </c>
      <c r="H35" s="2077">
        <v>860</v>
      </c>
      <c r="I35" s="2078">
        <v>30163</v>
      </c>
      <c r="J35" s="2077">
        <v>0</v>
      </c>
      <c r="K35" s="2077">
        <v>707</v>
      </c>
      <c r="L35" s="2077">
        <v>0</v>
      </c>
      <c r="M35" s="2077">
        <v>0</v>
      </c>
      <c r="N35" s="2078">
        <v>707</v>
      </c>
      <c r="O35" s="2079">
        <v>30870</v>
      </c>
      <c r="P35" s="2077">
        <v>10745</v>
      </c>
      <c r="Q35" s="2106">
        <v>22936</v>
      </c>
      <c r="R35" s="2106">
        <v>1809</v>
      </c>
      <c r="S35" s="2107">
        <v>3718</v>
      </c>
      <c r="T35" s="2108">
        <v>28462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007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359" t="s">
        <v>15</v>
      </c>
      <c r="D42" s="1909" t="s">
        <v>546</v>
      </c>
      <c r="E42" s="3609"/>
      <c r="F42" s="2359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503">
        <v>4179</v>
      </c>
      <c r="C43" s="2406">
        <v>256</v>
      </c>
      <c r="D43" s="2423">
        <v>34</v>
      </c>
      <c r="E43" s="2534">
        <v>796</v>
      </c>
      <c r="F43" s="2534">
        <v>535</v>
      </c>
      <c r="G43" s="2501">
        <v>96</v>
      </c>
      <c r="H43" s="2543">
        <v>104</v>
      </c>
      <c r="I43" s="2034">
        <v>5870</v>
      </c>
      <c r="J43" s="2404">
        <v>0</v>
      </c>
      <c r="K43" s="2551">
        <v>0</v>
      </c>
      <c r="L43" s="2534">
        <v>0</v>
      </c>
      <c r="M43" s="2543">
        <v>0</v>
      </c>
      <c r="N43" s="2034">
        <v>0</v>
      </c>
      <c r="O43" s="2035">
        <v>5870</v>
      </c>
      <c r="P43" s="2221">
        <v>1634</v>
      </c>
      <c r="Q43" s="2472">
        <v>4856</v>
      </c>
      <c r="R43" s="2168">
        <v>0</v>
      </c>
      <c r="S43" s="2169">
        <v>40</v>
      </c>
      <c r="T43" s="2222">
        <v>4895</v>
      </c>
    </row>
    <row r="44" spans="1:20" s="2" customFormat="1" ht="15.75" thickBot="1" x14ac:dyDescent="0.3">
      <c r="A44" s="1978" t="s">
        <v>28</v>
      </c>
      <c r="B44" s="2400">
        <v>6679</v>
      </c>
      <c r="C44" s="2380">
        <v>2805</v>
      </c>
      <c r="D44" s="2425">
        <v>126</v>
      </c>
      <c r="E44" s="2380">
        <v>6022</v>
      </c>
      <c r="F44" s="2380">
        <v>6639</v>
      </c>
      <c r="G44" s="2501">
        <v>286</v>
      </c>
      <c r="H44" s="2543">
        <v>746</v>
      </c>
      <c r="I44" s="2071">
        <v>22890</v>
      </c>
      <c r="J44" s="2391">
        <v>0</v>
      </c>
      <c r="K44" s="2389">
        <v>707</v>
      </c>
      <c r="L44" s="2380">
        <v>0</v>
      </c>
      <c r="M44" s="2543">
        <v>0</v>
      </c>
      <c r="N44" s="2034">
        <v>707</v>
      </c>
      <c r="O44" s="2035">
        <v>23598</v>
      </c>
      <c r="P44" s="2224">
        <v>8107</v>
      </c>
      <c r="Q44" s="2475">
        <v>17547</v>
      </c>
      <c r="R44" s="2489">
        <v>1599</v>
      </c>
      <c r="S44" s="2500">
        <v>3036</v>
      </c>
      <c r="T44" s="2337">
        <v>22182</v>
      </c>
    </row>
    <row r="45" spans="1:20" s="2" customFormat="1" ht="15.75" thickBot="1" x14ac:dyDescent="0.3">
      <c r="A45" s="1966" t="s">
        <v>24</v>
      </c>
      <c r="B45" s="2103">
        <v>10857</v>
      </c>
      <c r="C45" s="2103">
        <v>3061</v>
      </c>
      <c r="D45" s="2101">
        <v>160</v>
      </c>
      <c r="E45" s="2103">
        <v>6818</v>
      </c>
      <c r="F45" s="2103">
        <v>7174</v>
      </c>
      <c r="G45" s="2101">
        <v>382</v>
      </c>
      <c r="H45" s="2105">
        <v>850</v>
      </c>
      <c r="I45" s="2078">
        <v>28760</v>
      </c>
      <c r="J45" s="2077">
        <v>0</v>
      </c>
      <c r="K45" s="2103">
        <v>707</v>
      </c>
      <c r="L45" s="2103">
        <v>0</v>
      </c>
      <c r="M45" s="2103">
        <v>0</v>
      </c>
      <c r="N45" s="2078">
        <v>707</v>
      </c>
      <c r="O45" s="2079">
        <v>29467</v>
      </c>
      <c r="P45" s="2105">
        <v>9741</v>
      </c>
      <c r="Q45" s="2225">
        <v>22402</v>
      </c>
      <c r="R45" s="2225">
        <v>1599</v>
      </c>
      <c r="S45" s="2226">
        <v>3076</v>
      </c>
      <c r="T45" s="2098">
        <v>27077</v>
      </c>
    </row>
    <row r="46" spans="1:20" s="2" customFormat="1" ht="15.75" thickBot="1" x14ac:dyDescent="0.3">
      <c r="A46" s="1966" t="s">
        <v>25</v>
      </c>
      <c r="B46" s="2227">
        <v>86</v>
      </c>
      <c r="C46" s="2227">
        <v>286</v>
      </c>
      <c r="D46" s="2106">
        <v>105</v>
      </c>
      <c r="E46" s="2227">
        <v>241</v>
      </c>
      <c r="F46" s="2227">
        <v>780</v>
      </c>
      <c r="G46" s="2106">
        <v>0</v>
      </c>
      <c r="H46" s="2227">
        <v>10</v>
      </c>
      <c r="I46" s="2078">
        <v>1403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1403</v>
      </c>
      <c r="P46" s="2230">
        <v>1004</v>
      </c>
      <c r="Q46" s="2101">
        <v>533</v>
      </c>
      <c r="R46" s="2101">
        <v>210</v>
      </c>
      <c r="S46" s="2102">
        <v>642</v>
      </c>
      <c r="T46" s="2080">
        <v>1385</v>
      </c>
    </row>
    <row r="47" spans="1:20" s="2" customFormat="1" ht="15.75" thickBot="1" x14ac:dyDescent="0.3">
      <c r="A47" s="2028" t="s">
        <v>558</v>
      </c>
      <c r="B47" s="2227">
        <v>10943</v>
      </c>
      <c r="C47" s="2227">
        <v>3347</v>
      </c>
      <c r="D47" s="2106">
        <v>265</v>
      </c>
      <c r="E47" s="2227">
        <v>7059</v>
      </c>
      <c r="F47" s="2227">
        <v>7954</v>
      </c>
      <c r="G47" s="2106">
        <v>382</v>
      </c>
      <c r="H47" s="2230">
        <v>860</v>
      </c>
      <c r="I47" s="2078">
        <v>30163</v>
      </c>
      <c r="J47" s="2077">
        <v>0</v>
      </c>
      <c r="K47" s="2227">
        <v>707</v>
      </c>
      <c r="L47" s="2227">
        <v>0</v>
      </c>
      <c r="M47" s="2227">
        <v>0</v>
      </c>
      <c r="N47" s="2231">
        <v>707</v>
      </c>
      <c r="O47" s="2232">
        <v>30870</v>
      </c>
      <c r="P47" s="2105">
        <v>10745</v>
      </c>
      <c r="Q47" s="2106">
        <v>22936</v>
      </c>
      <c r="R47" s="2106">
        <v>1809</v>
      </c>
      <c r="S47" s="2107">
        <v>3718</v>
      </c>
      <c r="T47" s="2108">
        <v>28462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61"/>
      <c r="Q49" s="113"/>
      <c r="R49" s="113"/>
      <c r="S49" s="113"/>
      <c r="T49" s="113"/>
    </row>
    <row r="50" spans="1:20" x14ac:dyDescent="0.25">
      <c r="P50" s="2"/>
    </row>
    <row r="51" spans="1:20" ht="15.75" thickBot="1" x14ac:dyDescent="0.3"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359" t="s">
        <v>15</v>
      </c>
      <c r="D56" s="1909" t="s">
        <v>546</v>
      </c>
      <c r="E56" s="3609"/>
      <c r="F56" s="2359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ht="17.25" customHeight="1" x14ac:dyDescent="0.25">
      <c r="A57" s="1914" t="s">
        <v>17</v>
      </c>
      <c r="B57" s="2369">
        <v>9408</v>
      </c>
      <c r="C57" s="2399">
        <v>6986</v>
      </c>
      <c r="D57" s="2416">
        <v>298</v>
      </c>
      <c r="E57" s="2369">
        <v>2972</v>
      </c>
      <c r="F57" s="2399">
        <v>8673</v>
      </c>
      <c r="G57" s="2416">
        <v>549</v>
      </c>
      <c r="H57" s="2369">
        <v>662</v>
      </c>
      <c r="I57" s="2034">
        <v>28701</v>
      </c>
      <c r="J57" s="2369">
        <v>611</v>
      </c>
      <c r="K57" s="2369">
        <v>312</v>
      </c>
      <c r="L57" s="2369">
        <v>433</v>
      </c>
      <c r="M57" s="2369">
        <v>0</v>
      </c>
      <c r="N57" s="2034">
        <v>1356</v>
      </c>
      <c r="O57" s="2035">
        <v>30057</v>
      </c>
      <c r="P57" s="2457">
        <v>10103</v>
      </c>
      <c r="Q57" s="2471">
        <v>5361</v>
      </c>
      <c r="R57" s="2486">
        <v>11910</v>
      </c>
      <c r="S57" s="2499">
        <v>11570</v>
      </c>
      <c r="T57" s="2040">
        <v>28841</v>
      </c>
    </row>
    <row r="58" spans="1:20" x14ac:dyDescent="0.25">
      <c r="A58" s="2289" t="s">
        <v>552</v>
      </c>
      <c r="B58" s="2370">
        <v>6771</v>
      </c>
      <c r="C58" s="2400">
        <v>12264</v>
      </c>
      <c r="D58" s="2417">
        <v>147</v>
      </c>
      <c r="E58" s="2370">
        <v>1227</v>
      </c>
      <c r="F58" s="2400">
        <v>4438</v>
      </c>
      <c r="G58" s="2416">
        <v>339</v>
      </c>
      <c r="H58" s="2369">
        <v>320</v>
      </c>
      <c r="I58" s="2034">
        <v>25021</v>
      </c>
      <c r="J58" s="2370">
        <v>970</v>
      </c>
      <c r="K58" s="2370">
        <v>1079</v>
      </c>
      <c r="L58" s="2370">
        <v>2667</v>
      </c>
      <c r="M58" s="2369">
        <v>40</v>
      </c>
      <c r="N58" s="2034">
        <v>4756</v>
      </c>
      <c r="O58" s="2035">
        <v>29776</v>
      </c>
      <c r="P58" s="2458">
        <v>11792</v>
      </c>
      <c r="Q58" s="2472">
        <v>1814</v>
      </c>
      <c r="R58" s="2168">
        <v>9621</v>
      </c>
      <c r="S58" s="2169">
        <v>10304</v>
      </c>
      <c r="T58" s="2040">
        <v>21740</v>
      </c>
    </row>
    <row r="59" spans="1:20" s="1945" customFormat="1" x14ac:dyDescent="0.25">
      <c r="A59" s="1933" t="s">
        <v>553</v>
      </c>
      <c r="B59" s="2371">
        <v>1664</v>
      </c>
      <c r="C59" s="2401">
        <v>6089</v>
      </c>
      <c r="D59" s="2417">
        <v>107</v>
      </c>
      <c r="E59" s="2371">
        <v>259</v>
      </c>
      <c r="F59" s="2401">
        <v>1343</v>
      </c>
      <c r="G59" s="2416">
        <v>96</v>
      </c>
      <c r="H59" s="2439">
        <v>0</v>
      </c>
      <c r="I59" s="2053">
        <v>9354</v>
      </c>
      <c r="J59" s="2371">
        <v>0</v>
      </c>
      <c r="K59" s="2371">
        <v>0</v>
      </c>
      <c r="L59" s="2371">
        <v>5</v>
      </c>
      <c r="M59" s="2439">
        <v>40</v>
      </c>
      <c r="N59" s="2053">
        <v>45</v>
      </c>
      <c r="O59" s="2054">
        <v>9399</v>
      </c>
      <c r="P59" s="2459">
        <v>1562</v>
      </c>
      <c r="Q59" s="2473">
        <v>970</v>
      </c>
      <c r="R59" s="2487">
        <v>2465</v>
      </c>
      <c r="S59" s="2552">
        <v>2534</v>
      </c>
      <c r="T59" s="2052">
        <v>5969</v>
      </c>
    </row>
    <row r="60" spans="1:20" s="1945" customFormat="1" x14ac:dyDescent="0.25">
      <c r="A60" s="1933" t="s">
        <v>412</v>
      </c>
      <c r="B60" s="2371">
        <v>3294</v>
      </c>
      <c r="C60" s="2401">
        <v>2734</v>
      </c>
      <c r="D60" s="2417">
        <v>0</v>
      </c>
      <c r="E60" s="2371">
        <v>224</v>
      </c>
      <c r="F60" s="2401">
        <v>1686</v>
      </c>
      <c r="G60" s="2416">
        <v>123</v>
      </c>
      <c r="H60" s="2439">
        <v>200</v>
      </c>
      <c r="I60" s="2053">
        <v>8138</v>
      </c>
      <c r="J60" s="2371">
        <v>0</v>
      </c>
      <c r="K60" s="2371">
        <v>0</v>
      </c>
      <c r="L60" s="2371">
        <v>7</v>
      </c>
      <c r="M60" s="2439">
        <v>0</v>
      </c>
      <c r="N60" s="2053">
        <v>7</v>
      </c>
      <c r="O60" s="2054">
        <v>8145</v>
      </c>
      <c r="P60" s="2459">
        <v>3289</v>
      </c>
      <c r="Q60" s="2473">
        <v>411</v>
      </c>
      <c r="R60" s="2487">
        <v>2333</v>
      </c>
      <c r="S60" s="2552">
        <v>3999</v>
      </c>
      <c r="T60" s="2052">
        <v>6742</v>
      </c>
    </row>
    <row r="61" spans="1:20" s="1945" customFormat="1" x14ac:dyDescent="0.25">
      <c r="A61" s="1933" t="s">
        <v>554</v>
      </c>
      <c r="B61" s="2371">
        <v>1753</v>
      </c>
      <c r="C61" s="2401">
        <v>3206</v>
      </c>
      <c r="D61" s="2417">
        <v>40</v>
      </c>
      <c r="E61" s="2371">
        <v>730</v>
      </c>
      <c r="F61" s="2401">
        <v>1049</v>
      </c>
      <c r="G61" s="2416">
        <v>74</v>
      </c>
      <c r="H61" s="2439">
        <v>30</v>
      </c>
      <c r="I61" s="2053">
        <v>6768</v>
      </c>
      <c r="J61" s="2371">
        <v>970</v>
      </c>
      <c r="K61" s="2371">
        <v>1079</v>
      </c>
      <c r="L61" s="2371">
        <v>2655</v>
      </c>
      <c r="M61" s="2439">
        <v>0</v>
      </c>
      <c r="N61" s="2053">
        <v>4704</v>
      </c>
      <c r="O61" s="2054">
        <v>11471</v>
      </c>
      <c r="P61" s="2459">
        <v>6664</v>
      </c>
      <c r="Q61" s="2473">
        <v>330</v>
      </c>
      <c r="R61" s="2487">
        <v>4267</v>
      </c>
      <c r="S61" s="2552">
        <v>3664</v>
      </c>
      <c r="T61" s="2052">
        <v>8261</v>
      </c>
    </row>
    <row r="62" spans="1:20" x14ac:dyDescent="0.25">
      <c r="A62" s="2289" t="s">
        <v>555</v>
      </c>
      <c r="B62" s="2370">
        <v>1159</v>
      </c>
      <c r="C62" s="2400">
        <v>632</v>
      </c>
      <c r="D62" s="2417">
        <v>269</v>
      </c>
      <c r="E62" s="2370">
        <v>493</v>
      </c>
      <c r="F62" s="2400">
        <v>396</v>
      </c>
      <c r="G62" s="2416">
        <v>0</v>
      </c>
      <c r="H62" s="2369">
        <v>83</v>
      </c>
      <c r="I62" s="2034">
        <v>2763</v>
      </c>
      <c r="J62" s="2370">
        <v>33</v>
      </c>
      <c r="K62" s="2370">
        <v>0</v>
      </c>
      <c r="L62" s="2370">
        <v>0</v>
      </c>
      <c r="M62" s="2369">
        <v>0</v>
      </c>
      <c r="N62" s="2034">
        <v>33</v>
      </c>
      <c r="O62" s="2035">
        <v>2796</v>
      </c>
      <c r="P62" s="2458">
        <v>1345</v>
      </c>
      <c r="Q62" s="2472">
        <v>625</v>
      </c>
      <c r="R62" s="2168">
        <v>1389</v>
      </c>
      <c r="S62" s="2169">
        <v>751</v>
      </c>
      <c r="T62" s="2040">
        <v>2765</v>
      </c>
    </row>
    <row r="63" spans="1:20" x14ac:dyDescent="0.25">
      <c r="A63" s="1947" t="s">
        <v>556</v>
      </c>
      <c r="B63" s="2372">
        <v>1079</v>
      </c>
      <c r="C63" s="2402">
        <v>408</v>
      </c>
      <c r="D63" s="2419">
        <v>269</v>
      </c>
      <c r="E63" s="2372">
        <v>288</v>
      </c>
      <c r="F63" s="2402">
        <v>226</v>
      </c>
      <c r="G63" s="2422">
        <v>0</v>
      </c>
      <c r="H63" s="2440">
        <v>0</v>
      </c>
      <c r="I63" s="2062">
        <v>2001</v>
      </c>
      <c r="J63" s="2372">
        <v>33</v>
      </c>
      <c r="K63" s="2372">
        <v>0</v>
      </c>
      <c r="L63" s="2372">
        <v>0</v>
      </c>
      <c r="M63" s="2440">
        <v>0</v>
      </c>
      <c r="N63" s="2062">
        <v>33</v>
      </c>
      <c r="O63" s="2062">
        <v>2034</v>
      </c>
      <c r="P63" s="2460">
        <v>1128</v>
      </c>
      <c r="Q63" s="2474">
        <v>267</v>
      </c>
      <c r="R63" s="2488">
        <v>1022</v>
      </c>
      <c r="S63" s="2553">
        <v>744</v>
      </c>
      <c r="T63" s="2062">
        <v>2033</v>
      </c>
    </row>
    <row r="64" spans="1:20" ht="15.75" thickBot="1" x14ac:dyDescent="0.3">
      <c r="A64" s="2289" t="s">
        <v>23</v>
      </c>
      <c r="B64" s="2373">
        <v>3283</v>
      </c>
      <c r="C64" s="2403">
        <v>4362</v>
      </c>
      <c r="D64" s="2420">
        <v>39</v>
      </c>
      <c r="E64" s="2373">
        <v>3291</v>
      </c>
      <c r="F64" s="2403">
        <v>3545</v>
      </c>
      <c r="G64" s="2417">
        <v>24</v>
      </c>
      <c r="H64" s="2369">
        <v>484</v>
      </c>
      <c r="I64" s="2071">
        <v>14965</v>
      </c>
      <c r="J64" s="2373">
        <v>0</v>
      </c>
      <c r="K64" s="2373">
        <v>0</v>
      </c>
      <c r="L64" s="2373">
        <v>0</v>
      </c>
      <c r="M64" s="2369">
        <v>0</v>
      </c>
      <c r="N64" s="2071">
        <v>0</v>
      </c>
      <c r="O64" s="2072">
        <v>14965</v>
      </c>
      <c r="P64" s="2461">
        <v>5242</v>
      </c>
      <c r="Q64" s="2475">
        <v>1722</v>
      </c>
      <c r="R64" s="2489">
        <v>1748</v>
      </c>
      <c r="S64" s="2500">
        <v>9153</v>
      </c>
      <c r="T64" s="2040">
        <v>12622</v>
      </c>
    </row>
    <row r="65" spans="1:20" ht="15.75" thickBot="1" x14ac:dyDescent="0.3">
      <c r="A65" s="1966" t="s">
        <v>24</v>
      </c>
      <c r="B65" s="2077">
        <v>20623</v>
      </c>
      <c r="C65" s="2077">
        <v>24244</v>
      </c>
      <c r="D65" s="2080">
        <v>753</v>
      </c>
      <c r="E65" s="2077">
        <v>7983</v>
      </c>
      <c r="F65" s="2077">
        <v>17052</v>
      </c>
      <c r="G65" s="2080">
        <v>912</v>
      </c>
      <c r="H65" s="2077">
        <v>1549</v>
      </c>
      <c r="I65" s="2078">
        <v>71450</v>
      </c>
      <c r="J65" s="2077">
        <v>1614</v>
      </c>
      <c r="K65" s="2077">
        <v>1391</v>
      </c>
      <c r="L65" s="2077">
        <v>3100</v>
      </c>
      <c r="M65" s="2077">
        <v>40</v>
      </c>
      <c r="N65" s="2078">
        <v>6145</v>
      </c>
      <c r="O65" s="2079">
        <v>77595</v>
      </c>
      <c r="P65" s="2077">
        <v>28483</v>
      </c>
      <c r="Q65" s="2080">
        <v>9522</v>
      </c>
      <c r="R65" s="2080">
        <v>24667</v>
      </c>
      <c r="S65" s="2080">
        <v>31778</v>
      </c>
      <c r="T65" s="2080">
        <v>65968</v>
      </c>
    </row>
    <row r="66" spans="1:20" x14ac:dyDescent="0.25">
      <c r="A66" s="1971" t="s">
        <v>609</v>
      </c>
      <c r="B66" s="2374">
        <v>727</v>
      </c>
      <c r="C66" s="2404">
        <v>329</v>
      </c>
      <c r="D66" s="2421">
        <v>13</v>
      </c>
      <c r="E66" s="2374">
        <v>499</v>
      </c>
      <c r="F66" s="2404">
        <v>4193</v>
      </c>
      <c r="G66" s="2421">
        <v>0</v>
      </c>
      <c r="H66" s="2374">
        <v>0</v>
      </c>
      <c r="I66" s="2034">
        <v>5748</v>
      </c>
      <c r="J66" s="2374">
        <v>1154</v>
      </c>
      <c r="K66" s="2374">
        <v>0</v>
      </c>
      <c r="L66" s="2374">
        <v>4</v>
      </c>
      <c r="M66" s="2374">
        <v>0</v>
      </c>
      <c r="N66" s="2084">
        <v>1158</v>
      </c>
      <c r="O66" s="2085">
        <v>6906</v>
      </c>
      <c r="P66" s="2221">
        <v>4563</v>
      </c>
      <c r="Q66" s="2471">
        <v>288</v>
      </c>
      <c r="R66" s="2486">
        <v>999</v>
      </c>
      <c r="S66" s="2499">
        <v>1146</v>
      </c>
      <c r="T66" s="2040">
        <v>2433</v>
      </c>
    </row>
    <row r="67" spans="1:20" x14ac:dyDescent="0.25">
      <c r="A67" s="1978" t="s">
        <v>610</v>
      </c>
      <c r="B67" s="2370">
        <v>951</v>
      </c>
      <c r="C67" s="2400">
        <v>2519</v>
      </c>
      <c r="D67" s="2417">
        <v>0</v>
      </c>
      <c r="E67" s="2370">
        <v>159</v>
      </c>
      <c r="F67" s="2400">
        <v>1662</v>
      </c>
      <c r="G67" s="2417">
        <v>0</v>
      </c>
      <c r="H67" s="2370">
        <v>0</v>
      </c>
      <c r="I67" s="2034">
        <v>5290</v>
      </c>
      <c r="J67" s="2370">
        <v>86</v>
      </c>
      <c r="K67" s="2370">
        <v>0</v>
      </c>
      <c r="L67" s="2370">
        <v>464</v>
      </c>
      <c r="M67" s="2370">
        <v>0</v>
      </c>
      <c r="N67" s="2087">
        <v>550</v>
      </c>
      <c r="O67" s="2088">
        <v>5840</v>
      </c>
      <c r="P67" s="2458">
        <v>3240</v>
      </c>
      <c r="Q67" s="2472">
        <v>123</v>
      </c>
      <c r="R67" s="2168">
        <v>50</v>
      </c>
      <c r="S67" s="2169">
        <v>629</v>
      </c>
      <c r="T67" s="2040">
        <v>802</v>
      </c>
    </row>
    <row r="68" spans="1:20" x14ac:dyDescent="0.25">
      <c r="A68" s="1978" t="s">
        <v>37</v>
      </c>
      <c r="B68" s="2370">
        <v>280</v>
      </c>
      <c r="C68" s="2400">
        <v>7542</v>
      </c>
      <c r="D68" s="2417">
        <v>0</v>
      </c>
      <c r="E68" s="2370">
        <v>6</v>
      </c>
      <c r="F68" s="2400">
        <v>10</v>
      </c>
      <c r="G68" s="2417">
        <v>0</v>
      </c>
      <c r="H68" s="2370">
        <v>0</v>
      </c>
      <c r="I68" s="2034">
        <v>7838</v>
      </c>
      <c r="J68" s="2370">
        <v>0</v>
      </c>
      <c r="K68" s="2370">
        <v>0</v>
      </c>
      <c r="L68" s="2370">
        <v>0</v>
      </c>
      <c r="M68" s="2370">
        <v>0</v>
      </c>
      <c r="N68" s="2087">
        <v>0</v>
      </c>
      <c r="O68" s="2088">
        <v>7838</v>
      </c>
      <c r="P68" s="2458">
        <v>12</v>
      </c>
      <c r="Q68" s="2472">
        <v>44</v>
      </c>
      <c r="R68" s="2168">
        <v>2</v>
      </c>
      <c r="S68" s="2169">
        <v>238</v>
      </c>
      <c r="T68" s="2040">
        <v>284</v>
      </c>
    </row>
    <row r="69" spans="1:20" x14ac:dyDescent="0.25">
      <c r="A69" s="1978" t="s">
        <v>38</v>
      </c>
      <c r="B69" s="2370">
        <v>30</v>
      </c>
      <c r="C69" s="2400">
        <v>20</v>
      </c>
      <c r="D69" s="2417">
        <v>0</v>
      </c>
      <c r="E69" s="2370">
        <v>3</v>
      </c>
      <c r="F69" s="2400">
        <v>39</v>
      </c>
      <c r="G69" s="2417">
        <v>21</v>
      </c>
      <c r="H69" s="2370">
        <v>0</v>
      </c>
      <c r="I69" s="2034">
        <v>92</v>
      </c>
      <c r="J69" s="2370">
        <v>0</v>
      </c>
      <c r="K69" s="2370">
        <v>0</v>
      </c>
      <c r="L69" s="2370">
        <v>0</v>
      </c>
      <c r="M69" s="2370">
        <v>0</v>
      </c>
      <c r="N69" s="2087">
        <v>0</v>
      </c>
      <c r="O69" s="2088">
        <v>92</v>
      </c>
      <c r="P69" s="2458">
        <v>26</v>
      </c>
      <c r="Q69" s="2472">
        <v>3</v>
      </c>
      <c r="R69" s="2168">
        <v>85</v>
      </c>
      <c r="S69" s="2169">
        <v>4</v>
      </c>
      <c r="T69" s="2040">
        <v>92</v>
      </c>
    </row>
    <row r="70" spans="1:20" x14ac:dyDescent="0.25">
      <c r="A70" s="1978" t="s">
        <v>39</v>
      </c>
      <c r="B70" s="2370">
        <v>528</v>
      </c>
      <c r="C70" s="2400">
        <v>2046</v>
      </c>
      <c r="D70" s="2417">
        <v>0</v>
      </c>
      <c r="E70" s="2370">
        <v>573</v>
      </c>
      <c r="F70" s="2400">
        <v>1783</v>
      </c>
      <c r="G70" s="2417">
        <v>8</v>
      </c>
      <c r="H70" s="2370">
        <v>8</v>
      </c>
      <c r="I70" s="2034">
        <v>4938</v>
      </c>
      <c r="J70" s="2370">
        <v>496</v>
      </c>
      <c r="K70" s="2370">
        <v>24</v>
      </c>
      <c r="L70" s="2370">
        <v>11223</v>
      </c>
      <c r="M70" s="2370">
        <v>0</v>
      </c>
      <c r="N70" s="2087">
        <v>11743</v>
      </c>
      <c r="O70" s="2088">
        <v>16681</v>
      </c>
      <c r="P70" s="2458">
        <v>13067</v>
      </c>
      <c r="Q70" s="2472">
        <v>552</v>
      </c>
      <c r="R70" s="2168">
        <v>1801</v>
      </c>
      <c r="S70" s="2169">
        <v>8946</v>
      </c>
      <c r="T70" s="2040">
        <v>11299</v>
      </c>
    </row>
    <row r="71" spans="1:20" ht="15" customHeight="1" x14ac:dyDescent="0.25">
      <c r="A71" s="1978" t="s">
        <v>40</v>
      </c>
      <c r="B71" s="2370">
        <v>0</v>
      </c>
      <c r="C71" s="2400">
        <v>0</v>
      </c>
      <c r="D71" s="2417">
        <v>0</v>
      </c>
      <c r="E71" s="2370">
        <v>4262</v>
      </c>
      <c r="F71" s="2400">
        <v>46</v>
      </c>
      <c r="G71" s="2417">
        <v>0</v>
      </c>
      <c r="H71" s="2370">
        <v>0</v>
      </c>
      <c r="I71" s="2034">
        <v>4308</v>
      </c>
      <c r="J71" s="2370">
        <v>846</v>
      </c>
      <c r="K71" s="2370">
        <v>0</v>
      </c>
      <c r="L71" s="2370">
        <v>0</v>
      </c>
      <c r="M71" s="2370">
        <v>1173</v>
      </c>
      <c r="N71" s="2087">
        <v>2019</v>
      </c>
      <c r="O71" s="2088">
        <v>6327</v>
      </c>
      <c r="P71" s="2458">
        <v>6317</v>
      </c>
      <c r="Q71" s="2472">
        <v>64</v>
      </c>
      <c r="R71" s="2168">
        <v>84</v>
      </c>
      <c r="S71" s="2169">
        <v>0</v>
      </c>
      <c r="T71" s="2040">
        <v>148</v>
      </c>
    </row>
    <row r="72" spans="1:20" x14ac:dyDescent="0.25">
      <c r="A72" s="2313" t="s">
        <v>41</v>
      </c>
      <c r="B72" s="2370">
        <v>391</v>
      </c>
      <c r="C72" s="2400">
        <v>1103</v>
      </c>
      <c r="D72" s="2417">
        <v>0</v>
      </c>
      <c r="E72" s="2370">
        <v>40</v>
      </c>
      <c r="F72" s="2400">
        <v>3936</v>
      </c>
      <c r="G72" s="2417">
        <v>0</v>
      </c>
      <c r="H72" s="2370">
        <v>101</v>
      </c>
      <c r="I72" s="2034">
        <v>5571</v>
      </c>
      <c r="J72" s="2370">
        <v>155</v>
      </c>
      <c r="K72" s="2370">
        <v>0</v>
      </c>
      <c r="L72" s="2370">
        <v>1</v>
      </c>
      <c r="M72" s="2370">
        <v>100</v>
      </c>
      <c r="N72" s="2087">
        <v>256</v>
      </c>
      <c r="O72" s="2088">
        <v>5827</v>
      </c>
      <c r="P72" s="2458">
        <v>4174</v>
      </c>
      <c r="Q72" s="2472">
        <v>28</v>
      </c>
      <c r="R72" s="2168">
        <v>85</v>
      </c>
      <c r="S72" s="2169">
        <v>1669</v>
      </c>
      <c r="T72" s="2040">
        <v>1782</v>
      </c>
    </row>
    <row r="73" spans="1:20" x14ac:dyDescent="0.25">
      <c r="A73" s="1978" t="s">
        <v>42</v>
      </c>
      <c r="B73" s="2370">
        <v>145</v>
      </c>
      <c r="C73" s="2400">
        <v>6901</v>
      </c>
      <c r="D73" s="2417">
        <v>0</v>
      </c>
      <c r="E73" s="2370">
        <v>1326</v>
      </c>
      <c r="F73" s="2400">
        <v>10727</v>
      </c>
      <c r="G73" s="2417">
        <v>0</v>
      </c>
      <c r="H73" s="2370">
        <v>603</v>
      </c>
      <c r="I73" s="2034">
        <v>19702</v>
      </c>
      <c r="J73" s="2370">
        <v>20</v>
      </c>
      <c r="K73" s="2370">
        <v>0</v>
      </c>
      <c r="L73" s="2370">
        <v>0</v>
      </c>
      <c r="M73" s="2370">
        <v>0</v>
      </c>
      <c r="N73" s="2087">
        <v>20</v>
      </c>
      <c r="O73" s="2088">
        <v>19722</v>
      </c>
      <c r="P73" s="2458">
        <v>11218</v>
      </c>
      <c r="Q73" s="2472">
        <v>177</v>
      </c>
      <c r="R73" s="2168">
        <v>3133</v>
      </c>
      <c r="S73" s="2169">
        <v>8755</v>
      </c>
      <c r="T73" s="2040">
        <v>12065</v>
      </c>
    </row>
    <row r="74" spans="1:20" x14ac:dyDescent="0.25">
      <c r="A74" s="1978" t="s">
        <v>43</v>
      </c>
      <c r="B74" s="2370">
        <v>60</v>
      </c>
      <c r="C74" s="2400">
        <v>1174</v>
      </c>
      <c r="D74" s="2417">
        <v>0</v>
      </c>
      <c r="E74" s="2370">
        <v>121</v>
      </c>
      <c r="F74" s="2400">
        <v>78</v>
      </c>
      <c r="G74" s="2417">
        <v>0</v>
      </c>
      <c r="H74" s="2370">
        <v>35</v>
      </c>
      <c r="I74" s="2034">
        <v>1468</v>
      </c>
      <c r="J74" s="2370">
        <v>0</v>
      </c>
      <c r="K74" s="2370">
        <v>0</v>
      </c>
      <c r="L74" s="2370">
        <v>0</v>
      </c>
      <c r="M74" s="2370">
        <v>0</v>
      </c>
      <c r="N74" s="2087">
        <v>0</v>
      </c>
      <c r="O74" s="2088">
        <v>1468</v>
      </c>
      <c r="P74" s="2458">
        <v>343</v>
      </c>
      <c r="Q74" s="2472">
        <v>108</v>
      </c>
      <c r="R74" s="2168">
        <v>242</v>
      </c>
      <c r="S74" s="2169">
        <v>851</v>
      </c>
      <c r="T74" s="2040">
        <v>1202</v>
      </c>
    </row>
    <row r="75" spans="1:20" x14ac:dyDescent="0.25">
      <c r="A75" s="1978" t="s">
        <v>44</v>
      </c>
      <c r="B75" s="2370">
        <v>148</v>
      </c>
      <c r="C75" s="2400">
        <v>4900</v>
      </c>
      <c r="D75" s="2417">
        <v>0</v>
      </c>
      <c r="E75" s="2370">
        <v>2404</v>
      </c>
      <c r="F75" s="2400">
        <v>712</v>
      </c>
      <c r="G75" s="2417">
        <v>0</v>
      </c>
      <c r="H75" s="2370">
        <v>350</v>
      </c>
      <c r="I75" s="2034">
        <v>8514</v>
      </c>
      <c r="J75" s="2370">
        <v>0</v>
      </c>
      <c r="K75" s="2370">
        <v>0</v>
      </c>
      <c r="L75" s="2370">
        <v>0</v>
      </c>
      <c r="M75" s="2370">
        <v>0</v>
      </c>
      <c r="N75" s="2087">
        <v>0</v>
      </c>
      <c r="O75" s="2088">
        <v>8514</v>
      </c>
      <c r="P75" s="2458">
        <v>5104</v>
      </c>
      <c r="Q75" s="2472">
        <v>6</v>
      </c>
      <c r="R75" s="2168">
        <v>1163</v>
      </c>
      <c r="S75" s="2169">
        <v>1769</v>
      </c>
      <c r="T75" s="2040">
        <v>2938</v>
      </c>
    </row>
    <row r="76" spans="1:20" x14ac:dyDescent="0.25">
      <c r="A76" s="1978" t="s">
        <v>45</v>
      </c>
      <c r="B76" s="2370">
        <v>0</v>
      </c>
      <c r="C76" s="2400">
        <v>949</v>
      </c>
      <c r="D76" s="2417">
        <v>0</v>
      </c>
      <c r="E76" s="2370">
        <v>6</v>
      </c>
      <c r="F76" s="2400">
        <v>224</v>
      </c>
      <c r="G76" s="2417">
        <v>0</v>
      </c>
      <c r="H76" s="2370">
        <v>16</v>
      </c>
      <c r="I76" s="2034">
        <v>1195</v>
      </c>
      <c r="J76" s="2370">
        <v>0</v>
      </c>
      <c r="K76" s="2370">
        <v>0</v>
      </c>
      <c r="L76" s="2370">
        <v>0</v>
      </c>
      <c r="M76" s="2370">
        <v>0</v>
      </c>
      <c r="N76" s="2087">
        <v>0</v>
      </c>
      <c r="O76" s="2088">
        <v>1195</v>
      </c>
      <c r="P76" s="2458">
        <v>446</v>
      </c>
      <c r="Q76" s="2472">
        <v>265</v>
      </c>
      <c r="R76" s="2168">
        <v>506</v>
      </c>
      <c r="S76" s="2169">
        <v>424</v>
      </c>
      <c r="T76" s="2040">
        <v>1195</v>
      </c>
    </row>
    <row r="77" spans="1:20" x14ac:dyDescent="0.25">
      <c r="A77" s="1978" t="s">
        <v>46</v>
      </c>
      <c r="B77" s="2370">
        <v>271</v>
      </c>
      <c r="C77" s="2400">
        <v>1112</v>
      </c>
      <c r="D77" s="2417">
        <v>0</v>
      </c>
      <c r="E77" s="2370">
        <v>714</v>
      </c>
      <c r="F77" s="2400">
        <v>1623</v>
      </c>
      <c r="G77" s="2417">
        <v>0</v>
      </c>
      <c r="H77" s="2370">
        <v>915</v>
      </c>
      <c r="I77" s="2034">
        <v>4635</v>
      </c>
      <c r="J77" s="2370">
        <v>264</v>
      </c>
      <c r="K77" s="2370">
        <v>0</v>
      </c>
      <c r="L77" s="2370">
        <v>0</v>
      </c>
      <c r="M77" s="2370">
        <v>0</v>
      </c>
      <c r="N77" s="2087">
        <v>264</v>
      </c>
      <c r="O77" s="2088">
        <v>4899</v>
      </c>
      <c r="P77" s="2458">
        <v>3195</v>
      </c>
      <c r="Q77" s="2472">
        <v>1513</v>
      </c>
      <c r="R77" s="2168">
        <v>567</v>
      </c>
      <c r="S77" s="2169">
        <v>2301</v>
      </c>
      <c r="T77" s="2040">
        <v>4381</v>
      </c>
    </row>
    <row r="78" spans="1:20" x14ac:dyDescent="0.25">
      <c r="A78" s="1978" t="s">
        <v>47</v>
      </c>
      <c r="B78" s="2370">
        <v>13</v>
      </c>
      <c r="C78" s="2400">
        <v>0</v>
      </c>
      <c r="D78" s="2417">
        <v>0</v>
      </c>
      <c r="E78" s="2370">
        <v>77</v>
      </c>
      <c r="F78" s="2400">
        <v>180</v>
      </c>
      <c r="G78" s="2417">
        <v>0</v>
      </c>
      <c r="H78" s="2370">
        <v>0</v>
      </c>
      <c r="I78" s="2034">
        <v>270</v>
      </c>
      <c r="J78" s="2370">
        <v>0</v>
      </c>
      <c r="K78" s="2370">
        <v>0</v>
      </c>
      <c r="L78" s="2370">
        <v>15</v>
      </c>
      <c r="M78" s="2370">
        <v>0</v>
      </c>
      <c r="N78" s="2087">
        <v>15</v>
      </c>
      <c r="O78" s="2088">
        <v>285</v>
      </c>
      <c r="P78" s="2458">
        <v>279</v>
      </c>
      <c r="Q78" s="2472">
        <v>13</v>
      </c>
      <c r="R78" s="2168">
        <v>177</v>
      </c>
      <c r="S78" s="2169">
        <v>0</v>
      </c>
      <c r="T78" s="2040">
        <v>190</v>
      </c>
    </row>
    <row r="79" spans="1:20" x14ac:dyDescent="0.25">
      <c r="A79" s="1982" t="s">
        <v>557</v>
      </c>
      <c r="B79" s="2375">
        <v>500</v>
      </c>
      <c r="C79" s="2405">
        <v>1763</v>
      </c>
      <c r="D79" s="2422">
        <v>25</v>
      </c>
      <c r="E79" s="2375">
        <v>504</v>
      </c>
      <c r="F79" s="2405">
        <v>424</v>
      </c>
      <c r="G79" s="2422">
        <v>0</v>
      </c>
      <c r="H79" s="2375">
        <v>199</v>
      </c>
      <c r="I79" s="2062">
        <v>3390</v>
      </c>
      <c r="J79" s="2375">
        <v>0</v>
      </c>
      <c r="K79" s="2375">
        <v>998</v>
      </c>
      <c r="L79" s="2375">
        <v>0</v>
      </c>
      <c r="M79" s="2375">
        <v>0</v>
      </c>
      <c r="N79" s="2089">
        <v>998</v>
      </c>
      <c r="O79" s="2089">
        <v>4388</v>
      </c>
      <c r="P79" s="2462">
        <v>2202</v>
      </c>
      <c r="Q79" s="2476">
        <v>496</v>
      </c>
      <c r="R79" s="2490">
        <v>1118</v>
      </c>
      <c r="S79" s="2554">
        <v>2579</v>
      </c>
      <c r="T79" s="2062">
        <v>4193</v>
      </c>
    </row>
    <row r="80" spans="1:20" ht="15.75" thickBot="1" x14ac:dyDescent="0.3">
      <c r="A80" s="2289" t="s">
        <v>321</v>
      </c>
      <c r="B80" s="2370">
        <v>785</v>
      </c>
      <c r="C80" s="2400">
        <v>20305</v>
      </c>
      <c r="D80" s="2417">
        <v>0</v>
      </c>
      <c r="E80" s="2370">
        <v>997</v>
      </c>
      <c r="F80" s="2400">
        <v>1281</v>
      </c>
      <c r="G80" s="2417">
        <v>0</v>
      </c>
      <c r="H80" s="2370">
        <v>309</v>
      </c>
      <c r="I80" s="2071">
        <v>23677</v>
      </c>
      <c r="J80" s="2370">
        <v>231</v>
      </c>
      <c r="K80" s="2370">
        <v>784</v>
      </c>
      <c r="L80" s="2370">
        <v>1443</v>
      </c>
      <c r="M80" s="2370">
        <v>365</v>
      </c>
      <c r="N80" s="2087">
        <v>2822</v>
      </c>
      <c r="O80" s="2088">
        <v>26499</v>
      </c>
      <c r="P80" s="2458">
        <v>20651</v>
      </c>
      <c r="Q80" s="2475">
        <v>507</v>
      </c>
      <c r="R80" s="2489">
        <v>1950</v>
      </c>
      <c r="S80" s="2500">
        <v>6455</v>
      </c>
      <c r="T80" s="2095">
        <v>8912</v>
      </c>
    </row>
    <row r="81" spans="1:20" s="2" customFormat="1" ht="15.75" thickBot="1" x14ac:dyDescent="0.3">
      <c r="A81" s="1992" t="s">
        <v>25</v>
      </c>
      <c r="B81" s="2096">
        <v>4829</v>
      </c>
      <c r="C81" s="2097">
        <f>SUM(C66:C80)</f>
        <v>50663</v>
      </c>
      <c r="D81" s="2098">
        <v>38</v>
      </c>
      <c r="E81" s="2096">
        <v>11691</v>
      </c>
      <c r="F81" s="2097">
        <v>26917</v>
      </c>
      <c r="G81" s="2098">
        <v>29</v>
      </c>
      <c r="H81" s="2096">
        <v>2536</v>
      </c>
      <c r="I81" s="2078">
        <v>96636</v>
      </c>
      <c r="J81" s="2096">
        <v>3252</v>
      </c>
      <c r="K81" s="2096">
        <v>1806</v>
      </c>
      <c r="L81" s="2096">
        <v>13150</v>
      </c>
      <c r="M81" s="2096">
        <v>1638</v>
      </c>
      <c r="N81" s="2099">
        <v>19846</v>
      </c>
      <c r="O81" s="2100">
        <v>116482</v>
      </c>
      <c r="P81" s="2096">
        <v>74838</v>
      </c>
      <c r="Q81" s="2233">
        <v>4187</v>
      </c>
      <c r="R81" s="2233">
        <v>11962</v>
      </c>
      <c r="S81" s="2234">
        <v>35767</v>
      </c>
      <c r="T81" s="2080">
        <v>51916</v>
      </c>
    </row>
    <row r="82" spans="1:20" s="2" customFormat="1" ht="15.75" thickBot="1" x14ac:dyDescent="0.3">
      <c r="A82" s="1966" t="s">
        <v>558</v>
      </c>
      <c r="B82" s="2077">
        <v>25452</v>
      </c>
      <c r="C82" s="2103">
        <v>74907</v>
      </c>
      <c r="D82" s="2104">
        <v>791</v>
      </c>
      <c r="E82" s="2077">
        <v>19674</v>
      </c>
      <c r="F82" s="2105">
        <v>43968</v>
      </c>
      <c r="G82" s="2080">
        <v>941</v>
      </c>
      <c r="H82" s="2077">
        <v>4085</v>
      </c>
      <c r="I82" s="2078">
        <v>168086</v>
      </c>
      <c r="J82" s="2077">
        <v>4865</v>
      </c>
      <c r="K82" s="2077">
        <v>3197</v>
      </c>
      <c r="L82" s="2077">
        <v>16250</v>
      </c>
      <c r="M82" s="2077">
        <v>1678</v>
      </c>
      <c r="N82" s="2078">
        <v>25991</v>
      </c>
      <c r="O82" s="2079">
        <v>194077</v>
      </c>
      <c r="P82" s="2077">
        <v>103321</v>
      </c>
      <c r="Q82" s="2235">
        <v>13709</v>
      </c>
      <c r="R82" s="2235">
        <v>36629</v>
      </c>
      <c r="S82" s="2236">
        <v>67545</v>
      </c>
      <c r="T82" s="2108">
        <v>117884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20623</v>
      </c>
      <c r="C90" s="2116">
        <v>24244</v>
      </c>
      <c r="D90" s="2237">
        <v>753</v>
      </c>
      <c r="E90" s="2116">
        <v>7983</v>
      </c>
      <c r="F90" s="2116">
        <v>17052</v>
      </c>
      <c r="G90" s="2117">
        <v>912</v>
      </c>
      <c r="H90" s="2116">
        <v>1549</v>
      </c>
      <c r="I90" s="2118">
        <v>71450</v>
      </c>
      <c r="J90" s="2119">
        <v>1614</v>
      </c>
      <c r="K90" s="2116">
        <v>1391</v>
      </c>
      <c r="L90" s="2119">
        <v>3100</v>
      </c>
      <c r="M90" s="2116">
        <v>40</v>
      </c>
      <c r="N90" s="2120">
        <v>6145</v>
      </c>
      <c r="O90" s="2121">
        <v>77595</v>
      </c>
      <c r="P90" s="2122">
        <v>28483</v>
      </c>
      <c r="Q90" s="2101">
        <v>9522</v>
      </c>
      <c r="R90" s="2101">
        <v>24667</v>
      </c>
      <c r="S90" s="2102">
        <v>31778</v>
      </c>
      <c r="T90" s="2080">
        <v>65968</v>
      </c>
    </row>
    <row r="91" spans="1:20" x14ac:dyDescent="0.25">
      <c r="A91" s="2123" t="s">
        <v>49</v>
      </c>
      <c r="B91" s="2377">
        <v>15740</v>
      </c>
      <c r="C91" s="2406">
        <v>15810</v>
      </c>
      <c r="D91" s="2523">
        <v>753</v>
      </c>
      <c r="E91" s="2406">
        <v>3575</v>
      </c>
      <c r="F91" s="2406">
        <v>10209</v>
      </c>
      <c r="G91" s="2432">
        <v>490</v>
      </c>
      <c r="H91" s="2544">
        <v>965</v>
      </c>
      <c r="I91" s="2445">
        <v>46299</v>
      </c>
      <c r="J91" s="2387">
        <v>1606</v>
      </c>
      <c r="K91" s="2406">
        <v>1391</v>
      </c>
      <c r="L91" s="2130">
        <v>3095</v>
      </c>
      <c r="M91" s="2130">
        <v>40</v>
      </c>
      <c r="N91" s="2131">
        <v>6132</v>
      </c>
      <c r="O91" s="2132">
        <v>52430</v>
      </c>
      <c r="P91" s="2463">
        <v>19320</v>
      </c>
      <c r="Q91" s="2477">
        <v>8364</v>
      </c>
      <c r="R91" s="2491">
        <v>22002</v>
      </c>
      <c r="S91" s="2501">
        <v>15286</v>
      </c>
      <c r="T91" s="2040">
        <v>45653</v>
      </c>
    </row>
    <row r="92" spans="1:20" x14ac:dyDescent="0.25">
      <c r="A92" s="2137" t="s">
        <v>50</v>
      </c>
      <c r="B92" s="2378">
        <v>23</v>
      </c>
      <c r="C92" s="2511">
        <v>0</v>
      </c>
      <c r="D92" s="2524">
        <v>0</v>
      </c>
      <c r="E92" s="2511">
        <v>0</v>
      </c>
      <c r="F92" s="2511">
        <v>0</v>
      </c>
      <c r="G92" s="2536">
        <v>0</v>
      </c>
      <c r="H92" s="2545">
        <v>0</v>
      </c>
      <c r="I92" s="2446">
        <v>23</v>
      </c>
      <c r="J92" s="2388">
        <v>0</v>
      </c>
      <c r="K92" s="2379">
        <v>0</v>
      </c>
      <c r="L92" s="2144">
        <v>0</v>
      </c>
      <c r="M92" s="2144">
        <v>0</v>
      </c>
      <c r="N92" s="2131">
        <v>0</v>
      </c>
      <c r="O92" s="2132">
        <v>23</v>
      </c>
      <c r="P92" s="2170">
        <v>0</v>
      </c>
      <c r="Q92" s="2478">
        <v>23</v>
      </c>
      <c r="R92" s="2425">
        <v>0</v>
      </c>
      <c r="S92" s="2434">
        <v>0</v>
      </c>
      <c r="T92" s="2149">
        <v>23</v>
      </c>
    </row>
    <row r="93" spans="1:20" x14ac:dyDescent="0.25">
      <c r="A93" s="2137" t="s">
        <v>51</v>
      </c>
      <c r="B93" s="2378">
        <v>4301</v>
      </c>
      <c r="C93" s="2511">
        <v>7766</v>
      </c>
      <c r="D93" s="2524">
        <v>0</v>
      </c>
      <c r="E93" s="2379">
        <v>4124</v>
      </c>
      <c r="F93" s="2379">
        <v>5690</v>
      </c>
      <c r="G93" s="2536">
        <v>323</v>
      </c>
      <c r="H93" s="2545">
        <v>362</v>
      </c>
      <c r="I93" s="2446">
        <v>22242</v>
      </c>
      <c r="J93" s="2388">
        <v>8</v>
      </c>
      <c r="K93" s="2379">
        <v>0</v>
      </c>
      <c r="L93" s="2144">
        <v>5</v>
      </c>
      <c r="M93" s="2144">
        <v>0</v>
      </c>
      <c r="N93" s="2131">
        <v>13</v>
      </c>
      <c r="O93" s="2132">
        <v>22255</v>
      </c>
      <c r="P93" s="2170">
        <v>8090</v>
      </c>
      <c r="Q93" s="2478">
        <v>65</v>
      </c>
      <c r="R93" s="2425">
        <v>1500</v>
      </c>
      <c r="S93" s="2434">
        <v>15901</v>
      </c>
      <c r="T93" s="2149">
        <v>17466</v>
      </c>
    </row>
    <row r="94" spans="1:20" x14ac:dyDescent="0.25">
      <c r="A94" s="2150" t="s">
        <v>52</v>
      </c>
      <c r="B94" s="2379">
        <v>139</v>
      </c>
      <c r="C94" s="2511">
        <v>53</v>
      </c>
      <c r="D94" s="2524">
        <v>0</v>
      </c>
      <c r="E94" s="2512">
        <v>213</v>
      </c>
      <c r="F94" s="2512">
        <v>261</v>
      </c>
      <c r="G94" s="2537">
        <v>0</v>
      </c>
      <c r="H94" s="2546">
        <v>4</v>
      </c>
      <c r="I94" s="2446">
        <v>670</v>
      </c>
      <c r="J94" s="2389">
        <v>0</v>
      </c>
      <c r="K94" s="2380">
        <v>0</v>
      </c>
      <c r="L94" s="2380">
        <v>0</v>
      </c>
      <c r="M94" s="2380">
        <v>0</v>
      </c>
      <c r="N94" s="2131">
        <v>0</v>
      </c>
      <c r="O94" s="2132">
        <v>670</v>
      </c>
      <c r="P94" s="2170">
        <v>265</v>
      </c>
      <c r="Q94" s="2478">
        <v>563</v>
      </c>
      <c r="R94" s="2425">
        <v>46</v>
      </c>
      <c r="S94" s="2434">
        <v>40</v>
      </c>
      <c r="T94" s="2149">
        <v>649</v>
      </c>
    </row>
    <row r="95" spans="1:20" x14ac:dyDescent="0.25">
      <c r="A95" s="2154" t="s">
        <v>53</v>
      </c>
      <c r="B95" s="2380">
        <v>383</v>
      </c>
      <c r="C95" s="2512">
        <v>547</v>
      </c>
      <c r="D95" s="2525">
        <v>0</v>
      </c>
      <c r="E95" s="2512">
        <v>67</v>
      </c>
      <c r="F95" s="2512">
        <v>735</v>
      </c>
      <c r="G95" s="2537">
        <v>99</v>
      </c>
      <c r="H95" s="2546">
        <v>125</v>
      </c>
      <c r="I95" s="2446">
        <v>1857</v>
      </c>
      <c r="J95" s="2389">
        <v>0</v>
      </c>
      <c r="K95" s="2380">
        <v>0</v>
      </c>
      <c r="L95" s="2380">
        <v>0</v>
      </c>
      <c r="M95" s="2380">
        <v>0</v>
      </c>
      <c r="N95" s="2131">
        <v>0</v>
      </c>
      <c r="O95" s="2132">
        <v>1857</v>
      </c>
      <c r="P95" s="2170">
        <v>507</v>
      </c>
      <c r="Q95" s="2478">
        <v>378</v>
      </c>
      <c r="R95" s="2425">
        <v>1118</v>
      </c>
      <c r="S95" s="2434">
        <v>551</v>
      </c>
      <c r="T95" s="2149">
        <v>2048</v>
      </c>
    </row>
    <row r="96" spans="1:20" ht="15.75" thickBot="1" x14ac:dyDescent="0.3">
      <c r="A96" s="2155" t="s">
        <v>23</v>
      </c>
      <c r="B96" s="2381">
        <v>37</v>
      </c>
      <c r="C96" s="2513">
        <v>68</v>
      </c>
      <c r="D96" s="2526">
        <v>0</v>
      </c>
      <c r="E96" s="2513">
        <v>4</v>
      </c>
      <c r="F96" s="2513">
        <v>157</v>
      </c>
      <c r="G96" s="2538">
        <v>0</v>
      </c>
      <c r="H96" s="2547">
        <v>93</v>
      </c>
      <c r="I96" s="2447">
        <v>359</v>
      </c>
      <c r="J96" s="2390">
        <v>0</v>
      </c>
      <c r="K96" s="2381">
        <v>0</v>
      </c>
      <c r="L96" s="2381">
        <v>0</v>
      </c>
      <c r="M96" s="2381">
        <v>0</v>
      </c>
      <c r="N96" s="2131">
        <v>0</v>
      </c>
      <c r="O96" s="2132">
        <v>359</v>
      </c>
      <c r="P96" s="2464">
        <v>301</v>
      </c>
      <c r="Q96" s="2479">
        <v>129</v>
      </c>
      <c r="R96" s="2492">
        <v>1</v>
      </c>
      <c r="S96" s="2502">
        <v>0</v>
      </c>
      <c r="T96" s="2337">
        <v>130</v>
      </c>
    </row>
    <row r="97" spans="1:20" ht="15.75" thickBot="1" x14ac:dyDescent="0.3">
      <c r="A97" s="2115" t="s">
        <v>492</v>
      </c>
      <c r="B97" s="2116">
        <v>4829</v>
      </c>
      <c r="C97" s="2116">
        <v>50663</v>
      </c>
      <c r="D97" s="2237">
        <v>38</v>
      </c>
      <c r="E97" s="2116">
        <v>11691</v>
      </c>
      <c r="F97" s="2116">
        <v>26917</v>
      </c>
      <c r="G97" s="2237">
        <v>29</v>
      </c>
      <c r="H97" s="2122">
        <v>2536</v>
      </c>
      <c r="I97" s="2118">
        <v>96636</v>
      </c>
      <c r="J97" s="2166">
        <v>3252</v>
      </c>
      <c r="K97" s="2116">
        <v>1806</v>
      </c>
      <c r="L97" s="2116">
        <v>13150</v>
      </c>
      <c r="M97" s="2116">
        <v>1638</v>
      </c>
      <c r="N97" s="2120">
        <v>19846</v>
      </c>
      <c r="O97" s="2121">
        <v>116482</v>
      </c>
      <c r="P97" s="2122">
        <v>74838</v>
      </c>
      <c r="Q97" s="2101">
        <v>4187</v>
      </c>
      <c r="R97" s="2101">
        <v>11962</v>
      </c>
      <c r="S97" s="2102">
        <v>35767</v>
      </c>
      <c r="T97" s="2080">
        <v>51916</v>
      </c>
    </row>
    <row r="98" spans="1:20" x14ac:dyDescent="0.25">
      <c r="A98" s="2137" t="s">
        <v>49</v>
      </c>
      <c r="B98" s="2380">
        <v>3229</v>
      </c>
      <c r="C98" s="2380">
        <v>39314</v>
      </c>
      <c r="D98" s="2525">
        <v>38</v>
      </c>
      <c r="E98" s="2380">
        <v>8640</v>
      </c>
      <c r="F98" s="2380">
        <v>22464</v>
      </c>
      <c r="G98" s="2537">
        <v>21</v>
      </c>
      <c r="H98" s="2441">
        <v>2186</v>
      </c>
      <c r="I98" s="2445">
        <v>75832</v>
      </c>
      <c r="J98" s="2389">
        <v>3097</v>
      </c>
      <c r="K98" s="2380">
        <v>1782</v>
      </c>
      <c r="L98" s="2380">
        <v>9171</v>
      </c>
      <c r="M98" s="2380">
        <v>1173</v>
      </c>
      <c r="N98" s="2131">
        <v>15223</v>
      </c>
      <c r="O98" s="2132">
        <v>91055</v>
      </c>
      <c r="P98" s="2170">
        <v>61220</v>
      </c>
      <c r="Q98" s="2477">
        <v>3118</v>
      </c>
      <c r="R98" s="2491">
        <v>10293</v>
      </c>
      <c r="S98" s="2501">
        <v>26902</v>
      </c>
      <c r="T98" s="2040">
        <v>40313</v>
      </c>
    </row>
    <row r="99" spans="1:20" x14ac:dyDescent="0.25">
      <c r="A99" s="2137" t="s">
        <v>50</v>
      </c>
      <c r="B99" s="2380">
        <v>0</v>
      </c>
      <c r="C99" s="2512">
        <v>0</v>
      </c>
      <c r="D99" s="2525">
        <v>0</v>
      </c>
      <c r="E99" s="2512">
        <v>0</v>
      </c>
      <c r="F99" s="2512">
        <v>0</v>
      </c>
      <c r="G99" s="2537">
        <v>0</v>
      </c>
      <c r="H99" s="2546">
        <v>0</v>
      </c>
      <c r="I99" s="2446">
        <v>0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0</v>
      </c>
      <c r="P99" s="2170">
        <v>0</v>
      </c>
      <c r="Q99" s="2478">
        <v>0</v>
      </c>
      <c r="R99" s="2425">
        <v>0</v>
      </c>
      <c r="S99" s="2434">
        <v>0</v>
      </c>
      <c r="T99" s="2149">
        <v>0</v>
      </c>
    </row>
    <row r="100" spans="1:20" x14ac:dyDescent="0.25">
      <c r="A100" s="2137" t="s">
        <v>51</v>
      </c>
      <c r="B100" s="2167">
        <v>1484</v>
      </c>
      <c r="C100" s="2514">
        <v>11325</v>
      </c>
      <c r="D100" s="2527">
        <v>0</v>
      </c>
      <c r="E100" s="2167">
        <v>2564</v>
      </c>
      <c r="F100" s="2167">
        <v>4418</v>
      </c>
      <c r="G100" s="2539">
        <v>8</v>
      </c>
      <c r="H100" s="2170">
        <v>350</v>
      </c>
      <c r="I100" s="2446">
        <v>20141</v>
      </c>
      <c r="J100" s="2171">
        <v>155</v>
      </c>
      <c r="K100" s="2167">
        <v>24</v>
      </c>
      <c r="L100" s="2167">
        <v>3979</v>
      </c>
      <c r="M100" s="2167">
        <v>465</v>
      </c>
      <c r="N100" s="2131">
        <v>4623</v>
      </c>
      <c r="O100" s="2132">
        <v>24764</v>
      </c>
      <c r="P100" s="2170">
        <v>13447</v>
      </c>
      <c r="Q100" s="2478">
        <v>1020</v>
      </c>
      <c r="R100" s="2425">
        <v>1142</v>
      </c>
      <c r="S100" s="2434">
        <v>8865</v>
      </c>
      <c r="T100" s="2149">
        <v>11027</v>
      </c>
    </row>
    <row r="101" spans="1:20" x14ac:dyDescent="0.25">
      <c r="A101" s="2150" t="s">
        <v>52</v>
      </c>
      <c r="B101" s="2167">
        <v>22</v>
      </c>
      <c r="C101" s="2514">
        <v>20</v>
      </c>
      <c r="D101" s="2527">
        <v>0</v>
      </c>
      <c r="E101" s="2514">
        <v>477</v>
      </c>
      <c r="F101" s="2514">
        <v>8</v>
      </c>
      <c r="G101" s="2539">
        <v>0</v>
      </c>
      <c r="H101" s="2548">
        <v>0</v>
      </c>
      <c r="I101" s="2446">
        <v>527</v>
      </c>
      <c r="J101" s="2171">
        <v>0</v>
      </c>
      <c r="K101" s="2167">
        <v>0</v>
      </c>
      <c r="L101" s="2167">
        <v>0</v>
      </c>
      <c r="M101" s="2167">
        <v>0</v>
      </c>
      <c r="N101" s="2131">
        <v>0</v>
      </c>
      <c r="O101" s="2132">
        <v>527</v>
      </c>
      <c r="P101" s="2170">
        <v>71</v>
      </c>
      <c r="Q101" s="2478">
        <v>27</v>
      </c>
      <c r="R101" s="2425">
        <v>497</v>
      </c>
      <c r="S101" s="2434">
        <v>0</v>
      </c>
      <c r="T101" s="2149">
        <v>524</v>
      </c>
    </row>
    <row r="102" spans="1:20" x14ac:dyDescent="0.25">
      <c r="A102" s="2150" t="s">
        <v>53</v>
      </c>
      <c r="B102" s="2167">
        <v>85</v>
      </c>
      <c r="C102" s="2514">
        <v>4</v>
      </c>
      <c r="D102" s="2527">
        <v>0</v>
      </c>
      <c r="E102" s="2514">
        <v>10</v>
      </c>
      <c r="F102" s="2514">
        <v>27</v>
      </c>
      <c r="G102" s="2527">
        <v>0</v>
      </c>
      <c r="H102" s="2549">
        <v>0</v>
      </c>
      <c r="I102" s="2446">
        <v>126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126</v>
      </c>
      <c r="P102" s="2170">
        <v>89</v>
      </c>
      <c r="Q102" s="2478">
        <v>14</v>
      </c>
      <c r="R102" s="2425">
        <v>27</v>
      </c>
      <c r="S102" s="2434">
        <v>0</v>
      </c>
      <c r="T102" s="2149">
        <v>41</v>
      </c>
    </row>
    <row r="103" spans="1:20" ht="15.75" thickBot="1" x14ac:dyDescent="0.3">
      <c r="A103" s="2340" t="s">
        <v>23</v>
      </c>
      <c r="B103" s="2382">
        <v>11</v>
      </c>
      <c r="C103" s="2515">
        <v>0</v>
      </c>
      <c r="D103" s="2528">
        <v>0</v>
      </c>
      <c r="E103" s="2515">
        <v>0</v>
      </c>
      <c r="F103" s="2515">
        <v>0</v>
      </c>
      <c r="G103" s="2528">
        <v>0</v>
      </c>
      <c r="H103" s="2550">
        <v>0</v>
      </c>
      <c r="I103" s="2447">
        <v>11</v>
      </c>
      <c r="J103" s="2391">
        <v>0</v>
      </c>
      <c r="K103" s="2382">
        <v>0</v>
      </c>
      <c r="L103" s="2382">
        <v>0</v>
      </c>
      <c r="M103" s="2382">
        <v>0</v>
      </c>
      <c r="N103" s="2131">
        <v>0</v>
      </c>
      <c r="O103" s="2132">
        <v>11</v>
      </c>
      <c r="P103" s="2464">
        <v>11</v>
      </c>
      <c r="Q103" s="2479">
        <v>8</v>
      </c>
      <c r="R103" s="2492">
        <v>3</v>
      </c>
      <c r="S103" s="2502">
        <v>0</v>
      </c>
      <c r="T103" s="2337">
        <v>11</v>
      </c>
    </row>
    <row r="104" spans="1:20" s="336" customFormat="1" ht="15.75" thickBot="1" x14ac:dyDescent="0.3">
      <c r="A104" s="1275" t="s">
        <v>558</v>
      </c>
      <c r="B104" s="2354">
        <v>25452</v>
      </c>
      <c r="C104" s="2355">
        <v>74907</v>
      </c>
      <c r="D104" s="2356">
        <v>791</v>
      </c>
      <c r="E104" s="2355">
        <v>19674</v>
      </c>
      <c r="F104" s="2355">
        <v>43968</v>
      </c>
      <c r="G104" s="2356">
        <v>941</v>
      </c>
      <c r="H104" s="2355">
        <v>4085</v>
      </c>
      <c r="I104" s="2181">
        <v>168086</v>
      </c>
      <c r="J104" s="2357">
        <v>4865</v>
      </c>
      <c r="K104" s="2357">
        <v>3197</v>
      </c>
      <c r="L104" s="2357">
        <v>16250</v>
      </c>
      <c r="M104" s="2357">
        <v>1678</v>
      </c>
      <c r="N104" s="2266">
        <v>25991</v>
      </c>
      <c r="O104" s="2267">
        <v>194077</v>
      </c>
      <c r="P104" s="2357">
        <v>103321</v>
      </c>
      <c r="Q104" s="2356">
        <v>13709</v>
      </c>
      <c r="R104" s="2356">
        <v>36629</v>
      </c>
      <c r="S104" s="2356">
        <v>67545</v>
      </c>
      <c r="T104" s="2358">
        <v>117884</v>
      </c>
    </row>
    <row r="105" spans="1:20" ht="30" thickBot="1" x14ac:dyDescent="0.3">
      <c r="A105" s="2183" t="s">
        <v>559</v>
      </c>
      <c r="B105" s="2269">
        <v>36395</v>
      </c>
      <c r="C105" s="2184">
        <v>78254</v>
      </c>
      <c r="D105" s="2270">
        <v>1056</v>
      </c>
      <c r="E105" s="2184">
        <v>26733</v>
      </c>
      <c r="F105" s="2184">
        <v>51922</v>
      </c>
      <c r="G105" s="2185">
        <v>1323</v>
      </c>
      <c r="H105" s="2184">
        <v>4945</v>
      </c>
      <c r="I105" s="1379">
        <v>198250</v>
      </c>
      <c r="J105" s="2271">
        <v>4865</v>
      </c>
      <c r="K105" s="2271">
        <v>3904</v>
      </c>
      <c r="L105" s="2271">
        <v>16250</v>
      </c>
      <c r="M105" s="2271">
        <v>1678</v>
      </c>
      <c r="N105" s="2272">
        <v>26698</v>
      </c>
      <c r="O105" s="2273">
        <v>224947</v>
      </c>
      <c r="P105" s="2184">
        <v>114066</v>
      </c>
      <c r="Q105" s="2185">
        <v>36645</v>
      </c>
      <c r="R105" s="2185">
        <v>38439</v>
      </c>
      <c r="S105" s="2185">
        <v>71263</v>
      </c>
      <c r="T105" s="2185">
        <v>146346</v>
      </c>
    </row>
    <row r="107" spans="1:20" x14ac:dyDescent="0.25">
      <c r="I107" s="2274"/>
      <c r="O107" s="2274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9"/>
  <sheetViews>
    <sheetView zoomScale="75" zoomScaleNormal="75" workbookViewId="0">
      <selection sqref="A1:O1"/>
    </sheetView>
  </sheetViews>
  <sheetFormatPr defaultColWidth="9.140625" defaultRowHeight="18.75" x14ac:dyDescent="0.3"/>
  <cols>
    <col min="1" max="1" width="26.140625" style="311" customWidth="1"/>
    <col min="2" max="3" width="13.5703125" style="311" bestFit="1" customWidth="1"/>
    <col min="4" max="5" width="12.140625" style="311" bestFit="1" customWidth="1"/>
    <col min="6" max="6" width="22.5703125" style="311" bestFit="1" customWidth="1"/>
    <col min="7" max="10" width="12.140625" style="311" bestFit="1" customWidth="1"/>
    <col min="11" max="11" width="20.140625" style="311" bestFit="1" customWidth="1"/>
    <col min="12" max="12" width="17.85546875" style="311" bestFit="1" customWidth="1"/>
    <col min="13" max="13" width="10.28515625" style="311" bestFit="1" customWidth="1"/>
    <col min="14" max="14" width="14.7109375" style="311" bestFit="1" customWidth="1"/>
    <col min="15" max="15" width="24.28515625" style="311" customWidth="1"/>
    <col min="16" max="17" width="9.140625" style="2"/>
    <col min="18" max="16384" width="9.140625" style="311"/>
  </cols>
  <sheetData>
    <row r="1" spans="1:15" s="311" customFormat="1" x14ac:dyDescent="0.3">
      <c r="A1" s="2754" t="s">
        <v>339</v>
      </c>
      <c r="B1" s="2754"/>
      <c r="C1" s="2754"/>
      <c r="D1" s="2754"/>
      <c r="E1" s="2754"/>
      <c r="F1" s="2754"/>
      <c r="G1" s="2754"/>
      <c r="H1" s="2754"/>
      <c r="I1" s="2754"/>
      <c r="J1" s="2754"/>
      <c r="K1" s="2754"/>
      <c r="L1" s="2754"/>
      <c r="M1" s="2754"/>
      <c r="N1" s="2754"/>
      <c r="O1" s="2754"/>
    </row>
    <row r="2" spans="1:15" s="311" customFormat="1" ht="19.5" thickBot="1" x14ac:dyDescent="0.35"/>
    <row r="3" spans="1:15" s="311" customFormat="1" ht="19.5" thickBot="1" x14ac:dyDescent="0.35">
      <c r="A3" s="2901" t="s">
        <v>0</v>
      </c>
      <c r="B3" s="2903" t="s">
        <v>1</v>
      </c>
      <c r="C3" s="2904"/>
      <c r="D3" s="2904"/>
      <c r="E3" s="2904"/>
      <c r="F3" s="2905"/>
      <c r="G3" s="2906" t="s">
        <v>2</v>
      </c>
      <c r="H3" s="2907"/>
      <c r="I3" s="2907"/>
      <c r="J3" s="2908"/>
      <c r="K3" s="2765" t="s">
        <v>29</v>
      </c>
      <c r="L3" s="2869" t="s">
        <v>4</v>
      </c>
      <c r="M3" s="2891" t="s">
        <v>5</v>
      </c>
      <c r="N3" s="2869" t="s">
        <v>6</v>
      </c>
      <c r="O3" s="2869" t="s">
        <v>7</v>
      </c>
    </row>
    <row r="4" spans="1:15" s="311" customFormat="1" x14ac:dyDescent="0.3">
      <c r="A4" s="2758"/>
      <c r="B4" s="2758" t="s">
        <v>8</v>
      </c>
      <c r="C4" s="2894"/>
      <c r="D4" s="2768" t="s">
        <v>9</v>
      </c>
      <c r="E4" s="2895"/>
      <c r="F4" s="2760" t="s">
        <v>10</v>
      </c>
      <c r="G4" s="2758" t="s">
        <v>11</v>
      </c>
      <c r="H4" s="2894"/>
      <c r="I4" s="2898" t="s">
        <v>12</v>
      </c>
      <c r="J4" s="2760" t="s">
        <v>13</v>
      </c>
      <c r="K4" s="2890"/>
      <c r="L4" s="2870"/>
      <c r="M4" s="2892"/>
      <c r="N4" s="2870"/>
      <c r="O4" s="2870"/>
    </row>
    <row r="5" spans="1:15" s="311" customFormat="1" ht="57.75" thickBot="1" x14ac:dyDescent="0.35">
      <c r="A5" s="2902"/>
      <c r="B5" s="450" t="s">
        <v>14</v>
      </c>
      <c r="C5" s="451" t="s">
        <v>15</v>
      </c>
      <c r="D5" s="451" t="s">
        <v>16</v>
      </c>
      <c r="E5" s="452" t="s">
        <v>9</v>
      </c>
      <c r="F5" s="2900"/>
      <c r="G5" s="339" t="s">
        <v>14</v>
      </c>
      <c r="H5" s="328" t="s">
        <v>15</v>
      </c>
      <c r="I5" s="2899"/>
      <c r="J5" s="2900"/>
      <c r="K5" s="2909"/>
      <c r="L5" s="2871"/>
      <c r="M5" s="2893"/>
      <c r="N5" s="2871"/>
      <c r="O5" s="2871"/>
    </row>
    <row r="6" spans="1:15" s="311" customFormat="1" ht="19.5" thickBot="1" x14ac:dyDescent="0.35">
      <c r="A6" s="329" t="s">
        <v>17</v>
      </c>
      <c r="B6" s="341">
        <v>2645</v>
      </c>
      <c r="C6" s="341">
        <v>3073</v>
      </c>
      <c r="D6" s="341">
        <v>991</v>
      </c>
      <c r="E6" s="341">
        <v>1415</v>
      </c>
      <c r="F6" s="377">
        <v>8124</v>
      </c>
      <c r="G6" s="330">
        <v>0</v>
      </c>
      <c r="H6" s="330">
        <v>0</v>
      </c>
      <c r="I6" s="330">
        <v>0</v>
      </c>
      <c r="J6" s="377">
        <v>0</v>
      </c>
      <c r="K6" s="378">
        <v>8124</v>
      </c>
      <c r="L6" s="379">
        <v>380</v>
      </c>
      <c r="M6" s="379">
        <v>0</v>
      </c>
      <c r="N6" s="378">
        <v>380</v>
      </c>
      <c r="O6" s="380">
        <v>8504</v>
      </c>
    </row>
    <row r="7" spans="1:15" s="311" customFormat="1" ht="19.5" thickBot="1" x14ac:dyDescent="0.35">
      <c r="A7" s="381" t="s">
        <v>18</v>
      </c>
      <c r="B7" s="341">
        <v>531</v>
      </c>
      <c r="C7" s="341">
        <v>573</v>
      </c>
      <c r="D7" s="341">
        <v>440</v>
      </c>
      <c r="E7" s="341">
        <v>569</v>
      </c>
      <c r="F7" s="382">
        <v>2113</v>
      </c>
      <c r="G7" s="330">
        <v>0</v>
      </c>
      <c r="H7" s="330">
        <v>0</v>
      </c>
      <c r="I7" s="330">
        <v>0</v>
      </c>
      <c r="J7" s="382">
        <v>0</v>
      </c>
      <c r="K7" s="383">
        <v>2113</v>
      </c>
      <c r="L7" s="379">
        <v>89</v>
      </c>
      <c r="M7" s="379">
        <v>0</v>
      </c>
      <c r="N7" s="383">
        <v>89</v>
      </c>
      <c r="O7" s="380">
        <v>2202</v>
      </c>
    </row>
    <row r="8" spans="1:15" s="311" customFormat="1" ht="19.5" thickBot="1" x14ac:dyDescent="0.35">
      <c r="A8" s="384" t="s">
        <v>19</v>
      </c>
      <c r="B8" s="341">
        <v>45</v>
      </c>
      <c r="C8" s="341">
        <v>64</v>
      </c>
      <c r="D8" s="341">
        <v>233</v>
      </c>
      <c r="E8" s="341">
        <v>2</v>
      </c>
      <c r="F8" s="385">
        <v>344</v>
      </c>
      <c r="G8" s="330">
        <v>0</v>
      </c>
      <c r="H8" s="330">
        <v>0</v>
      </c>
      <c r="I8" s="330">
        <v>0</v>
      </c>
      <c r="J8" s="385">
        <v>0</v>
      </c>
      <c r="K8" s="386">
        <v>344</v>
      </c>
      <c r="L8" s="379">
        <v>15</v>
      </c>
      <c r="M8" s="379">
        <v>0</v>
      </c>
      <c r="N8" s="386">
        <v>15</v>
      </c>
      <c r="O8" s="387">
        <v>359</v>
      </c>
    </row>
    <row r="9" spans="1:15" s="311" customFormat="1" ht="19.5" thickBot="1" x14ac:dyDescent="0.35">
      <c r="A9" s="388" t="s">
        <v>20</v>
      </c>
      <c r="B9" s="341">
        <v>89</v>
      </c>
      <c r="C9" s="341">
        <v>63</v>
      </c>
      <c r="D9" s="341">
        <v>78</v>
      </c>
      <c r="E9" s="341">
        <v>238</v>
      </c>
      <c r="F9" s="385">
        <v>468</v>
      </c>
      <c r="G9" s="330">
        <v>0</v>
      </c>
      <c r="H9" s="330">
        <v>0</v>
      </c>
      <c r="I9" s="330">
        <v>0</v>
      </c>
      <c r="J9" s="385">
        <v>0</v>
      </c>
      <c r="K9" s="386">
        <v>468</v>
      </c>
      <c r="L9" s="379">
        <v>3</v>
      </c>
      <c r="M9" s="379">
        <v>0</v>
      </c>
      <c r="N9" s="386">
        <v>3</v>
      </c>
      <c r="O9" s="387">
        <v>471</v>
      </c>
    </row>
    <row r="10" spans="1:15" s="311" customFormat="1" ht="19.5" thickBot="1" x14ac:dyDescent="0.35">
      <c r="A10" s="388" t="s">
        <v>21</v>
      </c>
      <c r="B10" s="341">
        <v>320</v>
      </c>
      <c r="C10" s="341">
        <v>272</v>
      </c>
      <c r="D10" s="341">
        <v>50</v>
      </c>
      <c r="E10" s="341">
        <v>136</v>
      </c>
      <c r="F10" s="385">
        <v>778</v>
      </c>
      <c r="G10" s="330">
        <v>0</v>
      </c>
      <c r="H10" s="330">
        <v>0</v>
      </c>
      <c r="I10" s="330">
        <v>0</v>
      </c>
      <c r="J10" s="385">
        <v>0</v>
      </c>
      <c r="K10" s="386">
        <v>778</v>
      </c>
      <c r="L10" s="379">
        <v>38</v>
      </c>
      <c r="M10" s="379">
        <v>0</v>
      </c>
      <c r="N10" s="386">
        <v>38</v>
      </c>
      <c r="O10" s="387">
        <v>816</v>
      </c>
    </row>
    <row r="11" spans="1:15" s="311" customFormat="1" ht="19.5" thickBot="1" x14ac:dyDescent="0.35">
      <c r="A11" s="381" t="s">
        <v>22</v>
      </c>
      <c r="B11" s="341">
        <v>602</v>
      </c>
      <c r="C11" s="341">
        <v>243</v>
      </c>
      <c r="D11" s="341">
        <v>111</v>
      </c>
      <c r="E11" s="341">
        <v>182</v>
      </c>
      <c r="F11" s="382">
        <v>1138</v>
      </c>
      <c r="G11" s="330">
        <v>0</v>
      </c>
      <c r="H11" s="330">
        <v>0</v>
      </c>
      <c r="I11" s="330">
        <v>53</v>
      </c>
      <c r="J11" s="382">
        <v>53</v>
      </c>
      <c r="K11" s="383">
        <v>1191</v>
      </c>
      <c r="L11" s="379">
        <v>43</v>
      </c>
      <c r="M11" s="379">
        <v>0</v>
      </c>
      <c r="N11" s="383">
        <v>43</v>
      </c>
      <c r="O11" s="380">
        <v>1234</v>
      </c>
    </row>
    <row r="12" spans="1:15" s="311" customFormat="1" ht="19.5" thickBot="1" x14ac:dyDescent="0.35">
      <c r="A12" s="345" t="s">
        <v>23</v>
      </c>
      <c r="B12" s="341">
        <v>392</v>
      </c>
      <c r="C12" s="341">
        <v>311</v>
      </c>
      <c r="D12" s="341">
        <v>268</v>
      </c>
      <c r="E12" s="341">
        <v>189</v>
      </c>
      <c r="F12" s="390">
        <v>1160</v>
      </c>
      <c r="G12" s="330">
        <v>0</v>
      </c>
      <c r="H12" s="330">
        <v>0</v>
      </c>
      <c r="I12" s="330">
        <v>748</v>
      </c>
      <c r="J12" s="390">
        <v>748</v>
      </c>
      <c r="K12" s="383">
        <v>1908</v>
      </c>
      <c r="L12" s="391">
        <v>213</v>
      </c>
      <c r="M12" s="379">
        <v>0</v>
      </c>
      <c r="N12" s="392">
        <v>213</v>
      </c>
      <c r="O12" s="393">
        <v>2121</v>
      </c>
    </row>
    <row r="13" spans="1:15" s="312" customFormat="1" ht="19.5" thickBot="1" x14ac:dyDescent="0.35">
      <c r="A13" s="394" t="s">
        <v>24</v>
      </c>
      <c r="B13" s="422">
        <v>4170</v>
      </c>
      <c r="C13" s="422">
        <v>4200</v>
      </c>
      <c r="D13" s="422">
        <v>1810</v>
      </c>
      <c r="E13" s="422">
        <v>2355</v>
      </c>
      <c r="F13" s="398">
        <v>12535</v>
      </c>
      <c r="G13" s="395">
        <v>0</v>
      </c>
      <c r="H13" s="395">
        <v>0</v>
      </c>
      <c r="I13" s="395">
        <v>801</v>
      </c>
      <c r="J13" s="398">
        <v>801</v>
      </c>
      <c r="K13" s="399">
        <v>13336</v>
      </c>
      <c r="L13" s="400">
        <v>725</v>
      </c>
      <c r="M13" s="401">
        <v>0</v>
      </c>
      <c r="N13" s="402">
        <v>725</v>
      </c>
      <c r="O13" s="400">
        <v>14061</v>
      </c>
    </row>
    <row r="14" spans="1:15" s="312" customFormat="1" ht="19.5" thickBot="1" x14ac:dyDescent="0.35">
      <c r="A14" s="394" t="s">
        <v>25</v>
      </c>
      <c r="B14" s="422">
        <v>136</v>
      </c>
      <c r="C14" s="422">
        <v>58</v>
      </c>
      <c r="D14" s="422">
        <v>150</v>
      </c>
      <c r="E14" s="422">
        <v>117</v>
      </c>
      <c r="F14" s="398">
        <v>461</v>
      </c>
      <c r="G14" s="395">
        <v>0</v>
      </c>
      <c r="H14" s="395">
        <v>8</v>
      </c>
      <c r="I14" s="395">
        <v>0</v>
      </c>
      <c r="J14" s="398">
        <v>8</v>
      </c>
      <c r="K14" s="399">
        <v>469</v>
      </c>
      <c r="L14" s="401">
        <v>9</v>
      </c>
      <c r="M14" s="401">
        <v>0</v>
      </c>
      <c r="N14" s="399">
        <v>9</v>
      </c>
      <c r="O14" s="403">
        <v>478</v>
      </c>
    </row>
    <row r="15" spans="1:15" s="312" customFormat="1" ht="19.5" thickBot="1" x14ac:dyDescent="0.35">
      <c r="A15" s="404" t="s">
        <v>26</v>
      </c>
      <c r="B15" s="429">
        <v>4306</v>
      </c>
      <c r="C15" s="429">
        <v>4258</v>
      </c>
      <c r="D15" s="429">
        <v>1960</v>
      </c>
      <c r="E15" s="429">
        <v>2472</v>
      </c>
      <c r="F15" s="407">
        <v>12996</v>
      </c>
      <c r="G15" s="405">
        <v>0</v>
      </c>
      <c r="H15" s="405">
        <v>8</v>
      </c>
      <c r="I15" s="405">
        <v>801</v>
      </c>
      <c r="J15" s="407">
        <v>809</v>
      </c>
      <c r="K15" s="399">
        <v>13805</v>
      </c>
      <c r="L15" s="400">
        <v>734</v>
      </c>
      <c r="M15" s="401">
        <v>0</v>
      </c>
      <c r="N15" s="402">
        <v>734</v>
      </c>
      <c r="O15" s="408">
        <v>14539</v>
      </c>
    </row>
    <row r="16" spans="1:15" s="311" customFormat="1" x14ac:dyDescent="0.3">
      <c r="A16" s="336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6"/>
      <c r="M16" s="336"/>
      <c r="N16" s="336"/>
      <c r="O16" s="336"/>
    </row>
    <row r="17" spans="1:17" ht="19.5" thickBot="1" x14ac:dyDescent="0.35">
      <c r="A17" s="336"/>
      <c r="B17" s="336"/>
      <c r="C17" s="336"/>
      <c r="D17" s="336"/>
      <c r="E17" s="336"/>
      <c r="F17" s="337"/>
      <c r="G17" s="336"/>
      <c r="H17" s="336"/>
      <c r="I17" s="336"/>
      <c r="J17" s="336"/>
      <c r="K17" s="336"/>
      <c r="L17" s="336"/>
      <c r="M17" s="336"/>
      <c r="N17" s="336"/>
      <c r="O17" s="336"/>
      <c r="P17" s="311"/>
      <c r="Q17" s="311"/>
    </row>
    <row r="18" spans="1:17" ht="19.5" thickBot="1" x14ac:dyDescent="0.35">
      <c r="A18" s="2881" t="s">
        <v>0</v>
      </c>
      <c r="B18" s="2884" t="s">
        <v>1</v>
      </c>
      <c r="C18" s="2885"/>
      <c r="D18" s="2885"/>
      <c r="E18" s="2885"/>
      <c r="F18" s="2886"/>
      <c r="G18" s="2887" t="s">
        <v>2</v>
      </c>
      <c r="H18" s="2888"/>
      <c r="I18" s="2888"/>
      <c r="J18" s="2889"/>
      <c r="K18" s="2765" t="s">
        <v>29</v>
      </c>
      <c r="L18" s="2869" t="s">
        <v>4</v>
      </c>
      <c r="M18" s="2891" t="s">
        <v>5</v>
      </c>
      <c r="N18" s="2869" t="s">
        <v>6</v>
      </c>
      <c r="O18" s="2869" t="s">
        <v>7</v>
      </c>
      <c r="P18" s="311"/>
      <c r="Q18" s="311"/>
    </row>
    <row r="19" spans="1:17" x14ac:dyDescent="0.3">
      <c r="A19" s="2882"/>
      <c r="B19" s="2872" t="s">
        <v>8</v>
      </c>
      <c r="C19" s="2873"/>
      <c r="D19" s="2874" t="s">
        <v>9</v>
      </c>
      <c r="E19" s="2768"/>
      <c r="F19" s="2879" t="s">
        <v>10</v>
      </c>
      <c r="G19" s="2872" t="s">
        <v>11</v>
      </c>
      <c r="H19" s="2873"/>
      <c r="I19" s="2877" t="s">
        <v>12</v>
      </c>
      <c r="J19" s="2879" t="s">
        <v>13</v>
      </c>
      <c r="K19" s="2890"/>
      <c r="L19" s="2870"/>
      <c r="M19" s="2892"/>
      <c r="N19" s="2870"/>
      <c r="O19" s="2870"/>
      <c r="P19" s="311"/>
      <c r="Q19" s="311"/>
    </row>
    <row r="20" spans="1:17" ht="57.75" thickBot="1" x14ac:dyDescent="0.35">
      <c r="A20" s="2883"/>
      <c r="B20" s="453" t="s">
        <v>14</v>
      </c>
      <c r="C20" s="454" t="s">
        <v>15</v>
      </c>
      <c r="D20" s="454" t="s">
        <v>16</v>
      </c>
      <c r="E20" s="447" t="s">
        <v>9</v>
      </c>
      <c r="F20" s="2880"/>
      <c r="G20" s="409" t="s">
        <v>14</v>
      </c>
      <c r="H20" s="449" t="s">
        <v>15</v>
      </c>
      <c r="I20" s="2878"/>
      <c r="J20" s="2880"/>
      <c r="K20" s="2890"/>
      <c r="L20" s="2871"/>
      <c r="M20" s="2893"/>
      <c r="N20" s="2871"/>
      <c r="O20" s="2871"/>
      <c r="P20" s="311"/>
      <c r="Q20" s="311"/>
    </row>
    <row r="21" spans="1:17" ht="19.5" thickBot="1" x14ac:dyDescent="0.35">
      <c r="A21" s="412" t="s">
        <v>27</v>
      </c>
      <c r="B21" s="341">
        <v>1839</v>
      </c>
      <c r="C21" s="341">
        <v>965</v>
      </c>
      <c r="D21" s="341">
        <v>673</v>
      </c>
      <c r="E21" s="341">
        <v>1136</v>
      </c>
      <c r="F21" s="414">
        <v>4613</v>
      </c>
      <c r="G21" s="341">
        <v>0</v>
      </c>
      <c r="H21" s="341">
        <v>0</v>
      </c>
      <c r="I21" s="341">
        <v>53</v>
      </c>
      <c r="J21" s="414">
        <v>53</v>
      </c>
      <c r="K21" s="415">
        <v>4666</v>
      </c>
      <c r="L21" s="416">
        <v>340</v>
      </c>
      <c r="M21" s="427">
        <v>0</v>
      </c>
      <c r="N21" s="413">
        <v>340</v>
      </c>
      <c r="O21" s="416">
        <v>5006</v>
      </c>
      <c r="P21" s="311"/>
      <c r="Q21" s="311"/>
    </row>
    <row r="22" spans="1:17" ht="19.5" thickBot="1" x14ac:dyDescent="0.35">
      <c r="A22" s="418" t="s">
        <v>28</v>
      </c>
      <c r="B22" s="341">
        <v>2331</v>
      </c>
      <c r="C22" s="341">
        <v>3235</v>
      </c>
      <c r="D22" s="341">
        <v>1137</v>
      </c>
      <c r="E22" s="341">
        <v>1219</v>
      </c>
      <c r="F22" s="419">
        <v>7922</v>
      </c>
      <c r="G22" s="341">
        <v>0</v>
      </c>
      <c r="H22" s="341">
        <v>0</v>
      </c>
      <c r="I22" s="341">
        <v>748</v>
      </c>
      <c r="J22" s="419">
        <v>748</v>
      </c>
      <c r="K22" s="420">
        <v>8670</v>
      </c>
      <c r="L22" s="417">
        <v>385</v>
      </c>
      <c r="M22" s="417">
        <v>0</v>
      </c>
      <c r="N22" s="420">
        <v>385</v>
      </c>
      <c r="O22" s="421">
        <v>9055</v>
      </c>
      <c r="P22" s="311"/>
      <c r="Q22" s="311"/>
    </row>
    <row r="23" spans="1:17" s="312" customFormat="1" ht="19.5" thickBot="1" x14ac:dyDescent="0.35">
      <c r="A23" s="394" t="s">
        <v>24</v>
      </c>
      <c r="B23" s="422">
        <v>4170</v>
      </c>
      <c r="C23" s="422">
        <v>4200</v>
      </c>
      <c r="D23" s="422">
        <v>1810</v>
      </c>
      <c r="E23" s="422">
        <v>2355</v>
      </c>
      <c r="F23" s="425">
        <v>12535</v>
      </c>
      <c r="G23" s="422">
        <v>0</v>
      </c>
      <c r="H23" s="422">
        <v>0</v>
      </c>
      <c r="I23" s="422">
        <v>801</v>
      </c>
      <c r="J23" s="425">
        <v>801</v>
      </c>
      <c r="K23" s="426">
        <v>13336</v>
      </c>
      <c r="L23" s="408">
        <v>725</v>
      </c>
      <c r="M23" s="427">
        <v>0</v>
      </c>
      <c r="N23" s="424">
        <v>725</v>
      </c>
      <c r="O23" s="408">
        <v>14061</v>
      </c>
    </row>
    <row r="24" spans="1:17" s="312" customFormat="1" ht="19.5" thickBot="1" x14ac:dyDescent="0.35">
      <c r="A24" s="394" t="s">
        <v>25</v>
      </c>
      <c r="B24" s="422">
        <v>136</v>
      </c>
      <c r="C24" s="422">
        <v>58</v>
      </c>
      <c r="D24" s="422">
        <v>150</v>
      </c>
      <c r="E24" s="422">
        <v>117</v>
      </c>
      <c r="F24" s="425">
        <v>461</v>
      </c>
      <c r="G24" s="422">
        <v>0</v>
      </c>
      <c r="H24" s="422">
        <v>8</v>
      </c>
      <c r="I24" s="422">
        <v>0</v>
      </c>
      <c r="J24" s="425">
        <v>8</v>
      </c>
      <c r="K24" s="426">
        <v>469</v>
      </c>
      <c r="L24" s="427">
        <v>9</v>
      </c>
      <c r="M24" s="427">
        <v>0</v>
      </c>
      <c r="N24" s="426">
        <v>9</v>
      </c>
      <c r="O24" s="428">
        <v>478</v>
      </c>
    </row>
    <row r="25" spans="1:17" s="312" customFormat="1" ht="19.5" thickBot="1" x14ac:dyDescent="0.35">
      <c r="A25" s="404" t="s">
        <v>26</v>
      </c>
      <c r="B25" s="429">
        <v>4306</v>
      </c>
      <c r="C25" s="429">
        <v>4258</v>
      </c>
      <c r="D25" s="429">
        <v>1960</v>
      </c>
      <c r="E25" s="429">
        <v>2472</v>
      </c>
      <c r="F25" s="432">
        <v>12996</v>
      </c>
      <c r="G25" s="429">
        <v>0</v>
      </c>
      <c r="H25" s="429">
        <v>8</v>
      </c>
      <c r="I25" s="429">
        <v>801</v>
      </c>
      <c r="J25" s="432">
        <v>809</v>
      </c>
      <c r="K25" s="433">
        <v>13805</v>
      </c>
      <c r="L25" s="434">
        <v>734</v>
      </c>
      <c r="M25" s="435">
        <v>0</v>
      </c>
      <c r="N25" s="431">
        <v>734</v>
      </c>
      <c r="O25" s="408">
        <v>14539</v>
      </c>
    </row>
    <row r="27" spans="1:17" x14ac:dyDescent="0.3">
      <c r="A27" s="2832" t="s">
        <v>334</v>
      </c>
      <c r="B27" s="2832"/>
      <c r="C27" s="2832"/>
      <c r="D27" s="2832"/>
      <c r="E27" s="2832"/>
      <c r="F27" s="2832"/>
      <c r="G27" s="2832"/>
      <c r="P27" s="311"/>
      <c r="Q27" s="311"/>
    </row>
    <row r="28" spans="1:17" x14ac:dyDescent="0.3">
      <c r="P28" s="311"/>
      <c r="Q28" s="311"/>
    </row>
    <row r="29" spans="1:17" x14ac:dyDescent="0.3">
      <c r="P29" s="311"/>
      <c r="Q29" s="311"/>
    </row>
  </sheetData>
  <mergeCells count="30">
    <mergeCell ref="A27:G27"/>
    <mergeCell ref="A18:A20"/>
    <mergeCell ref="B18:F18"/>
    <mergeCell ref="B19:C19"/>
    <mergeCell ref="D19:E19"/>
    <mergeCell ref="F19:F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N18:N20"/>
    <mergeCell ref="O18:O20"/>
    <mergeCell ref="G18:J18"/>
    <mergeCell ref="M18:M20"/>
    <mergeCell ref="D4:E4"/>
    <mergeCell ref="K18:K20"/>
    <mergeCell ref="L18:L20"/>
    <mergeCell ref="G19:H19"/>
    <mergeCell ref="F4:F5"/>
    <mergeCell ref="G4:H4"/>
    <mergeCell ref="I4:I5"/>
    <mergeCell ref="J4:J5"/>
    <mergeCell ref="I19:I20"/>
    <mergeCell ref="J19:J20"/>
  </mergeCells>
  <pageMargins left="0.7" right="0.7" top="0.75" bottom="0.75" header="0.3" footer="0.3"/>
  <pageSetup paperSize="9" scale="6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topLeftCell="H61" workbookViewId="0">
      <selection activeCell="V65" sqref="V65:W67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24" width="9.140625" style="61"/>
    <col min="25" max="25" width="4.42578125" style="61" bestFit="1" customWidth="1"/>
    <col min="26" max="16384" width="9.140625" style="61"/>
  </cols>
  <sheetData>
    <row r="1" spans="1:30" ht="15.75" x14ac:dyDescent="0.25">
      <c r="A1" s="1903"/>
    </row>
    <row r="2" spans="1:30" ht="18.75" x14ac:dyDescent="0.3">
      <c r="B2" s="1905"/>
      <c r="C2" s="1905"/>
      <c r="D2" s="1905"/>
      <c r="E2" s="3615" t="s">
        <v>615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30" ht="18.75" x14ac:dyDescent="0.3">
      <c r="A3" s="2556"/>
      <c r="B3" s="1907"/>
      <c r="C3" s="2556"/>
      <c r="D3" s="1907"/>
      <c r="E3" s="1907"/>
      <c r="F3" s="3615" t="s">
        <v>543</v>
      </c>
      <c r="G3" s="3615"/>
      <c r="H3" s="2556"/>
      <c r="I3" s="1907"/>
      <c r="J3" s="2556"/>
      <c r="K3" s="2556"/>
      <c r="L3" s="2556"/>
      <c r="M3" s="2556"/>
      <c r="N3" s="1907"/>
    </row>
    <row r="4" spans="1:3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3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3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3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3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30" ht="72" thickBot="1" x14ac:dyDescent="0.3">
      <c r="A9" s="3611"/>
      <c r="B9" s="3605"/>
      <c r="C9" s="2555" t="s">
        <v>15</v>
      </c>
      <c r="D9" s="1909" t="s">
        <v>546</v>
      </c>
      <c r="E9" s="3609"/>
      <c r="F9" s="2555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30" ht="17.25" customHeight="1" x14ac:dyDescent="0.25">
      <c r="A10" s="1914" t="s">
        <v>17</v>
      </c>
      <c r="B10" s="2362">
        <v>163626</v>
      </c>
      <c r="C10" s="2385">
        <v>11002</v>
      </c>
      <c r="D10" s="2407">
        <v>1798</v>
      </c>
      <c r="E10" s="2362">
        <v>24083</v>
      </c>
      <c r="F10" s="2385">
        <v>11853</v>
      </c>
      <c r="G10" s="2407">
        <v>218</v>
      </c>
      <c r="H10" s="2362">
        <v>13496</v>
      </c>
      <c r="I10" s="1918">
        <v>224060</v>
      </c>
      <c r="J10" s="2362">
        <v>2021</v>
      </c>
      <c r="K10" s="2362">
        <v>47</v>
      </c>
      <c r="L10" s="2362">
        <v>8</v>
      </c>
      <c r="M10" s="2362">
        <v>8</v>
      </c>
      <c r="N10" s="1918">
        <v>2084</v>
      </c>
      <c r="O10" s="1919">
        <v>226144</v>
      </c>
      <c r="P10" s="2449">
        <v>82915</v>
      </c>
      <c r="Q10" s="2465">
        <v>199289</v>
      </c>
      <c r="R10" s="2480">
        <v>5824</v>
      </c>
      <c r="S10" s="2493">
        <v>3916</v>
      </c>
      <c r="T10" s="1924">
        <v>209029</v>
      </c>
    </row>
    <row r="11" spans="1:30" x14ac:dyDescent="0.25">
      <c r="A11" s="2289" t="s">
        <v>552</v>
      </c>
      <c r="B11" s="2363">
        <v>34940</v>
      </c>
      <c r="C11" s="2386">
        <v>6182</v>
      </c>
      <c r="D11" s="2408">
        <v>1066</v>
      </c>
      <c r="E11" s="2363">
        <v>9075</v>
      </c>
      <c r="F11" s="2386">
        <v>5083</v>
      </c>
      <c r="G11" s="2407">
        <v>134</v>
      </c>
      <c r="H11" s="2362">
        <v>3246</v>
      </c>
      <c r="I11" s="1918">
        <v>58525</v>
      </c>
      <c r="J11" s="2363">
        <v>364</v>
      </c>
      <c r="K11" s="2363">
        <v>0</v>
      </c>
      <c r="L11" s="2363">
        <v>0</v>
      </c>
      <c r="M11" s="2362">
        <v>21</v>
      </c>
      <c r="N11" s="1918">
        <v>385</v>
      </c>
      <c r="O11" s="1919">
        <v>58910</v>
      </c>
      <c r="P11" s="2450">
        <v>25590</v>
      </c>
      <c r="Q11" s="2466">
        <v>48069</v>
      </c>
      <c r="R11" s="2481">
        <v>5701</v>
      </c>
      <c r="S11" s="2494">
        <v>631</v>
      </c>
      <c r="T11" s="1924">
        <v>54402</v>
      </c>
    </row>
    <row r="12" spans="1:30" s="1945" customFormat="1" x14ac:dyDescent="0.25">
      <c r="A12" s="1933" t="s">
        <v>553</v>
      </c>
      <c r="B12" s="2364">
        <v>9111</v>
      </c>
      <c r="C12" s="2392">
        <v>1683</v>
      </c>
      <c r="D12" s="2409">
        <v>275</v>
      </c>
      <c r="E12" s="2364">
        <v>3096</v>
      </c>
      <c r="F12" s="2392">
        <v>2184</v>
      </c>
      <c r="G12" s="2429">
        <v>48</v>
      </c>
      <c r="H12" s="2437">
        <v>719</v>
      </c>
      <c r="I12" s="1939">
        <v>16793</v>
      </c>
      <c r="J12" s="2364">
        <v>2</v>
      </c>
      <c r="K12" s="2364">
        <v>0</v>
      </c>
      <c r="L12" s="2364">
        <v>0</v>
      </c>
      <c r="M12" s="2437">
        <v>19</v>
      </c>
      <c r="N12" s="1939">
        <v>21</v>
      </c>
      <c r="O12" s="1940">
        <v>16814</v>
      </c>
      <c r="P12" s="2451">
        <v>8367</v>
      </c>
      <c r="Q12" s="2467">
        <v>13274</v>
      </c>
      <c r="R12" s="2482">
        <v>2935</v>
      </c>
      <c r="S12" s="2495">
        <v>0</v>
      </c>
      <c r="T12" s="1938">
        <v>16209</v>
      </c>
      <c r="V12" s="61"/>
      <c r="W12" s="61"/>
      <c r="X12" s="61"/>
      <c r="Y12" s="61"/>
      <c r="Z12" s="61"/>
      <c r="AA12" s="61"/>
      <c r="AB12" s="61"/>
      <c r="AC12" s="61"/>
      <c r="AD12" s="61"/>
    </row>
    <row r="13" spans="1:30" s="1945" customFormat="1" x14ac:dyDescent="0.25">
      <c r="A13" s="1933" t="s">
        <v>412</v>
      </c>
      <c r="B13" s="2364">
        <v>6977</v>
      </c>
      <c r="C13" s="2392">
        <v>881</v>
      </c>
      <c r="D13" s="2409">
        <v>77</v>
      </c>
      <c r="E13" s="2364">
        <v>1399</v>
      </c>
      <c r="F13" s="2392">
        <v>733</v>
      </c>
      <c r="G13" s="2429">
        <v>0</v>
      </c>
      <c r="H13" s="2437">
        <v>522</v>
      </c>
      <c r="I13" s="1939">
        <v>10512</v>
      </c>
      <c r="J13" s="2364">
        <v>241</v>
      </c>
      <c r="K13" s="2364">
        <v>0</v>
      </c>
      <c r="L13" s="2364">
        <v>0</v>
      </c>
      <c r="M13" s="2437">
        <v>0</v>
      </c>
      <c r="N13" s="1939">
        <v>241</v>
      </c>
      <c r="O13" s="1940">
        <v>10753</v>
      </c>
      <c r="P13" s="2451">
        <v>4832</v>
      </c>
      <c r="Q13" s="2467">
        <v>8432</v>
      </c>
      <c r="R13" s="2482">
        <v>1575</v>
      </c>
      <c r="S13" s="2495">
        <v>362</v>
      </c>
      <c r="T13" s="1938">
        <v>10369</v>
      </c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s="1945" customFormat="1" x14ac:dyDescent="0.25">
      <c r="A14" s="1933" t="s">
        <v>554</v>
      </c>
      <c r="B14" s="2364">
        <v>11324</v>
      </c>
      <c r="C14" s="2392">
        <v>3149</v>
      </c>
      <c r="D14" s="2409">
        <v>468</v>
      </c>
      <c r="E14" s="2364">
        <v>3067</v>
      </c>
      <c r="F14" s="2392">
        <v>1327</v>
      </c>
      <c r="G14" s="2429">
        <v>86</v>
      </c>
      <c r="H14" s="2437">
        <v>795</v>
      </c>
      <c r="I14" s="1939">
        <v>19662</v>
      </c>
      <c r="J14" s="2364">
        <v>120</v>
      </c>
      <c r="K14" s="2364">
        <v>0</v>
      </c>
      <c r="L14" s="2364">
        <v>0</v>
      </c>
      <c r="M14" s="2437">
        <v>1</v>
      </c>
      <c r="N14" s="1939">
        <v>121</v>
      </c>
      <c r="O14" s="1940">
        <v>19783</v>
      </c>
      <c r="P14" s="2451">
        <v>7733</v>
      </c>
      <c r="Q14" s="2467">
        <v>12369</v>
      </c>
      <c r="R14" s="2482">
        <v>1001</v>
      </c>
      <c r="S14" s="2495">
        <v>244</v>
      </c>
      <c r="T14" s="1938">
        <v>13614</v>
      </c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x14ac:dyDescent="0.25">
      <c r="A15" s="2289" t="s">
        <v>555</v>
      </c>
      <c r="B15" s="2363">
        <v>28246</v>
      </c>
      <c r="C15" s="2386">
        <v>2399</v>
      </c>
      <c r="D15" s="2408">
        <v>841</v>
      </c>
      <c r="E15" s="2363">
        <v>5758</v>
      </c>
      <c r="F15" s="2386">
        <v>3220</v>
      </c>
      <c r="G15" s="2407">
        <v>77</v>
      </c>
      <c r="H15" s="2362">
        <v>2905</v>
      </c>
      <c r="I15" s="1918">
        <v>42528</v>
      </c>
      <c r="J15" s="2363">
        <v>21</v>
      </c>
      <c r="K15" s="2363">
        <v>0</v>
      </c>
      <c r="L15" s="2363">
        <v>0</v>
      </c>
      <c r="M15" s="2362">
        <v>0</v>
      </c>
      <c r="N15" s="1918">
        <v>21</v>
      </c>
      <c r="O15" s="1919">
        <v>42549</v>
      </c>
      <c r="P15" s="2450">
        <v>19002</v>
      </c>
      <c r="Q15" s="2466">
        <v>34415</v>
      </c>
      <c r="R15" s="2481">
        <v>4303</v>
      </c>
      <c r="S15" s="2494">
        <v>652</v>
      </c>
      <c r="T15" s="1924">
        <v>39370</v>
      </c>
    </row>
    <row r="16" spans="1:30" x14ac:dyDescent="0.25">
      <c r="A16" s="1947" t="s">
        <v>556</v>
      </c>
      <c r="B16" s="2365">
        <v>11545</v>
      </c>
      <c r="C16" s="2393">
        <v>1172</v>
      </c>
      <c r="D16" s="2410">
        <v>393</v>
      </c>
      <c r="E16" s="2365">
        <v>2040</v>
      </c>
      <c r="F16" s="2393">
        <v>943</v>
      </c>
      <c r="G16" s="2413">
        <v>11</v>
      </c>
      <c r="H16" s="2367">
        <v>1398</v>
      </c>
      <c r="I16" s="1952">
        <v>17098</v>
      </c>
      <c r="J16" s="2298">
        <v>0</v>
      </c>
      <c r="K16" s="2365">
        <v>0</v>
      </c>
      <c r="L16" s="2365">
        <v>0</v>
      </c>
      <c r="M16" s="2367">
        <v>0</v>
      </c>
      <c r="N16" s="1952">
        <v>0</v>
      </c>
      <c r="O16" s="1952">
        <v>17098</v>
      </c>
      <c r="P16" s="2452">
        <v>7453</v>
      </c>
      <c r="Q16" s="2468">
        <v>9476</v>
      </c>
      <c r="R16" s="2483">
        <v>3717</v>
      </c>
      <c r="S16" s="2496">
        <v>23</v>
      </c>
      <c r="T16" s="1952">
        <v>13216</v>
      </c>
    </row>
    <row r="17" spans="1:20" ht="15.75" thickBot="1" x14ac:dyDescent="0.3">
      <c r="A17" s="2289" t="s">
        <v>23</v>
      </c>
      <c r="B17" s="2366">
        <v>21690</v>
      </c>
      <c r="C17" s="2394">
        <v>2035</v>
      </c>
      <c r="D17" s="2411">
        <v>226</v>
      </c>
      <c r="E17" s="2366">
        <v>5236</v>
      </c>
      <c r="F17" s="2394">
        <v>4821</v>
      </c>
      <c r="G17" s="2408">
        <v>52</v>
      </c>
      <c r="H17" s="2362">
        <v>2206</v>
      </c>
      <c r="I17" s="1918">
        <v>35988</v>
      </c>
      <c r="J17" s="2366">
        <v>1057</v>
      </c>
      <c r="K17" s="2366">
        <v>1095</v>
      </c>
      <c r="L17" s="2366">
        <v>0</v>
      </c>
      <c r="M17" s="2362">
        <v>14</v>
      </c>
      <c r="N17" s="1960">
        <v>2166</v>
      </c>
      <c r="O17" s="1961">
        <v>38154</v>
      </c>
      <c r="P17" s="2453">
        <v>16555</v>
      </c>
      <c r="Q17" s="2469">
        <v>28074</v>
      </c>
      <c r="R17" s="2484">
        <v>1324</v>
      </c>
      <c r="S17" s="2497">
        <v>7235</v>
      </c>
      <c r="T17" s="1924">
        <v>36633</v>
      </c>
    </row>
    <row r="18" spans="1:20" ht="15.75" thickBot="1" x14ac:dyDescent="0.3">
      <c r="A18" s="1966" t="s">
        <v>24</v>
      </c>
      <c r="B18" s="1967">
        <v>248501</v>
      </c>
      <c r="C18" s="1967">
        <v>21618</v>
      </c>
      <c r="D18" s="1967">
        <v>3931</v>
      </c>
      <c r="E18" s="1967">
        <v>44152</v>
      </c>
      <c r="F18" s="1967">
        <v>24977</v>
      </c>
      <c r="G18" s="1967">
        <v>481</v>
      </c>
      <c r="H18" s="1967">
        <v>21853</v>
      </c>
      <c r="I18" s="1968">
        <v>361101</v>
      </c>
      <c r="J18" s="1967">
        <v>3463</v>
      </c>
      <c r="K18" s="1967">
        <v>1142</v>
      </c>
      <c r="L18" s="1967">
        <v>8</v>
      </c>
      <c r="M18" s="1967">
        <v>43</v>
      </c>
      <c r="N18" s="1968">
        <v>4656</v>
      </c>
      <c r="O18" s="1969">
        <v>365757</v>
      </c>
      <c r="P18" s="1967">
        <v>144061</v>
      </c>
      <c r="Q18" s="1970">
        <v>309847</v>
      </c>
      <c r="R18" s="1970">
        <v>17153</v>
      </c>
      <c r="S18" s="1970">
        <v>12434</v>
      </c>
      <c r="T18" s="1970">
        <v>339434</v>
      </c>
    </row>
    <row r="19" spans="1:20" ht="15.75" thickBot="1" x14ac:dyDescent="0.3">
      <c r="A19" s="1971" t="s">
        <v>609</v>
      </c>
      <c r="B19" s="2362">
        <v>131</v>
      </c>
      <c r="C19" s="2395">
        <v>102</v>
      </c>
      <c r="D19" s="2412">
        <v>0</v>
      </c>
      <c r="E19" s="2383">
        <v>125</v>
      </c>
      <c r="F19" s="2395">
        <v>268</v>
      </c>
      <c r="G19" s="2412">
        <v>11</v>
      </c>
      <c r="H19" s="2383">
        <v>53</v>
      </c>
      <c r="I19" s="1968">
        <v>679</v>
      </c>
      <c r="J19" s="2383">
        <v>0</v>
      </c>
      <c r="K19" s="2383">
        <v>0</v>
      </c>
      <c r="L19" s="2383">
        <v>0</v>
      </c>
      <c r="M19" s="2383">
        <v>0</v>
      </c>
      <c r="N19" s="1975">
        <v>0</v>
      </c>
      <c r="O19" s="1976">
        <v>679</v>
      </c>
      <c r="P19" s="2454">
        <v>476</v>
      </c>
      <c r="Q19" s="2465">
        <v>238</v>
      </c>
      <c r="R19" s="2480">
        <v>152</v>
      </c>
      <c r="S19" s="2493">
        <v>181</v>
      </c>
      <c r="T19" s="1924">
        <v>571</v>
      </c>
    </row>
    <row r="20" spans="1:20" ht="15.75" thickBot="1" x14ac:dyDescent="0.3">
      <c r="A20" s="1978" t="s">
        <v>610</v>
      </c>
      <c r="B20" s="2362">
        <v>74</v>
      </c>
      <c r="C20" s="2386">
        <v>0</v>
      </c>
      <c r="D20" s="2408">
        <v>0</v>
      </c>
      <c r="E20" s="2363">
        <v>230</v>
      </c>
      <c r="F20" s="2386">
        <v>0</v>
      </c>
      <c r="G20" s="2408">
        <v>0</v>
      </c>
      <c r="H20" s="2363">
        <v>86</v>
      </c>
      <c r="I20" s="1968">
        <v>390</v>
      </c>
      <c r="J20" s="2363">
        <v>0</v>
      </c>
      <c r="K20" s="2363">
        <v>0</v>
      </c>
      <c r="L20" s="2363">
        <v>0</v>
      </c>
      <c r="M20" s="2363">
        <v>0</v>
      </c>
      <c r="N20" s="1979">
        <v>0</v>
      </c>
      <c r="O20" s="1980">
        <v>390</v>
      </c>
      <c r="P20" s="2450">
        <v>161</v>
      </c>
      <c r="Q20" s="2466">
        <v>381</v>
      </c>
      <c r="R20" s="2481">
        <v>10</v>
      </c>
      <c r="S20" s="2494">
        <v>0</v>
      </c>
      <c r="T20" s="1924">
        <v>391</v>
      </c>
    </row>
    <row r="21" spans="1:20" ht="15.75" thickBot="1" x14ac:dyDescent="0.3">
      <c r="A21" s="1978" t="s">
        <v>37</v>
      </c>
      <c r="B21" s="2362">
        <v>2</v>
      </c>
      <c r="C21" s="2386">
        <v>0</v>
      </c>
      <c r="D21" s="2408">
        <v>0</v>
      </c>
      <c r="E21" s="2363">
        <v>6</v>
      </c>
      <c r="F21" s="2386">
        <v>6</v>
      </c>
      <c r="G21" s="2408">
        <v>0</v>
      </c>
      <c r="H21" s="2363">
        <v>21</v>
      </c>
      <c r="I21" s="1968">
        <v>35</v>
      </c>
      <c r="J21" s="2363">
        <v>0</v>
      </c>
      <c r="K21" s="2363">
        <v>0</v>
      </c>
      <c r="L21" s="2363">
        <v>0</v>
      </c>
      <c r="M21" s="2363">
        <v>0</v>
      </c>
      <c r="N21" s="1979">
        <v>0</v>
      </c>
      <c r="O21" s="1980">
        <v>35</v>
      </c>
      <c r="P21" s="2450">
        <v>29</v>
      </c>
      <c r="Q21" s="2466">
        <v>34</v>
      </c>
      <c r="R21" s="2481">
        <v>0</v>
      </c>
      <c r="S21" s="2494">
        <v>0</v>
      </c>
      <c r="T21" s="1924">
        <v>34</v>
      </c>
    </row>
    <row r="22" spans="1:20" ht="15.75" thickBot="1" x14ac:dyDescent="0.3">
      <c r="A22" s="1978" t="s">
        <v>38</v>
      </c>
      <c r="B22" s="2362">
        <v>77</v>
      </c>
      <c r="C22" s="2386">
        <v>0</v>
      </c>
      <c r="D22" s="2408">
        <v>0</v>
      </c>
      <c r="E22" s="2363">
        <v>56</v>
      </c>
      <c r="F22" s="2386">
        <v>11</v>
      </c>
      <c r="G22" s="2408">
        <v>0</v>
      </c>
      <c r="H22" s="2363">
        <v>29</v>
      </c>
      <c r="I22" s="1968">
        <v>173</v>
      </c>
      <c r="J22" s="2363">
        <v>0</v>
      </c>
      <c r="K22" s="2363">
        <v>0</v>
      </c>
      <c r="L22" s="2363">
        <v>0</v>
      </c>
      <c r="M22" s="2363">
        <v>0</v>
      </c>
      <c r="N22" s="1979">
        <v>0</v>
      </c>
      <c r="O22" s="1980">
        <v>173</v>
      </c>
      <c r="P22" s="2450">
        <v>113</v>
      </c>
      <c r="Q22" s="2466">
        <v>172</v>
      </c>
      <c r="R22" s="2481">
        <v>0</v>
      </c>
      <c r="S22" s="2494">
        <v>0</v>
      </c>
      <c r="T22" s="1924">
        <v>172</v>
      </c>
    </row>
    <row r="23" spans="1:20" ht="15.75" thickBot="1" x14ac:dyDescent="0.3">
      <c r="A23" s="1978" t="s">
        <v>39</v>
      </c>
      <c r="B23" s="2362">
        <v>73</v>
      </c>
      <c r="C23" s="2386">
        <v>13</v>
      </c>
      <c r="D23" s="2408">
        <v>0</v>
      </c>
      <c r="E23" s="2363">
        <v>128</v>
      </c>
      <c r="F23" s="2386">
        <v>63</v>
      </c>
      <c r="G23" s="2408">
        <v>0</v>
      </c>
      <c r="H23" s="2363">
        <v>10</v>
      </c>
      <c r="I23" s="1968">
        <v>287</v>
      </c>
      <c r="J23" s="2363">
        <v>0</v>
      </c>
      <c r="K23" s="2363">
        <v>0</v>
      </c>
      <c r="L23" s="2363">
        <v>0</v>
      </c>
      <c r="M23" s="2363">
        <v>0</v>
      </c>
      <c r="N23" s="1979">
        <v>0</v>
      </c>
      <c r="O23" s="1980">
        <v>287</v>
      </c>
      <c r="P23" s="2450">
        <v>186</v>
      </c>
      <c r="Q23" s="2466">
        <v>273</v>
      </c>
      <c r="R23" s="2481">
        <v>13</v>
      </c>
      <c r="S23" s="2494">
        <v>0</v>
      </c>
      <c r="T23" s="1924">
        <v>286</v>
      </c>
    </row>
    <row r="24" spans="1:20" ht="15" customHeight="1" thickBot="1" x14ac:dyDescent="0.3">
      <c r="A24" s="1978" t="s">
        <v>40</v>
      </c>
      <c r="B24" s="2362">
        <v>4</v>
      </c>
      <c r="C24" s="2386">
        <v>67</v>
      </c>
      <c r="D24" s="2408">
        <v>0</v>
      </c>
      <c r="E24" s="2363">
        <v>1</v>
      </c>
      <c r="F24" s="2386">
        <v>7</v>
      </c>
      <c r="G24" s="2408">
        <v>0</v>
      </c>
      <c r="H24" s="2363">
        <v>0</v>
      </c>
      <c r="I24" s="1968">
        <v>79</v>
      </c>
      <c r="J24" s="2363">
        <v>0</v>
      </c>
      <c r="K24" s="2363">
        <v>0</v>
      </c>
      <c r="L24" s="2363">
        <v>0</v>
      </c>
      <c r="M24" s="2363">
        <v>0</v>
      </c>
      <c r="N24" s="1979">
        <v>0</v>
      </c>
      <c r="O24" s="1980">
        <v>79</v>
      </c>
      <c r="P24" s="2450">
        <v>12</v>
      </c>
      <c r="Q24" s="2466">
        <v>79</v>
      </c>
      <c r="R24" s="2481">
        <v>0</v>
      </c>
      <c r="S24" s="2494">
        <v>0</v>
      </c>
      <c r="T24" s="1924">
        <v>79</v>
      </c>
    </row>
    <row r="25" spans="1:20" ht="15.75" thickBot="1" x14ac:dyDescent="0.3">
      <c r="A25" s="2313" t="s">
        <v>41</v>
      </c>
      <c r="B25" s="2362">
        <v>117</v>
      </c>
      <c r="C25" s="2386">
        <v>0</v>
      </c>
      <c r="D25" s="2408">
        <v>0</v>
      </c>
      <c r="E25" s="2363">
        <v>32</v>
      </c>
      <c r="F25" s="2386">
        <v>12</v>
      </c>
      <c r="G25" s="2408">
        <v>0</v>
      </c>
      <c r="H25" s="2363">
        <v>0</v>
      </c>
      <c r="I25" s="1968">
        <v>161</v>
      </c>
      <c r="J25" s="2363">
        <v>0</v>
      </c>
      <c r="K25" s="2363">
        <v>0</v>
      </c>
      <c r="L25" s="2363">
        <v>0</v>
      </c>
      <c r="M25" s="2363">
        <v>0</v>
      </c>
      <c r="N25" s="1979">
        <v>0</v>
      </c>
      <c r="O25" s="1980">
        <v>161</v>
      </c>
      <c r="P25" s="2450">
        <v>22</v>
      </c>
      <c r="Q25" s="2466">
        <v>154</v>
      </c>
      <c r="R25" s="2481">
        <v>0</v>
      </c>
      <c r="S25" s="2494">
        <v>0</v>
      </c>
      <c r="T25" s="1924">
        <v>154</v>
      </c>
    </row>
    <row r="26" spans="1:20" ht="15.75" thickBot="1" x14ac:dyDescent="0.3">
      <c r="A26" s="1978" t="s">
        <v>42</v>
      </c>
      <c r="B26" s="2362">
        <v>0</v>
      </c>
      <c r="C26" s="2386">
        <v>0</v>
      </c>
      <c r="D26" s="2408">
        <v>0</v>
      </c>
      <c r="E26" s="2363">
        <v>0</v>
      </c>
      <c r="F26" s="2386">
        <v>0</v>
      </c>
      <c r="G26" s="2408">
        <v>0</v>
      </c>
      <c r="H26" s="2363">
        <v>0</v>
      </c>
      <c r="I26" s="1968">
        <v>0</v>
      </c>
      <c r="J26" s="2363">
        <v>0</v>
      </c>
      <c r="K26" s="2363">
        <v>0</v>
      </c>
      <c r="L26" s="2363">
        <v>0</v>
      </c>
      <c r="M26" s="2363">
        <v>0</v>
      </c>
      <c r="N26" s="1979">
        <v>0</v>
      </c>
      <c r="O26" s="1980">
        <v>0</v>
      </c>
      <c r="P26" s="2450">
        <v>0</v>
      </c>
      <c r="Q26" s="2466">
        <v>0</v>
      </c>
      <c r="R26" s="2481">
        <v>0</v>
      </c>
      <c r="S26" s="2494">
        <v>0</v>
      </c>
      <c r="T26" s="1924">
        <v>0</v>
      </c>
    </row>
    <row r="27" spans="1:20" ht="15.75" thickBot="1" x14ac:dyDescent="0.3">
      <c r="A27" s="1978" t="s">
        <v>43</v>
      </c>
      <c r="B27" s="2362">
        <v>447</v>
      </c>
      <c r="C27" s="2386">
        <v>117</v>
      </c>
      <c r="D27" s="2408">
        <v>0</v>
      </c>
      <c r="E27" s="2363">
        <v>344</v>
      </c>
      <c r="F27" s="2386">
        <v>84</v>
      </c>
      <c r="G27" s="2408">
        <v>0</v>
      </c>
      <c r="H27" s="2363">
        <v>96</v>
      </c>
      <c r="I27" s="1968">
        <v>1088</v>
      </c>
      <c r="J27" s="2363">
        <v>0</v>
      </c>
      <c r="K27" s="2363">
        <v>0</v>
      </c>
      <c r="L27" s="2363">
        <v>0</v>
      </c>
      <c r="M27" s="2363">
        <v>2</v>
      </c>
      <c r="N27" s="1979">
        <v>2</v>
      </c>
      <c r="O27" s="1980">
        <v>1090</v>
      </c>
      <c r="P27" s="2450">
        <v>524</v>
      </c>
      <c r="Q27" s="2466">
        <v>392</v>
      </c>
      <c r="R27" s="2481">
        <v>587</v>
      </c>
      <c r="S27" s="2494">
        <v>96</v>
      </c>
      <c r="T27" s="1924">
        <v>1075</v>
      </c>
    </row>
    <row r="28" spans="1:20" ht="15.75" thickBot="1" x14ac:dyDescent="0.3">
      <c r="A28" s="1978" t="s">
        <v>44</v>
      </c>
      <c r="B28" s="2362">
        <v>118</v>
      </c>
      <c r="C28" s="2386">
        <v>0</v>
      </c>
      <c r="D28" s="2408">
        <v>0</v>
      </c>
      <c r="E28" s="2363">
        <v>57</v>
      </c>
      <c r="F28" s="2386">
        <v>38</v>
      </c>
      <c r="G28" s="2408">
        <v>0</v>
      </c>
      <c r="H28" s="2363">
        <v>0</v>
      </c>
      <c r="I28" s="1968">
        <v>213</v>
      </c>
      <c r="J28" s="2363">
        <v>0</v>
      </c>
      <c r="K28" s="2363">
        <v>0</v>
      </c>
      <c r="L28" s="2363">
        <v>0</v>
      </c>
      <c r="M28" s="2363">
        <v>0</v>
      </c>
      <c r="N28" s="1979">
        <v>0</v>
      </c>
      <c r="O28" s="1980">
        <v>213</v>
      </c>
      <c r="P28" s="2450">
        <v>101</v>
      </c>
      <c r="Q28" s="2466">
        <v>162</v>
      </c>
      <c r="R28" s="2481">
        <v>51</v>
      </c>
      <c r="S28" s="2494">
        <v>0</v>
      </c>
      <c r="T28" s="1924">
        <v>213</v>
      </c>
    </row>
    <row r="29" spans="1:20" ht="15.75" thickBot="1" x14ac:dyDescent="0.3">
      <c r="A29" s="1978" t="s">
        <v>45</v>
      </c>
      <c r="B29" s="2362">
        <v>39</v>
      </c>
      <c r="C29" s="2386">
        <v>10</v>
      </c>
      <c r="D29" s="2408">
        <v>0</v>
      </c>
      <c r="E29" s="2363">
        <v>15</v>
      </c>
      <c r="F29" s="2386">
        <v>0</v>
      </c>
      <c r="G29" s="2408">
        <v>0</v>
      </c>
      <c r="H29" s="2363">
        <v>0</v>
      </c>
      <c r="I29" s="1968">
        <v>64</v>
      </c>
      <c r="J29" s="2363">
        <v>0</v>
      </c>
      <c r="K29" s="2363">
        <v>0</v>
      </c>
      <c r="L29" s="2363">
        <v>0</v>
      </c>
      <c r="M29" s="2363">
        <v>0</v>
      </c>
      <c r="N29" s="1979">
        <v>0</v>
      </c>
      <c r="O29" s="1980">
        <v>64</v>
      </c>
      <c r="P29" s="2450">
        <v>57</v>
      </c>
      <c r="Q29" s="2466">
        <v>44</v>
      </c>
      <c r="R29" s="2481">
        <v>20</v>
      </c>
      <c r="S29" s="2494">
        <v>0</v>
      </c>
      <c r="T29" s="1924">
        <v>64</v>
      </c>
    </row>
    <row r="30" spans="1:20" ht="15.75" thickBot="1" x14ac:dyDescent="0.3">
      <c r="A30" s="1978" t="s">
        <v>46</v>
      </c>
      <c r="B30" s="2362">
        <v>299</v>
      </c>
      <c r="C30" s="2386">
        <v>79</v>
      </c>
      <c r="D30" s="2408">
        <v>0</v>
      </c>
      <c r="E30" s="2363">
        <v>86</v>
      </c>
      <c r="F30" s="2386">
        <v>7</v>
      </c>
      <c r="G30" s="2408">
        <v>0</v>
      </c>
      <c r="H30" s="2363">
        <v>0</v>
      </c>
      <c r="I30" s="1968">
        <v>471</v>
      </c>
      <c r="J30" s="2363">
        <v>0</v>
      </c>
      <c r="K30" s="2363">
        <v>0</v>
      </c>
      <c r="L30" s="2363">
        <v>0</v>
      </c>
      <c r="M30" s="2363">
        <v>0</v>
      </c>
      <c r="N30" s="1979">
        <v>0</v>
      </c>
      <c r="O30" s="1980">
        <v>471</v>
      </c>
      <c r="P30" s="2450">
        <v>248</v>
      </c>
      <c r="Q30" s="2466">
        <v>11</v>
      </c>
      <c r="R30" s="2481">
        <v>401</v>
      </c>
      <c r="S30" s="2494">
        <v>0</v>
      </c>
      <c r="T30" s="1924">
        <v>412</v>
      </c>
    </row>
    <row r="31" spans="1:20" ht="15.75" thickBot="1" x14ac:dyDescent="0.3">
      <c r="A31" s="1978" t="s">
        <v>47</v>
      </c>
      <c r="B31" s="2362">
        <v>1</v>
      </c>
      <c r="C31" s="2386">
        <v>5</v>
      </c>
      <c r="D31" s="2408">
        <v>0</v>
      </c>
      <c r="E31" s="2363">
        <v>8</v>
      </c>
      <c r="F31" s="2386">
        <v>0</v>
      </c>
      <c r="G31" s="2408">
        <v>0</v>
      </c>
      <c r="H31" s="2363">
        <v>0</v>
      </c>
      <c r="I31" s="1968">
        <v>14</v>
      </c>
      <c r="J31" s="2363">
        <v>0</v>
      </c>
      <c r="K31" s="2363">
        <v>0</v>
      </c>
      <c r="L31" s="2363">
        <v>0</v>
      </c>
      <c r="M31" s="2363">
        <v>0</v>
      </c>
      <c r="N31" s="1979">
        <v>0</v>
      </c>
      <c r="O31" s="1980">
        <v>14</v>
      </c>
      <c r="P31" s="2450">
        <v>1</v>
      </c>
      <c r="Q31" s="2466">
        <v>1</v>
      </c>
      <c r="R31" s="2481">
        <v>13</v>
      </c>
      <c r="S31" s="2494">
        <v>0</v>
      </c>
      <c r="T31" s="1924">
        <v>14</v>
      </c>
    </row>
    <row r="32" spans="1:20" ht="15.75" thickBot="1" x14ac:dyDescent="0.3">
      <c r="A32" s="1982" t="s">
        <v>557</v>
      </c>
      <c r="B32" s="2367">
        <v>1350</v>
      </c>
      <c r="C32" s="2396">
        <v>79</v>
      </c>
      <c r="D32" s="2413">
        <v>23</v>
      </c>
      <c r="E32" s="2384">
        <v>258</v>
      </c>
      <c r="F32" s="2396">
        <v>122</v>
      </c>
      <c r="G32" s="2413">
        <v>39</v>
      </c>
      <c r="H32" s="2384">
        <v>57</v>
      </c>
      <c r="I32" s="1985">
        <v>1866</v>
      </c>
      <c r="J32" s="2384">
        <v>0</v>
      </c>
      <c r="K32" s="2384">
        <v>0</v>
      </c>
      <c r="L32" s="2384">
        <v>0</v>
      </c>
      <c r="M32" s="2384">
        <v>0</v>
      </c>
      <c r="N32" s="1984">
        <v>0</v>
      </c>
      <c r="O32" s="1984">
        <v>1866</v>
      </c>
      <c r="P32" s="2455">
        <v>1269</v>
      </c>
      <c r="Q32" s="2470">
        <v>1428</v>
      </c>
      <c r="R32" s="2485">
        <v>288</v>
      </c>
      <c r="S32" s="2498">
        <v>149</v>
      </c>
      <c r="T32" s="1952">
        <v>1865</v>
      </c>
    </row>
    <row r="33" spans="1:20" ht="15.75" thickBot="1" x14ac:dyDescent="0.3">
      <c r="A33" s="2289" t="s">
        <v>321</v>
      </c>
      <c r="B33" s="2368">
        <v>278</v>
      </c>
      <c r="C33" s="2386">
        <v>121</v>
      </c>
      <c r="D33" s="2408">
        <v>105</v>
      </c>
      <c r="E33" s="2363">
        <v>176</v>
      </c>
      <c r="F33" s="2386">
        <v>6</v>
      </c>
      <c r="G33" s="2408">
        <v>0</v>
      </c>
      <c r="H33" s="2363">
        <v>44</v>
      </c>
      <c r="I33" s="1968">
        <v>624</v>
      </c>
      <c r="J33" s="2363">
        <v>0</v>
      </c>
      <c r="K33" s="2363">
        <v>0</v>
      </c>
      <c r="L33" s="2363">
        <v>0</v>
      </c>
      <c r="M33" s="2363">
        <v>0</v>
      </c>
      <c r="N33" s="1979">
        <v>0</v>
      </c>
      <c r="O33" s="1980">
        <v>624</v>
      </c>
      <c r="P33" s="2450">
        <v>404</v>
      </c>
      <c r="Q33" s="2469">
        <v>434</v>
      </c>
      <c r="R33" s="2484">
        <v>181</v>
      </c>
      <c r="S33" s="2497">
        <v>0</v>
      </c>
      <c r="T33" s="1991">
        <v>615</v>
      </c>
    </row>
    <row r="34" spans="1:20" s="2" customFormat="1" ht="15.75" thickBot="1" x14ac:dyDescent="0.3">
      <c r="A34" s="1992" t="s">
        <v>25</v>
      </c>
      <c r="B34" s="1967">
        <v>3011</v>
      </c>
      <c r="C34" s="1993">
        <v>593</v>
      </c>
      <c r="D34" s="1994">
        <v>128</v>
      </c>
      <c r="E34" s="1995">
        <v>1522</v>
      </c>
      <c r="F34" s="1993">
        <v>624</v>
      </c>
      <c r="G34" s="1994">
        <v>50</v>
      </c>
      <c r="H34" s="1995">
        <v>396</v>
      </c>
      <c r="I34" s="1968">
        <v>6145</v>
      </c>
      <c r="J34" s="1995">
        <v>0</v>
      </c>
      <c r="K34" s="1995">
        <v>0</v>
      </c>
      <c r="L34" s="1995">
        <v>0</v>
      </c>
      <c r="M34" s="1995">
        <v>2</v>
      </c>
      <c r="N34" s="1996">
        <v>2</v>
      </c>
      <c r="O34" s="1997">
        <v>6147</v>
      </c>
      <c r="P34" s="1995">
        <v>3603</v>
      </c>
      <c r="Q34" s="1998">
        <v>3804</v>
      </c>
      <c r="R34" s="1998">
        <v>1716</v>
      </c>
      <c r="S34" s="1999">
        <v>426</v>
      </c>
      <c r="T34" s="1970">
        <v>5946</v>
      </c>
    </row>
    <row r="35" spans="1:20" s="2" customFormat="1" ht="15.75" thickBot="1" x14ac:dyDescent="0.3">
      <c r="A35" s="1966" t="s">
        <v>558</v>
      </c>
      <c r="B35" s="1967">
        <v>251512</v>
      </c>
      <c r="C35" s="2000">
        <v>22211</v>
      </c>
      <c r="D35" s="2001">
        <v>4059</v>
      </c>
      <c r="E35" s="1967">
        <v>45674</v>
      </c>
      <c r="F35" s="2002">
        <v>25601</v>
      </c>
      <c r="G35" s="1970">
        <v>531</v>
      </c>
      <c r="H35" s="1967">
        <v>22249</v>
      </c>
      <c r="I35" s="1968">
        <v>367247</v>
      </c>
      <c r="J35" s="1967">
        <v>3463</v>
      </c>
      <c r="K35" s="1967">
        <v>1142</v>
      </c>
      <c r="L35" s="1967">
        <v>8</v>
      </c>
      <c r="M35" s="1967">
        <v>45</v>
      </c>
      <c r="N35" s="1968">
        <v>4658</v>
      </c>
      <c r="O35" s="1969">
        <v>371905</v>
      </c>
      <c r="P35" s="1967">
        <v>147665</v>
      </c>
      <c r="Q35" s="2003">
        <v>313651</v>
      </c>
      <c r="R35" s="2003">
        <v>18869</v>
      </c>
      <c r="S35" s="2004">
        <v>12860</v>
      </c>
      <c r="T35" s="2005">
        <v>345380</v>
      </c>
    </row>
    <row r="36" spans="1:20" x14ac:dyDescent="0.25">
      <c r="A36" s="2006"/>
      <c r="B36" s="2007"/>
      <c r="C36" s="2007"/>
      <c r="D36" s="2008"/>
      <c r="E36" s="2007"/>
      <c r="F36" s="2007"/>
      <c r="G36" s="2009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555" t="s">
        <v>15</v>
      </c>
      <c r="D42" s="1909" t="s">
        <v>546</v>
      </c>
      <c r="E42" s="3609"/>
      <c r="F42" s="2555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362">
        <v>76998</v>
      </c>
      <c r="C43" s="2397">
        <v>6919</v>
      </c>
      <c r="D43" s="2414">
        <v>385</v>
      </c>
      <c r="E43" s="2428">
        <v>4900</v>
      </c>
      <c r="F43" s="2428">
        <v>1601</v>
      </c>
      <c r="G43" s="2430">
        <v>64</v>
      </c>
      <c r="H43" s="2438">
        <v>6900</v>
      </c>
      <c r="I43" s="1918">
        <v>97318</v>
      </c>
      <c r="J43" s="2385">
        <v>1578</v>
      </c>
      <c r="K43" s="2428">
        <v>47</v>
      </c>
      <c r="L43" s="2428">
        <v>8</v>
      </c>
      <c r="M43" s="2438">
        <v>1</v>
      </c>
      <c r="N43" s="1918">
        <v>1634</v>
      </c>
      <c r="O43" s="1919">
        <v>98952</v>
      </c>
      <c r="P43" s="2454">
        <v>22090</v>
      </c>
      <c r="Q43" s="2466">
        <v>82952</v>
      </c>
      <c r="R43" s="2481">
        <v>908</v>
      </c>
      <c r="S43" s="2494">
        <v>2487</v>
      </c>
      <c r="T43" s="2017">
        <v>86348</v>
      </c>
    </row>
    <row r="44" spans="1:20" s="2" customFormat="1" ht="15.75" thickBot="1" x14ac:dyDescent="0.3">
      <c r="A44" s="1978" t="s">
        <v>28</v>
      </c>
      <c r="B44" s="2368">
        <v>171503</v>
      </c>
      <c r="C44" s="2398">
        <v>14699</v>
      </c>
      <c r="D44" s="2415">
        <v>3546</v>
      </c>
      <c r="E44" s="2398">
        <v>39252</v>
      </c>
      <c r="F44" s="2398">
        <v>23376</v>
      </c>
      <c r="G44" s="2430">
        <v>417</v>
      </c>
      <c r="H44" s="2438">
        <v>14954</v>
      </c>
      <c r="I44" s="1960">
        <v>263783</v>
      </c>
      <c r="J44" s="2386">
        <v>1885</v>
      </c>
      <c r="K44" s="2398">
        <v>1095</v>
      </c>
      <c r="L44" s="2398">
        <v>0</v>
      </c>
      <c r="M44" s="2438">
        <v>42</v>
      </c>
      <c r="N44" s="1918">
        <v>3022</v>
      </c>
      <c r="O44" s="1919">
        <v>266805</v>
      </c>
      <c r="P44" s="2456">
        <v>121971</v>
      </c>
      <c r="Q44" s="2469">
        <v>226895</v>
      </c>
      <c r="R44" s="2484">
        <v>16245</v>
      </c>
      <c r="S44" s="2497">
        <v>9947</v>
      </c>
      <c r="T44" s="2319">
        <v>253087</v>
      </c>
    </row>
    <row r="45" spans="1:20" s="2" customFormat="1" ht="15.75" thickBot="1" x14ac:dyDescent="0.3">
      <c r="A45" s="1966" t="s">
        <v>24</v>
      </c>
      <c r="B45" s="1967">
        <v>248501</v>
      </c>
      <c r="C45" s="2000">
        <v>21618</v>
      </c>
      <c r="D45" s="1998">
        <v>3931</v>
      </c>
      <c r="E45" s="2000">
        <v>44152</v>
      </c>
      <c r="F45" s="2000">
        <v>24977</v>
      </c>
      <c r="G45" s="1998">
        <v>481</v>
      </c>
      <c r="H45" s="2002">
        <v>21853</v>
      </c>
      <c r="I45" s="1968">
        <v>361101</v>
      </c>
      <c r="J45" s="2000">
        <v>3463</v>
      </c>
      <c r="K45" s="2000">
        <v>1142</v>
      </c>
      <c r="L45" s="2000">
        <v>8</v>
      </c>
      <c r="M45" s="2000">
        <v>43</v>
      </c>
      <c r="N45" s="1968">
        <v>4656</v>
      </c>
      <c r="O45" s="1969">
        <v>365757</v>
      </c>
      <c r="P45" s="2002">
        <v>144061</v>
      </c>
      <c r="Q45" s="2022">
        <v>309847</v>
      </c>
      <c r="R45" s="2022">
        <v>17153</v>
      </c>
      <c r="S45" s="2023">
        <v>12434</v>
      </c>
      <c r="T45" s="1994">
        <v>339434</v>
      </c>
    </row>
    <row r="46" spans="1:20" s="2" customFormat="1" ht="15.75" thickBot="1" x14ac:dyDescent="0.3">
      <c r="A46" s="1966" t="s">
        <v>25</v>
      </c>
      <c r="B46" s="1967">
        <v>3011</v>
      </c>
      <c r="C46" s="2024">
        <v>593</v>
      </c>
      <c r="D46" s="2003">
        <v>128</v>
      </c>
      <c r="E46" s="2024">
        <v>1522</v>
      </c>
      <c r="F46" s="2024">
        <v>624</v>
      </c>
      <c r="G46" s="2003">
        <v>50</v>
      </c>
      <c r="H46" s="2024">
        <v>396</v>
      </c>
      <c r="I46" s="1968">
        <v>6145</v>
      </c>
      <c r="J46" s="2024">
        <v>0</v>
      </c>
      <c r="K46" s="2024">
        <v>0</v>
      </c>
      <c r="L46" s="2024">
        <v>0</v>
      </c>
      <c r="M46" s="2024">
        <v>2</v>
      </c>
      <c r="N46" s="2025">
        <v>2</v>
      </c>
      <c r="O46" s="2026">
        <v>6147</v>
      </c>
      <c r="P46" s="2027">
        <v>3603</v>
      </c>
      <c r="Q46" s="1998">
        <v>3804</v>
      </c>
      <c r="R46" s="1998">
        <v>1716</v>
      </c>
      <c r="S46" s="1999">
        <v>426</v>
      </c>
      <c r="T46" s="1970">
        <v>5946</v>
      </c>
    </row>
    <row r="47" spans="1:20" s="2" customFormat="1" ht="15.75" thickBot="1" x14ac:dyDescent="0.3">
      <c r="A47" s="2028" t="s">
        <v>558</v>
      </c>
      <c r="B47" s="1967">
        <v>251512</v>
      </c>
      <c r="C47" s="2024">
        <v>22211</v>
      </c>
      <c r="D47" s="2003">
        <v>4059</v>
      </c>
      <c r="E47" s="2024">
        <v>45674</v>
      </c>
      <c r="F47" s="2024">
        <v>25601</v>
      </c>
      <c r="G47" s="2003">
        <v>531</v>
      </c>
      <c r="H47" s="2027">
        <v>22249</v>
      </c>
      <c r="I47" s="2029">
        <v>367247</v>
      </c>
      <c r="J47" s="2024">
        <v>3463</v>
      </c>
      <c r="K47" s="2024">
        <v>1142</v>
      </c>
      <c r="L47" s="2024">
        <v>8</v>
      </c>
      <c r="M47" s="2024">
        <v>45</v>
      </c>
      <c r="N47" s="2029">
        <v>4658</v>
      </c>
      <c r="O47" s="2030">
        <v>371905</v>
      </c>
      <c r="P47" s="2002">
        <v>147665</v>
      </c>
      <c r="Q47" s="2003">
        <v>313651</v>
      </c>
      <c r="R47" s="2003">
        <v>18869</v>
      </c>
      <c r="S47" s="2004">
        <v>12860</v>
      </c>
      <c r="T47" s="2005">
        <v>345380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/>
      <c r="J49" s="61"/>
      <c r="K49" s="61"/>
      <c r="L49" s="61"/>
      <c r="M49" s="61"/>
      <c r="N49" s="2274"/>
      <c r="O49" s="61"/>
      <c r="P49" s="973"/>
      <c r="Q49" s="113"/>
      <c r="R49" s="113"/>
      <c r="S49" s="113"/>
      <c r="T49" s="113"/>
    </row>
    <row r="50" spans="1:20" x14ac:dyDescent="0.25">
      <c r="I50" s="2275"/>
      <c r="L50" s="2274"/>
      <c r="N50" s="2275"/>
      <c r="P50" s="2"/>
      <c r="Q50" s="2010"/>
      <c r="R50" s="2010"/>
      <c r="S50" s="2010"/>
    </row>
    <row r="51" spans="1:20" ht="15.75" thickBot="1" x14ac:dyDescent="0.3">
      <c r="P51" s="2"/>
      <c r="Q51" s="973"/>
      <c r="R51" s="973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555" t="s">
        <v>15</v>
      </c>
      <c r="D56" s="1909" t="s">
        <v>546</v>
      </c>
      <c r="E56" s="3609"/>
      <c r="F56" s="2555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2376" t="s">
        <v>17</v>
      </c>
      <c r="B57" s="2369">
        <v>68674</v>
      </c>
      <c r="C57" s="2399">
        <v>38557</v>
      </c>
      <c r="D57" s="2416">
        <v>634</v>
      </c>
      <c r="E57" s="2369">
        <v>15905</v>
      </c>
      <c r="F57" s="2399">
        <v>18590</v>
      </c>
      <c r="G57" s="2416">
        <v>632</v>
      </c>
      <c r="H57" s="2369">
        <v>6295</v>
      </c>
      <c r="I57" s="2034">
        <v>148022</v>
      </c>
      <c r="J57" s="2369">
        <v>4415</v>
      </c>
      <c r="K57" s="2369">
        <v>4601</v>
      </c>
      <c r="L57" s="2369">
        <v>1061</v>
      </c>
      <c r="M57" s="2369">
        <v>415</v>
      </c>
      <c r="N57" s="2034">
        <v>10492</v>
      </c>
      <c r="O57" s="2035">
        <v>158514</v>
      </c>
      <c r="P57" s="2457">
        <v>62576</v>
      </c>
      <c r="Q57" s="2471">
        <v>35456</v>
      </c>
      <c r="R57" s="2486">
        <v>67376</v>
      </c>
      <c r="S57" s="2499">
        <v>51801</v>
      </c>
      <c r="T57" s="2040">
        <v>154633</v>
      </c>
    </row>
    <row r="58" spans="1:20" x14ac:dyDescent="0.25">
      <c r="A58" s="2313" t="s">
        <v>613</v>
      </c>
      <c r="B58" s="2370">
        <v>78246</v>
      </c>
      <c r="C58" s="2400">
        <v>48753</v>
      </c>
      <c r="D58" s="2417">
        <v>2395</v>
      </c>
      <c r="E58" s="2370">
        <v>12697</v>
      </c>
      <c r="F58" s="2400">
        <v>15166</v>
      </c>
      <c r="G58" s="2416">
        <v>950</v>
      </c>
      <c r="H58" s="2369">
        <v>9109</v>
      </c>
      <c r="I58" s="2034">
        <v>163970</v>
      </c>
      <c r="J58" s="2370">
        <v>10231</v>
      </c>
      <c r="K58" s="2370">
        <v>8000</v>
      </c>
      <c r="L58" s="2370">
        <v>5862</v>
      </c>
      <c r="M58" s="2369">
        <v>3907</v>
      </c>
      <c r="N58" s="2034">
        <v>28000</v>
      </c>
      <c r="O58" s="2035">
        <v>191971</v>
      </c>
      <c r="P58" s="2458">
        <v>94944</v>
      </c>
      <c r="Q58" s="2472">
        <v>23540</v>
      </c>
      <c r="R58" s="2168">
        <v>42877</v>
      </c>
      <c r="S58" s="2169">
        <v>64005</v>
      </c>
      <c r="T58" s="2040">
        <v>130421</v>
      </c>
    </row>
    <row r="59" spans="1:20" s="1945" customFormat="1" x14ac:dyDescent="0.25">
      <c r="A59" s="1933" t="s">
        <v>553</v>
      </c>
      <c r="B59" s="2371">
        <v>18301</v>
      </c>
      <c r="C59" s="2401">
        <v>14656</v>
      </c>
      <c r="D59" s="2418">
        <v>431</v>
      </c>
      <c r="E59" s="2371">
        <v>3250</v>
      </c>
      <c r="F59" s="2401">
        <v>3222</v>
      </c>
      <c r="G59" s="2431">
        <v>497</v>
      </c>
      <c r="H59" s="2439">
        <v>2365</v>
      </c>
      <c r="I59" s="2053">
        <v>41793</v>
      </c>
      <c r="J59" s="2371">
        <v>7112</v>
      </c>
      <c r="K59" s="2371">
        <v>3845</v>
      </c>
      <c r="L59" s="2371">
        <v>435</v>
      </c>
      <c r="M59" s="2439">
        <v>1536</v>
      </c>
      <c r="N59" s="2053">
        <v>12929</v>
      </c>
      <c r="O59" s="2054">
        <v>54722</v>
      </c>
      <c r="P59" s="2459">
        <v>25147</v>
      </c>
      <c r="Q59" s="2473">
        <v>11208</v>
      </c>
      <c r="R59" s="2487">
        <v>7589</v>
      </c>
      <c r="S59" s="2487">
        <v>10201</v>
      </c>
      <c r="T59" s="2052">
        <v>28998</v>
      </c>
    </row>
    <row r="60" spans="1:20" s="1945" customFormat="1" x14ac:dyDescent="0.25">
      <c r="A60" s="1933" t="s">
        <v>412</v>
      </c>
      <c r="B60" s="2371">
        <v>37369</v>
      </c>
      <c r="C60" s="2401">
        <v>12878</v>
      </c>
      <c r="D60" s="2418">
        <v>55</v>
      </c>
      <c r="E60" s="2371">
        <v>3104</v>
      </c>
      <c r="F60" s="2401">
        <v>3893</v>
      </c>
      <c r="G60" s="2431">
        <v>177</v>
      </c>
      <c r="H60" s="2439">
        <v>4146</v>
      </c>
      <c r="I60" s="2053">
        <v>61390</v>
      </c>
      <c r="J60" s="2371">
        <v>1227</v>
      </c>
      <c r="K60" s="2371">
        <v>99</v>
      </c>
      <c r="L60" s="2371">
        <v>242</v>
      </c>
      <c r="M60" s="2439">
        <v>2320</v>
      </c>
      <c r="N60" s="2053">
        <v>3888</v>
      </c>
      <c r="O60" s="2054">
        <v>65278</v>
      </c>
      <c r="P60" s="2459">
        <v>40074</v>
      </c>
      <c r="Q60" s="2473">
        <v>4779</v>
      </c>
      <c r="R60" s="2487">
        <v>13314</v>
      </c>
      <c r="S60" s="2487">
        <v>23571</v>
      </c>
      <c r="T60" s="2052">
        <v>41665</v>
      </c>
    </row>
    <row r="61" spans="1:20" s="1945" customFormat="1" x14ac:dyDescent="0.25">
      <c r="A61" s="1933" t="s">
        <v>554</v>
      </c>
      <c r="B61" s="2371">
        <v>20122</v>
      </c>
      <c r="C61" s="2401">
        <v>20041</v>
      </c>
      <c r="D61" s="2418">
        <v>1881</v>
      </c>
      <c r="E61" s="2371">
        <v>5740</v>
      </c>
      <c r="F61" s="2401">
        <v>7329</v>
      </c>
      <c r="G61" s="2431">
        <v>259</v>
      </c>
      <c r="H61" s="2439">
        <v>2150</v>
      </c>
      <c r="I61" s="2053">
        <v>55383</v>
      </c>
      <c r="J61" s="2371">
        <v>1634</v>
      </c>
      <c r="K61" s="2371">
        <v>3880</v>
      </c>
      <c r="L61" s="2371">
        <v>5145</v>
      </c>
      <c r="M61" s="2439">
        <v>36</v>
      </c>
      <c r="N61" s="2053">
        <v>10696</v>
      </c>
      <c r="O61" s="2054">
        <v>66079</v>
      </c>
      <c r="P61" s="2459">
        <v>26129</v>
      </c>
      <c r="Q61" s="2473">
        <v>5320</v>
      </c>
      <c r="R61" s="2487">
        <v>19685</v>
      </c>
      <c r="S61" s="2487">
        <v>29440</v>
      </c>
      <c r="T61" s="2052">
        <v>54445</v>
      </c>
    </row>
    <row r="62" spans="1:20" x14ac:dyDescent="0.25">
      <c r="A62" s="2313" t="s">
        <v>614</v>
      </c>
      <c r="B62" s="2370">
        <v>17230</v>
      </c>
      <c r="C62" s="2400">
        <v>5775</v>
      </c>
      <c r="D62" s="2417">
        <v>702</v>
      </c>
      <c r="E62" s="2370">
        <v>4014</v>
      </c>
      <c r="F62" s="2400">
        <v>1760</v>
      </c>
      <c r="G62" s="2416">
        <v>156</v>
      </c>
      <c r="H62" s="2369">
        <v>2168</v>
      </c>
      <c r="I62" s="2034">
        <v>30948</v>
      </c>
      <c r="J62" s="2370">
        <v>3556</v>
      </c>
      <c r="K62" s="2370">
        <v>500</v>
      </c>
      <c r="L62" s="2370">
        <v>1616</v>
      </c>
      <c r="M62" s="2369">
        <v>1131</v>
      </c>
      <c r="N62" s="2034">
        <v>6803</v>
      </c>
      <c r="O62" s="2035">
        <v>37751</v>
      </c>
      <c r="P62" s="2458">
        <v>22229</v>
      </c>
      <c r="Q62" s="2472">
        <v>8334</v>
      </c>
      <c r="R62" s="2168">
        <v>13206</v>
      </c>
      <c r="S62" s="2169">
        <v>13812</v>
      </c>
      <c r="T62" s="2040">
        <v>35352</v>
      </c>
    </row>
    <row r="63" spans="1:20" x14ac:dyDescent="0.25">
      <c r="A63" s="1947" t="s">
        <v>556</v>
      </c>
      <c r="B63" s="2372">
        <v>12123</v>
      </c>
      <c r="C63" s="2402">
        <v>3938</v>
      </c>
      <c r="D63" s="2419">
        <v>702</v>
      </c>
      <c r="E63" s="2372">
        <v>2403</v>
      </c>
      <c r="F63" s="2402">
        <v>663</v>
      </c>
      <c r="G63" s="2422">
        <v>65</v>
      </c>
      <c r="H63" s="2440">
        <v>1476</v>
      </c>
      <c r="I63" s="2062">
        <v>20604</v>
      </c>
      <c r="J63" s="2372">
        <v>3079</v>
      </c>
      <c r="K63" s="2372">
        <v>500</v>
      </c>
      <c r="L63" s="2372">
        <v>1454</v>
      </c>
      <c r="M63" s="2448">
        <v>1131</v>
      </c>
      <c r="N63" s="2062">
        <v>6164</v>
      </c>
      <c r="O63" s="2062">
        <v>26768</v>
      </c>
      <c r="P63" s="2460">
        <v>15916</v>
      </c>
      <c r="Q63" s="2474">
        <v>3172</v>
      </c>
      <c r="R63" s="2488">
        <v>8695</v>
      </c>
      <c r="S63" s="2488">
        <v>13067</v>
      </c>
      <c r="T63" s="2062">
        <v>24935</v>
      </c>
    </row>
    <row r="64" spans="1:20" ht="15.75" thickBot="1" x14ac:dyDescent="0.3">
      <c r="A64" s="2313" t="s">
        <v>23</v>
      </c>
      <c r="B64" s="2373">
        <v>23246</v>
      </c>
      <c r="C64" s="2403">
        <v>16325</v>
      </c>
      <c r="D64" s="2420">
        <v>138</v>
      </c>
      <c r="E64" s="2373">
        <v>6312</v>
      </c>
      <c r="F64" s="2403">
        <v>5794</v>
      </c>
      <c r="G64" s="2417">
        <v>106</v>
      </c>
      <c r="H64" s="2369">
        <v>5914</v>
      </c>
      <c r="I64" s="2034">
        <v>57591</v>
      </c>
      <c r="J64" s="2373">
        <v>1787</v>
      </c>
      <c r="K64" s="2373">
        <v>961</v>
      </c>
      <c r="L64" s="2373">
        <v>510</v>
      </c>
      <c r="M64" s="2369">
        <v>81</v>
      </c>
      <c r="N64" s="2071">
        <v>3340</v>
      </c>
      <c r="O64" s="2072">
        <v>60931</v>
      </c>
      <c r="P64" s="2461">
        <v>27842</v>
      </c>
      <c r="Q64" s="2475">
        <v>13008</v>
      </c>
      <c r="R64" s="2489">
        <v>11914</v>
      </c>
      <c r="S64" s="2500">
        <v>28731</v>
      </c>
      <c r="T64" s="2040">
        <v>53653</v>
      </c>
    </row>
    <row r="65" spans="1:23" ht="15.75" thickBot="1" x14ac:dyDescent="0.3">
      <c r="A65" s="1966" t="s">
        <v>24</v>
      </c>
      <c r="B65" s="2077">
        <v>187397</v>
      </c>
      <c r="C65" s="2077">
        <v>109409</v>
      </c>
      <c r="D65" s="2077">
        <v>3869</v>
      </c>
      <c r="E65" s="2077">
        <v>38928</v>
      </c>
      <c r="F65" s="2077">
        <v>41310</v>
      </c>
      <c r="G65" s="2077">
        <v>1844</v>
      </c>
      <c r="H65" s="2077">
        <v>23486</v>
      </c>
      <c r="I65" s="2078">
        <v>400531</v>
      </c>
      <c r="J65" s="2077">
        <v>19990</v>
      </c>
      <c r="K65" s="2077">
        <v>14063</v>
      </c>
      <c r="L65" s="2077">
        <v>9048</v>
      </c>
      <c r="M65" s="2077">
        <v>5534</v>
      </c>
      <c r="N65" s="2078">
        <v>48635</v>
      </c>
      <c r="O65" s="2079">
        <v>449166</v>
      </c>
      <c r="P65" s="2077">
        <v>207591</v>
      </c>
      <c r="Q65" s="2080">
        <v>80338</v>
      </c>
      <c r="R65" s="2080">
        <v>135373</v>
      </c>
      <c r="S65" s="2080">
        <v>158349</v>
      </c>
      <c r="T65" s="2080">
        <v>374059</v>
      </c>
      <c r="V65" s="61">
        <v>2020</v>
      </c>
    </row>
    <row r="66" spans="1:23" x14ac:dyDescent="0.25">
      <c r="A66" s="1971" t="s">
        <v>609</v>
      </c>
      <c r="B66" s="2374">
        <v>11657</v>
      </c>
      <c r="C66" s="2404">
        <v>4953</v>
      </c>
      <c r="D66" s="2421">
        <v>83</v>
      </c>
      <c r="E66" s="2374">
        <v>5142</v>
      </c>
      <c r="F66" s="2404">
        <v>6041</v>
      </c>
      <c r="G66" s="2421">
        <v>0</v>
      </c>
      <c r="H66" s="2374">
        <v>3161</v>
      </c>
      <c r="I66" s="2034">
        <v>30954</v>
      </c>
      <c r="J66" s="2374">
        <v>23979</v>
      </c>
      <c r="K66" s="2374">
        <v>1808</v>
      </c>
      <c r="L66" s="2374">
        <v>5873</v>
      </c>
      <c r="M66" s="2374">
        <v>62</v>
      </c>
      <c r="N66" s="2084">
        <v>31721</v>
      </c>
      <c r="O66" s="2085">
        <v>62675</v>
      </c>
      <c r="P66" s="2221">
        <v>34365</v>
      </c>
      <c r="Q66" s="2471">
        <v>2384</v>
      </c>
      <c r="R66" s="2486">
        <v>5699</v>
      </c>
      <c r="S66" s="2039">
        <v>16417</v>
      </c>
      <c r="T66" s="2040">
        <v>24500</v>
      </c>
      <c r="V66" s="61" t="s">
        <v>622</v>
      </c>
      <c r="W66" s="61" t="s">
        <v>623</v>
      </c>
    </row>
    <row r="67" spans="1:23" x14ac:dyDescent="0.25">
      <c r="A67" s="1978" t="s">
        <v>610</v>
      </c>
      <c r="B67" s="2370">
        <v>10324</v>
      </c>
      <c r="C67" s="2400">
        <v>10968</v>
      </c>
      <c r="D67" s="2417">
        <v>192</v>
      </c>
      <c r="E67" s="2370">
        <v>3645</v>
      </c>
      <c r="F67" s="2400">
        <v>2499</v>
      </c>
      <c r="G67" s="2417">
        <v>96</v>
      </c>
      <c r="H67" s="2370">
        <v>2279</v>
      </c>
      <c r="I67" s="2034">
        <v>29715</v>
      </c>
      <c r="J67" s="2370">
        <v>9253</v>
      </c>
      <c r="K67" s="2370">
        <v>10373</v>
      </c>
      <c r="L67" s="2370">
        <v>1330</v>
      </c>
      <c r="M67" s="2370">
        <v>1469</v>
      </c>
      <c r="N67" s="2087">
        <v>22425</v>
      </c>
      <c r="O67" s="2088">
        <v>52140</v>
      </c>
      <c r="P67" s="2458">
        <v>28335</v>
      </c>
      <c r="Q67" s="2472">
        <v>3924</v>
      </c>
      <c r="R67" s="2168">
        <v>3891</v>
      </c>
      <c r="S67" s="2047">
        <v>16060</v>
      </c>
      <c r="T67" s="2040">
        <v>23876</v>
      </c>
      <c r="V67" s="2274">
        <f>I34+I81</f>
        <v>368206</v>
      </c>
      <c r="W67" s="2274">
        <f>N34+N81</f>
        <v>248261</v>
      </c>
    </row>
    <row r="68" spans="1:23" x14ac:dyDescent="0.25">
      <c r="A68" s="1978" t="s">
        <v>37</v>
      </c>
      <c r="B68" s="2370">
        <v>942</v>
      </c>
      <c r="C68" s="2400">
        <v>8307</v>
      </c>
      <c r="D68" s="2417">
        <v>0</v>
      </c>
      <c r="E68" s="2370">
        <v>225</v>
      </c>
      <c r="F68" s="2400">
        <v>328</v>
      </c>
      <c r="G68" s="2417">
        <v>0</v>
      </c>
      <c r="H68" s="2370">
        <v>62</v>
      </c>
      <c r="I68" s="2034">
        <v>9863</v>
      </c>
      <c r="J68" s="2370">
        <v>4939</v>
      </c>
      <c r="K68" s="2370">
        <v>0</v>
      </c>
      <c r="L68" s="2370">
        <v>26</v>
      </c>
      <c r="M68" s="2370">
        <v>0</v>
      </c>
      <c r="N68" s="2087">
        <v>4965</v>
      </c>
      <c r="O68" s="2088">
        <v>14828</v>
      </c>
      <c r="P68" s="2458">
        <v>737</v>
      </c>
      <c r="Q68" s="2472">
        <v>490</v>
      </c>
      <c r="R68" s="2168">
        <v>383</v>
      </c>
      <c r="S68" s="2047">
        <v>1712</v>
      </c>
      <c r="T68" s="2040">
        <v>2584</v>
      </c>
    </row>
    <row r="69" spans="1:23" x14ac:dyDescent="0.25">
      <c r="A69" s="1978" t="s">
        <v>38</v>
      </c>
      <c r="B69" s="2370">
        <v>833</v>
      </c>
      <c r="C69" s="2400">
        <v>865</v>
      </c>
      <c r="D69" s="2417">
        <v>0</v>
      </c>
      <c r="E69" s="2370">
        <v>330</v>
      </c>
      <c r="F69" s="2400">
        <v>656</v>
      </c>
      <c r="G69" s="2417">
        <v>87</v>
      </c>
      <c r="H69" s="2370">
        <v>35</v>
      </c>
      <c r="I69" s="2034">
        <v>2719</v>
      </c>
      <c r="J69" s="2370">
        <v>0</v>
      </c>
      <c r="K69" s="2370">
        <v>89</v>
      </c>
      <c r="L69" s="2370">
        <v>0</v>
      </c>
      <c r="M69" s="2370">
        <v>0</v>
      </c>
      <c r="N69" s="2087">
        <v>89</v>
      </c>
      <c r="O69" s="2088">
        <v>2808</v>
      </c>
      <c r="P69" s="2458">
        <v>1222</v>
      </c>
      <c r="Q69" s="2472">
        <v>447</v>
      </c>
      <c r="R69" s="2168">
        <v>1155</v>
      </c>
      <c r="S69" s="2047">
        <v>603</v>
      </c>
      <c r="T69" s="2040">
        <v>2205</v>
      </c>
    </row>
    <row r="70" spans="1:23" x14ac:dyDescent="0.25">
      <c r="A70" s="1978" t="s">
        <v>39</v>
      </c>
      <c r="B70" s="2370">
        <v>7361</v>
      </c>
      <c r="C70" s="2400">
        <v>10992</v>
      </c>
      <c r="D70" s="2417">
        <v>13</v>
      </c>
      <c r="E70" s="2370">
        <v>3429</v>
      </c>
      <c r="F70" s="2400">
        <v>6627</v>
      </c>
      <c r="G70" s="2417">
        <v>27</v>
      </c>
      <c r="H70" s="2370">
        <v>879</v>
      </c>
      <c r="I70" s="2034">
        <v>29288</v>
      </c>
      <c r="J70" s="2370">
        <v>2880</v>
      </c>
      <c r="K70" s="2370">
        <v>15128</v>
      </c>
      <c r="L70" s="2370">
        <v>19779</v>
      </c>
      <c r="M70" s="2370">
        <v>16191</v>
      </c>
      <c r="N70" s="2087">
        <v>53978</v>
      </c>
      <c r="O70" s="2088">
        <v>83266</v>
      </c>
      <c r="P70" s="2458">
        <v>46878</v>
      </c>
      <c r="Q70" s="2472">
        <v>2462</v>
      </c>
      <c r="R70" s="2168">
        <v>10662</v>
      </c>
      <c r="S70" s="2047">
        <v>48903</v>
      </c>
      <c r="T70" s="2040">
        <v>62028</v>
      </c>
    </row>
    <row r="71" spans="1:23" ht="15" customHeight="1" x14ac:dyDescent="0.25">
      <c r="A71" s="1978" t="s">
        <v>40</v>
      </c>
      <c r="B71" s="2370">
        <v>347</v>
      </c>
      <c r="C71" s="2400">
        <v>779</v>
      </c>
      <c r="D71" s="2417">
        <v>0</v>
      </c>
      <c r="E71" s="2370">
        <v>12521</v>
      </c>
      <c r="F71" s="2400">
        <v>357</v>
      </c>
      <c r="G71" s="2417">
        <v>0</v>
      </c>
      <c r="H71" s="2370">
        <v>8544</v>
      </c>
      <c r="I71" s="2034">
        <v>22548</v>
      </c>
      <c r="J71" s="2370">
        <v>11444</v>
      </c>
      <c r="K71" s="2370">
        <v>0</v>
      </c>
      <c r="L71" s="2370">
        <v>1259</v>
      </c>
      <c r="M71" s="2370">
        <v>6742</v>
      </c>
      <c r="N71" s="2087">
        <v>19445</v>
      </c>
      <c r="O71" s="2088">
        <v>41993</v>
      </c>
      <c r="P71" s="2458">
        <v>40875</v>
      </c>
      <c r="Q71" s="2472">
        <v>1199</v>
      </c>
      <c r="R71" s="2168">
        <v>255</v>
      </c>
      <c r="S71" s="2047">
        <v>47</v>
      </c>
      <c r="T71" s="2040">
        <v>1501</v>
      </c>
    </row>
    <row r="72" spans="1:23" x14ac:dyDescent="0.25">
      <c r="A72" s="2313" t="s">
        <v>41</v>
      </c>
      <c r="B72" s="2370">
        <v>7758</v>
      </c>
      <c r="C72" s="2400">
        <v>6099</v>
      </c>
      <c r="D72" s="2417">
        <v>0</v>
      </c>
      <c r="E72" s="2370">
        <v>843</v>
      </c>
      <c r="F72" s="2400">
        <v>1651</v>
      </c>
      <c r="G72" s="2417">
        <v>0</v>
      </c>
      <c r="H72" s="2370">
        <v>124</v>
      </c>
      <c r="I72" s="2034">
        <v>16476</v>
      </c>
      <c r="J72" s="2370">
        <v>3813</v>
      </c>
      <c r="K72" s="2370">
        <v>190</v>
      </c>
      <c r="L72" s="2370">
        <v>649</v>
      </c>
      <c r="M72" s="2370">
        <v>120</v>
      </c>
      <c r="N72" s="2087">
        <v>4772</v>
      </c>
      <c r="O72" s="2088">
        <v>21248</v>
      </c>
      <c r="P72" s="2458">
        <v>9564</v>
      </c>
      <c r="Q72" s="2472">
        <v>312</v>
      </c>
      <c r="R72" s="2168">
        <v>588</v>
      </c>
      <c r="S72" s="2047">
        <v>9494</v>
      </c>
      <c r="T72" s="2040">
        <v>10395</v>
      </c>
    </row>
    <row r="73" spans="1:23" x14ac:dyDescent="0.25">
      <c r="A73" s="1978" t="s">
        <v>42</v>
      </c>
      <c r="B73" s="2370">
        <v>3896</v>
      </c>
      <c r="C73" s="2400">
        <v>12096</v>
      </c>
      <c r="D73" s="2417">
        <v>0</v>
      </c>
      <c r="E73" s="2370">
        <v>7346</v>
      </c>
      <c r="F73" s="2400">
        <v>16391</v>
      </c>
      <c r="G73" s="2417">
        <v>0</v>
      </c>
      <c r="H73" s="2370">
        <v>6627</v>
      </c>
      <c r="I73" s="2034">
        <v>46358</v>
      </c>
      <c r="J73" s="2370">
        <v>57</v>
      </c>
      <c r="K73" s="2370">
        <v>162</v>
      </c>
      <c r="L73" s="2370">
        <v>3</v>
      </c>
      <c r="M73" s="2370">
        <v>54</v>
      </c>
      <c r="N73" s="2087">
        <v>276</v>
      </c>
      <c r="O73" s="2088">
        <v>46633</v>
      </c>
      <c r="P73" s="2458">
        <v>20907</v>
      </c>
      <c r="Q73" s="2472">
        <v>1108</v>
      </c>
      <c r="R73" s="2168">
        <v>4584</v>
      </c>
      <c r="S73" s="2047">
        <v>18603</v>
      </c>
      <c r="T73" s="2040">
        <v>24295</v>
      </c>
    </row>
    <row r="74" spans="1:23" x14ac:dyDescent="0.25">
      <c r="A74" s="1978" t="s">
        <v>43</v>
      </c>
      <c r="B74" s="2370">
        <v>9102</v>
      </c>
      <c r="C74" s="2400">
        <v>3404</v>
      </c>
      <c r="D74" s="2417">
        <v>0</v>
      </c>
      <c r="E74" s="2370">
        <v>2114</v>
      </c>
      <c r="F74" s="2400">
        <v>528</v>
      </c>
      <c r="G74" s="2417">
        <v>0</v>
      </c>
      <c r="H74" s="2370">
        <v>1180</v>
      </c>
      <c r="I74" s="2034">
        <v>16327</v>
      </c>
      <c r="J74" s="2370">
        <v>160</v>
      </c>
      <c r="K74" s="2370">
        <v>11</v>
      </c>
      <c r="L74" s="2370">
        <v>3165</v>
      </c>
      <c r="M74" s="2370">
        <v>4</v>
      </c>
      <c r="N74" s="2087">
        <v>3340</v>
      </c>
      <c r="O74" s="2088">
        <v>19667</v>
      </c>
      <c r="P74" s="2458">
        <v>9886</v>
      </c>
      <c r="Q74" s="2472">
        <v>1557</v>
      </c>
      <c r="R74" s="2168">
        <v>4059</v>
      </c>
      <c r="S74" s="2047">
        <v>7466</v>
      </c>
      <c r="T74" s="2040">
        <v>13083</v>
      </c>
    </row>
    <row r="75" spans="1:23" x14ac:dyDescent="0.25">
      <c r="A75" s="1978" t="s">
        <v>44</v>
      </c>
      <c r="B75" s="2370">
        <v>2600</v>
      </c>
      <c r="C75" s="2400">
        <v>5115</v>
      </c>
      <c r="D75" s="2417">
        <v>0</v>
      </c>
      <c r="E75" s="2370">
        <v>5152</v>
      </c>
      <c r="F75" s="2400">
        <v>1023</v>
      </c>
      <c r="G75" s="2417">
        <v>0</v>
      </c>
      <c r="H75" s="2370">
        <v>89</v>
      </c>
      <c r="I75" s="2034">
        <v>13979</v>
      </c>
      <c r="J75" s="2370">
        <v>30</v>
      </c>
      <c r="K75" s="2370">
        <v>326</v>
      </c>
      <c r="L75" s="2370">
        <v>0</v>
      </c>
      <c r="M75" s="2370">
        <v>0</v>
      </c>
      <c r="N75" s="2087">
        <v>356</v>
      </c>
      <c r="O75" s="2088">
        <v>14335</v>
      </c>
      <c r="P75" s="2458">
        <v>8482</v>
      </c>
      <c r="Q75" s="2472">
        <v>189</v>
      </c>
      <c r="R75" s="2168">
        <v>2955</v>
      </c>
      <c r="S75" s="2047">
        <v>3024</v>
      </c>
      <c r="T75" s="2040">
        <v>6168</v>
      </c>
    </row>
    <row r="76" spans="1:23" x14ac:dyDescent="0.25">
      <c r="A76" s="1978" t="s">
        <v>45</v>
      </c>
      <c r="B76" s="2370">
        <v>1287</v>
      </c>
      <c r="C76" s="2400">
        <v>795</v>
      </c>
      <c r="D76" s="2417">
        <v>0</v>
      </c>
      <c r="E76" s="2370">
        <v>303</v>
      </c>
      <c r="F76" s="2400">
        <v>1067</v>
      </c>
      <c r="G76" s="2417">
        <v>3</v>
      </c>
      <c r="H76" s="2370">
        <v>634</v>
      </c>
      <c r="I76" s="2034">
        <v>4086</v>
      </c>
      <c r="J76" s="2370">
        <v>0</v>
      </c>
      <c r="K76" s="2370">
        <v>0</v>
      </c>
      <c r="L76" s="2370">
        <v>0</v>
      </c>
      <c r="M76" s="2370">
        <v>0</v>
      </c>
      <c r="N76" s="2087">
        <v>0</v>
      </c>
      <c r="O76" s="2088">
        <v>4086</v>
      </c>
      <c r="P76" s="2458">
        <v>1724</v>
      </c>
      <c r="Q76" s="2472">
        <v>262</v>
      </c>
      <c r="R76" s="2168">
        <v>991</v>
      </c>
      <c r="S76" s="2047">
        <v>2040</v>
      </c>
      <c r="T76" s="2040">
        <v>3293</v>
      </c>
    </row>
    <row r="77" spans="1:23" x14ac:dyDescent="0.25">
      <c r="A77" s="1978" t="s">
        <v>46</v>
      </c>
      <c r="B77" s="2370">
        <v>1686</v>
      </c>
      <c r="C77" s="2400">
        <v>8524</v>
      </c>
      <c r="D77" s="2417">
        <v>532</v>
      </c>
      <c r="E77" s="2370">
        <v>673</v>
      </c>
      <c r="F77" s="2400">
        <v>7185</v>
      </c>
      <c r="G77" s="2417">
        <v>327</v>
      </c>
      <c r="H77" s="2370">
        <v>12839</v>
      </c>
      <c r="I77" s="2034">
        <v>30906</v>
      </c>
      <c r="J77" s="2370">
        <v>2390</v>
      </c>
      <c r="K77" s="2370">
        <v>0</v>
      </c>
      <c r="L77" s="2370">
        <v>936</v>
      </c>
      <c r="M77" s="2370">
        <v>3593</v>
      </c>
      <c r="N77" s="2087">
        <v>6919</v>
      </c>
      <c r="O77" s="2088">
        <v>37825</v>
      </c>
      <c r="P77" s="2458">
        <v>26811</v>
      </c>
      <c r="Q77" s="2472">
        <v>3804</v>
      </c>
      <c r="R77" s="2168">
        <v>4740</v>
      </c>
      <c r="S77" s="2047">
        <v>12583</v>
      </c>
      <c r="T77" s="2040">
        <v>21128</v>
      </c>
    </row>
    <row r="78" spans="1:23" x14ac:dyDescent="0.25">
      <c r="A78" s="1978" t="s">
        <v>47</v>
      </c>
      <c r="B78" s="2370">
        <v>354</v>
      </c>
      <c r="C78" s="2400">
        <v>1066</v>
      </c>
      <c r="D78" s="2417">
        <v>0</v>
      </c>
      <c r="E78" s="2370">
        <v>181</v>
      </c>
      <c r="F78" s="2400">
        <v>519</v>
      </c>
      <c r="G78" s="2417">
        <v>0</v>
      </c>
      <c r="H78" s="2370">
        <v>15</v>
      </c>
      <c r="I78" s="2034">
        <v>2135</v>
      </c>
      <c r="J78" s="2370">
        <v>942</v>
      </c>
      <c r="K78" s="2370">
        <v>1168</v>
      </c>
      <c r="L78" s="2370">
        <v>64</v>
      </c>
      <c r="M78" s="2370">
        <v>10</v>
      </c>
      <c r="N78" s="2087">
        <v>2184</v>
      </c>
      <c r="O78" s="2088">
        <v>4319</v>
      </c>
      <c r="P78" s="2458">
        <v>1770</v>
      </c>
      <c r="Q78" s="2472">
        <v>114</v>
      </c>
      <c r="R78" s="2168">
        <v>614</v>
      </c>
      <c r="S78" s="2047">
        <v>2275</v>
      </c>
      <c r="T78" s="2040">
        <v>3003</v>
      </c>
    </row>
    <row r="79" spans="1:23" x14ac:dyDescent="0.25">
      <c r="A79" s="1982" t="s">
        <v>557</v>
      </c>
      <c r="B79" s="2375">
        <v>8750</v>
      </c>
      <c r="C79" s="2405">
        <v>4016</v>
      </c>
      <c r="D79" s="2422">
        <v>162</v>
      </c>
      <c r="E79" s="2375">
        <v>5483</v>
      </c>
      <c r="F79" s="2405">
        <v>2492</v>
      </c>
      <c r="G79" s="2422">
        <v>0</v>
      </c>
      <c r="H79" s="2375">
        <v>4190</v>
      </c>
      <c r="I79" s="2062">
        <v>24930</v>
      </c>
      <c r="J79" s="2375">
        <v>235</v>
      </c>
      <c r="K79" s="2375">
        <v>2597</v>
      </c>
      <c r="L79" s="2375">
        <v>2191</v>
      </c>
      <c r="M79" s="2375">
        <v>109</v>
      </c>
      <c r="N79" s="2089">
        <v>5132</v>
      </c>
      <c r="O79" s="2089">
        <v>30062</v>
      </c>
      <c r="P79" s="2462">
        <v>19034</v>
      </c>
      <c r="Q79" s="2476">
        <v>6309</v>
      </c>
      <c r="R79" s="2490">
        <v>9081</v>
      </c>
      <c r="S79" s="2094">
        <v>13194</v>
      </c>
      <c r="T79" s="2062">
        <v>28585</v>
      </c>
    </row>
    <row r="80" spans="1:23" ht="15.75" thickBot="1" x14ac:dyDescent="0.3">
      <c r="A80" s="2313" t="s">
        <v>321</v>
      </c>
      <c r="B80" s="2370">
        <v>16705</v>
      </c>
      <c r="C80" s="2400">
        <v>47721</v>
      </c>
      <c r="D80" s="2417">
        <v>100</v>
      </c>
      <c r="E80" s="2370">
        <v>7709</v>
      </c>
      <c r="F80" s="2400">
        <v>6449</v>
      </c>
      <c r="G80" s="2417">
        <v>34</v>
      </c>
      <c r="H80" s="2370">
        <v>3192</v>
      </c>
      <c r="I80" s="2071">
        <v>81776</v>
      </c>
      <c r="J80" s="2370">
        <v>56459</v>
      </c>
      <c r="K80" s="2370">
        <v>16983</v>
      </c>
      <c r="L80" s="2370">
        <v>7240</v>
      </c>
      <c r="M80" s="2370">
        <v>11975</v>
      </c>
      <c r="N80" s="2087">
        <v>92657</v>
      </c>
      <c r="O80" s="2088">
        <v>174433</v>
      </c>
      <c r="P80" s="2458">
        <v>89546</v>
      </c>
      <c r="Q80" s="2475">
        <v>11256</v>
      </c>
      <c r="R80" s="2489">
        <v>14042</v>
      </c>
      <c r="S80" s="2333">
        <v>42528</v>
      </c>
      <c r="T80" s="2095">
        <v>67827</v>
      </c>
    </row>
    <row r="81" spans="1:20" s="2" customFormat="1" ht="15.75" thickBot="1" x14ac:dyDescent="0.3">
      <c r="A81" s="1992" t="s">
        <v>25</v>
      </c>
      <c r="B81" s="2096">
        <v>83602</v>
      </c>
      <c r="C81" s="2097">
        <v>125700</v>
      </c>
      <c r="D81" s="2098">
        <v>1082</v>
      </c>
      <c r="E81" s="2096">
        <v>55097</v>
      </c>
      <c r="F81" s="2097">
        <v>53813</v>
      </c>
      <c r="G81" s="2098">
        <v>574</v>
      </c>
      <c r="H81" s="2096">
        <v>43850</v>
      </c>
      <c r="I81" s="2078">
        <v>362061</v>
      </c>
      <c r="J81" s="2096">
        <v>116580</v>
      </c>
      <c r="K81" s="2096">
        <v>48835</v>
      </c>
      <c r="L81" s="2096">
        <v>42516</v>
      </c>
      <c r="M81" s="2096">
        <v>40329</v>
      </c>
      <c r="N81" s="2099">
        <v>248259</v>
      </c>
      <c r="O81" s="2100">
        <v>610320</v>
      </c>
      <c r="P81" s="2096">
        <v>340135</v>
      </c>
      <c r="Q81" s="2101">
        <v>35819</v>
      </c>
      <c r="R81" s="2101">
        <v>63700</v>
      </c>
      <c r="S81" s="2102">
        <v>194951</v>
      </c>
      <c r="T81" s="2080">
        <v>294470</v>
      </c>
    </row>
    <row r="82" spans="1:20" s="2" customFormat="1" ht="15.75" thickBot="1" x14ac:dyDescent="0.3">
      <c r="A82" s="1966" t="s">
        <v>558</v>
      </c>
      <c r="B82" s="2077">
        <v>270999</v>
      </c>
      <c r="C82" s="2103">
        <v>235109</v>
      </c>
      <c r="D82" s="2104">
        <v>4951</v>
      </c>
      <c r="E82" s="2077">
        <v>94025</v>
      </c>
      <c r="F82" s="2105">
        <v>95123</v>
      </c>
      <c r="G82" s="2080">
        <v>2418</v>
      </c>
      <c r="H82" s="2077">
        <v>67336</v>
      </c>
      <c r="I82" s="2078">
        <v>762592</v>
      </c>
      <c r="J82" s="2077">
        <v>136569</v>
      </c>
      <c r="K82" s="2077">
        <v>62898</v>
      </c>
      <c r="L82" s="2077">
        <v>51564</v>
      </c>
      <c r="M82" s="2077">
        <v>45863</v>
      </c>
      <c r="N82" s="2078">
        <v>296894</v>
      </c>
      <c r="O82" s="2079">
        <v>1059486</v>
      </c>
      <c r="P82" s="2077">
        <v>547725</v>
      </c>
      <c r="Q82" s="2106">
        <v>116156</v>
      </c>
      <c r="R82" s="2106">
        <v>199073</v>
      </c>
      <c r="S82" s="2107">
        <v>353301</v>
      </c>
      <c r="T82" s="2108">
        <v>668530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>
        <f>N81/'2020. III. Állományi adatok'!N81*100-100</f>
        <v>-6.0384285593514164E-2</v>
      </c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187397</v>
      </c>
      <c r="C90" s="2116">
        <v>109409</v>
      </c>
      <c r="D90" s="2117">
        <v>3869</v>
      </c>
      <c r="E90" s="2116">
        <v>38928</v>
      </c>
      <c r="F90" s="2116">
        <v>41310</v>
      </c>
      <c r="G90" s="2117">
        <v>1844</v>
      </c>
      <c r="H90" s="2116">
        <v>23486</v>
      </c>
      <c r="I90" s="2118">
        <v>400531</v>
      </c>
      <c r="J90" s="2119">
        <v>19990</v>
      </c>
      <c r="K90" s="2116">
        <v>14063</v>
      </c>
      <c r="L90" s="2119">
        <v>9048</v>
      </c>
      <c r="M90" s="2116">
        <v>5534</v>
      </c>
      <c r="N90" s="2120">
        <v>48635</v>
      </c>
      <c r="O90" s="2121">
        <v>449166</v>
      </c>
      <c r="P90" s="2122">
        <v>207591</v>
      </c>
      <c r="Q90" s="2101">
        <v>80338</v>
      </c>
      <c r="R90" s="2101">
        <v>135373</v>
      </c>
      <c r="S90" s="2102">
        <v>158349</v>
      </c>
      <c r="T90" s="2080">
        <v>374059</v>
      </c>
    </row>
    <row r="91" spans="1:20" x14ac:dyDescent="0.25">
      <c r="A91" s="2123" t="s">
        <v>49</v>
      </c>
      <c r="B91" s="2377">
        <v>137915</v>
      </c>
      <c r="C91" s="2406">
        <v>67257</v>
      </c>
      <c r="D91" s="2423">
        <v>2327</v>
      </c>
      <c r="E91" s="2406">
        <v>26026</v>
      </c>
      <c r="F91" s="2406">
        <v>26416</v>
      </c>
      <c r="G91" s="2432">
        <v>1223</v>
      </c>
      <c r="H91" s="2128">
        <v>15507</v>
      </c>
      <c r="I91" s="2445">
        <v>273121</v>
      </c>
      <c r="J91" s="2387">
        <v>16425</v>
      </c>
      <c r="K91" s="2406">
        <v>13049</v>
      </c>
      <c r="L91" s="2240">
        <v>8617</v>
      </c>
      <c r="M91" s="2130">
        <v>5460</v>
      </c>
      <c r="N91" s="2131">
        <v>43552</v>
      </c>
      <c r="O91" s="2132">
        <v>316673</v>
      </c>
      <c r="P91" s="2463">
        <v>153723</v>
      </c>
      <c r="Q91" s="2477">
        <v>71376</v>
      </c>
      <c r="R91" s="2491">
        <v>112190</v>
      </c>
      <c r="S91" s="2501">
        <v>86091</v>
      </c>
      <c r="T91" s="2040">
        <v>269658</v>
      </c>
    </row>
    <row r="92" spans="1:20" x14ac:dyDescent="0.25">
      <c r="A92" s="2137" t="s">
        <v>50</v>
      </c>
      <c r="B92" s="2378">
        <v>22</v>
      </c>
      <c r="C92" s="2379">
        <v>0</v>
      </c>
      <c r="D92" s="2424">
        <v>0</v>
      </c>
      <c r="E92" s="2379">
        <v>3415</v>
      </c>
      <c r="F92" s="2379">
        <v>0</v>
      </c>
      <c r="G92" s="2433">
        <v>0</v>
      </c>
      <c r="H92" s="2142">
        <v>40</v>
      </c>
      <c r="I92" s="2446">
        <v>3477</v>
      </c>
      <c r="J92" s="2388">
        <v>0</v>
      </c>
      <c r="K92" s="2379">
        <v>0</v>
      </c>
      <c r="L92" s="2245">
        <v>0</v>
      </c>
      <c r="M92" s="2144">
        <v>0</v>
      </c>
      <c r="N92" s="2131">
        <v>0</v>
      </c>
      <c r="O92" s="2132">
        <v>3477</v>
      </c>
      <c r="P92" s="2170">
        <v>46</v>
      </c>
      <c r="Q92" s="2478">
        <v>501</v>
      </c>
      <c r="R92" s="2425">
        <v>503</v>
      </c>
      <c r="S92" s="2434">
        <v>102</v>
      </c>
      <c r="T92" s="2149">
        <v>1106</v>
      </c>
    </row>
    <row r="93" spans="1:20" x14ac:dyDescent="0.25">
      <c r="A93" s="2137" t="s">
        <v>51</v>
      </c>
      <c r="B93" s="2378">
        <v>40019</v>
      </c>
      <c r="C93" s="2379">
        <v>36285</v>
      </c>
      <c r="D93" s="2424">
        <v>1457</v>
      </c>
      <c r="E93" s="2379">
        <v>7539</v>
      </c>
      <c r="F93" s="2379">
        <v>11994</v>
      </c>
      <c r="G93" s="2433">
        <v>424</v>
      </c>
      <c r="H93" s="2142">
        <v>6978</v>
      </c>
      <c r="I93" s="2446">
        <v>102814</v>
      </c>
      <c r="J93" s="2388">
        <v>2723</v>
      </c>
      <c r="K93" s="2379">
        <v>926</v>
      </c>
      <c r="L93" s="2245">
        <v>431</v>
      </c>
      <c r="M93" s="2144">
        <v>0</v>
      </c>
      <c r="N93" s="2131">
        <v>4080</v>
      </c>
      <c r="O93" s="2132">
        <v>106894</v>
      </c>
      <c r="P93" s="2170">
        <v>42568</v>
      </c>
      <c r="Q93" s="2478">
        <v>1972</v>
      </c>
      <c r="R93" s="2425">
        <v>16400</v>
      </c>
      <c r="S93" s="2434">
        <v>63603</v>
      </c>
      <c r="T93" s="2149">
        <v>81974</v>
      </c>
    </row>
    <row r="94" spans="1:20" x14ac:dyDescent="0.25">
      <c r="A94" s="2150" t="s">
        <v>52</v>
      </c>
      <c r="B94" s="2379">
        <v>4002</v>
      </c>
      <c r="C94" s="2379">
        <v>769</v>
      </c>
      <c r="D94" s="2424">
        <v>51</v>
      </c>
      <c r="E94" s="2380">
        <v>1302</v>
      </c>
      <c r="F94" s="2380">
        <v>938</v>
      </c>
      <c r="G94" s="2434">
        <v>25</v>
      </c>
      <c r="H94" s="2441">
        <v>412</v>
      </c>
      <c r="I94" s="2446">
        <v>7422</v>
      </c>
      <c r="J94" s="2389">
        <v>841</v>
      </c>
      <c r="K94" s="2380">
        <v>88</v>
      </c>
      <c r="L94" s="2151">
        <v>0</v>
      </c>
      <c r="M94" s="2380">
        <v>0</v>
      </c>
      <c r="N94" s="2131">
        <v>929</v>
      </c>
      <c r="O94" s="2132">
        <v>8351</v>
      </c>
      <c r="P94" s="2170">
        <v>4287</v>
      </c>
      <c r="Q94" s="2478">
        <v>4007</v>
      </c>
      <c r="R94" s="2425">
        <v>992</v>
      </c>
      <c r="S94" s="2434">
        <v>3211</v>
      </c>
      <c r="T94" s="2149">
        <v>8210</v>
      </c>
    </row>
    <row r="95" spans="1:20" x14ac:dyDescent="0.25">
      <c r="A95" s="2154" t="s">
        <v>53</v>
      </c>
      <c r="B95" s="2380">
        <v>4370</v>
      </c>
      <c r="C95" s="2380">
        <v>4874</v>
      </c>
      <c r="D95" s="2425">
        <v>34</v>
      </c>
      <c r="E95" s="2380">
        <v>605</v>
      </c>
      <c r="F95" s="2380">
        <v>1867</v>
      </c>
      <c r="G95" s="2434">
        <v>172</v>
      </c>
      <c r="H95" s="2441">
        <v>265</v>
      </c>
      <c r="I95" s="2446">
        <v>11982</v>
      </c>
      <c r="J95" s="2389">
        <v>0</v>
      </c>
      <c r="K95" s="2380">
        <v>0</v>
      </c>
      <c r="L95" s="2151">
        <v>0</v>
      </c>
      <c r="M95" s="2380">
        <v>74</v>
      </c>
      <c r="N95" s="2131">
        <v>74</v>
      </c>
      <c r="O95" s="2132">
        <v>12056</v>
      </c>
      <c r="P95" s="2170">
        <v>6205</v>
      </c>
      <c r="Q95" s="2478">
        <v>1410</v>
      </c>
      <c r="R95" s="2425">
        <v>5147</v>
      </c>
      <c r="S95" s="2434">
        <v>5341</v>
      </c>
      <c r="T95" s="2149">
        <v>11898</v>
      </c>
    </row>
    <row r="96" spans="1:20" ht="15.75" thickBot="1" x14ac:dyDescent="0.3">
      <c r="A96" s="2155" t="s">
        <v>23</v>
      </c>
      <c r="B96" s="2381">
        <v>1070</v>
      </c>
      <c r="C96" s="2381">
        <v>224</v>
      </c>
      <c r="D96" s="2426">
        <v>0</v>
      </c>
      <c r="E96" s="2381">
        <v>41</v>
      </c>
      <c r="F96" s="2381">
        <v>96</v>
      </c>
      <c r="G96" s="2435">
        <v>0</v>
      </c>
      <c r="H96" s="2442">
        <v>284</v>
      </c>
      <c r="I96" s="2447">
        <v>1715</v>
      </c>
      <c r="J96" s="2390">
        <v>0</v>
      </c>
      <c r="K96" s="2381">
        <v>0</v>
      </c>
      <c r="L96" s="2156">
        <v>0</v>
      </c>
      <c r="M96" s="2381">
        <v>0</v>
      </c>
      <c r="N96" s="2131">
        <v>0</v>
      </c>
      <c r="O96" s="2132">
        <v>1715</v>
      </c>
      <c r="P96" s="2464">
        <v>762</v>
      </c>
      <c r="Q96" s="2479">
        <v>1072</v>
      </c>
      <c r="R96" s="2492">
        <v>140</v>
      </c>
      <c r="S96" s="2502">
        <v>2</v>
      </c>
      <c r="T96" s="2337">
        <v>1214</v>
      </c>
    </row>
    <row r="97" spans="1:20" ht="15.75" thickBot="1" x14ac:dyDescent="0.3">
      <c r="A97" s="2115" t="s">
        <v>492</v>
      </c>
      <c r="B97" s="2116">
        <v>83602</v>
      </c>
      <c r="C97" s="2116">
        <v>125700</v>
      </c>
      <c r="D97" s="2117">
        <v>1082</v>
      </c>
      <c r="E97" s="2116">
        <v>55097</v>
      </c>
      <c r="F97" s="2116">
        <v>53813</v>
      </c>
      <c r="G97" s="2117">
        <v>574</v>
      </c>
      <c r="H97" s="2122">
        <v>43850</v>
      </c>
      <c r="I97" s="2118">
        <v>362061</v>
      </c>
      <c r="J97" s="2166">
        <v>116580</v>
      </c>
      <c r="K97" s="2116">
        <v>48835</v>
      </c>
      <c r="L97" s="2116">
        <v>42516</v>
      </c>
      <c r="M97" s="2116">
        <v>40329</v>
      </c>
      <c r="N97" s="2120">
        <v>248259</v>
      </c>
      <c r="O97" s="2121">
        <v>610320</v>
      </c>
      <c r="P97" s="2122">
        <v>340135</v>
      </c>
      <c r="Q97" s="2101">
        <v>35819</v>
      </c>
      <c r="R97" s="2101">
        <v>63700</v>
      </c>
      <c r="S97" s="2102">
        <v>194951</v>
      </c>
      <c r="T97" s="2080">
        <v>294470</v>
      </c>
    </row>
    <row r="98" spans="1:20" x14ac:dyDescent="0.25">
      <c r="A98" s="2137" t="s">
        <v>49</v>
      </c>
      <c r="B98" s="2380">
        <v>63128</v>
      </c>
      <c r="C98" s="2380">
        <v>94278</v>
      </c>
      <c r="D98" s="2425">
        <v>939</v>
      </c>
      <c r="E98" s="2380">
        <v>40938</v>
      </c>
      <c r="F98" s="2380">
        <v>40222</v>
      </c>
      <c r="G98" s="2434">
        <v>510</v>
      </c>
      <c r="H98" s="2441">
        <v>38068</v>
      </c>
      <c r="I98" s="2445">
        <v>276634</v>
      </c>
      <c r="J98" s="2389">
        <v>96348</v>
      </c>
      <c r="K98" s="2380">
        <v>36451</v>
      </c>
      <c r="L98" s="2380">
        <v>34266</v>
      </c>
      <c r="M98" s="2380">
        <v>30931</v>
      </c>
      <c r="N98" s="2131">
        <v>197996</v>
      </c>
      <c r="O98" s="2132">
        <v>474630</v>
      </c>
      <c r="P98" s="2170">
        <v>273066</v>
      </c>
      <c r="Q98" s="2477">
        <v>30440</v>
      </c>
      <c r="R98" s="2491">
        <v>55638</v>
      </c>
      <c r="S98" s="2501">
        <v>139514</v>
      </c>
      <c r="T98" s="2040">
        <v>225592</v>
      </c>
    </row>
    <row r="99" spans="1:20" x14ac:dyDescent="0.25">
      <c r="A99" s="2137" t="s">
        <v>50</v>
      </c>
      <c r="B99" s="2380">
        <v>14</v>
      </c>
      <c r="C99" s="2380">
        <v>0</v>
      </c>
      <c r="D99" s="2425">
        <v>0</v>
      </c>
      <c r="E99" s="2380">
        <v>5782</v>
      </c>
      <c r="F99" s="2380">
        <v>0</v>
      </c>
      <c r="G99" s="2434">
        <v>0</v>
      </c>
      <c r="H99" s="2441">
        <v>6</v>
      </c>
      <c r="I99" s="2446">
        <v>5802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5802</v>
      </c>
      <c r="P99" s="2170">
        <v>16</v>
      </c>
      <c r="Q99" s="2478">
        <v>12</v>
      </c>
      <c r="R99" s="2425">
        <v>665</v>
      </c>
      <c r="S99" s="2434">
        <v>226</v>
      </c>
      <c r="T99" s="2149">
        <v>903</v>
      </c>
    </row>
    <row r="100" spans="1:20" x14ac:dyDescent="0.25">
      <c r="A100" s="2137" t="s">
        <v>51</v>
      </c>
      <c r="B100" s="2167">
        <v>19728</v>
      </c>
      <c r="C100" s="2167">
        <v>31300</v>
      </c>
      <c r="D100" s="2168">
        <v>143</v>
      </c>
      <c r="E100" s="2167">
        <v>7654</v>
      </c>
      <c r="F100" s="2167">
        <v>13296</v>
      </c>
      <c r="G100" s="2169">
        <v>61</v>
      </c>
      <c r="H100" s="2170">
        <v>5406</v>
      </c>
      <c r="I100" s="2446">
        <v>77384</v>
      </c>
      <c r="J100" s="2171">
        <v>20232</v>
      </c>
      <c r="K100" s="2167">
        <v>12383</v>
      </c>
      <c r="L100" s="2167">
        <v>8250</v>
      </c>
      <c r="M100" s="2167">
        <v>9148</v>
      </c>
      <c r="N100" s="2131">
        <v>50013</v>
      </c>
      <c r="O100" s="2132">
        <v>127397</v>
      </c>
      <c r="P100" s="2170">
        <v>65286</v>
      </c>
      <c r="Q100" s="2478">
        <v>4089</v>
      </c>
      <c r="R100" s="2425">
        <v>6668</v>
      </c>
      <c r="S100" s="2434">
        <v>54873</v>
      </c>
      <c r="T100" s="2149">
        <v>65630</v>
      </c>
    </row>
    <row r="101" spans="1:20" x14ac:dyDescent="0.25">
      <c r="A101" s="2150" t="s">
        <v>52</v>
      </c>
      <c r="B101" s="2167">
        <v>517</v>
      </c>
      <c r="C101" s="2167">
        <v>112</v>
      </c>
      <c r="D101" s="2168">
        <v>0</v>
      </c>
      <c r="E101" s="2167">
        <v>572</v>
      </c>
      <c r="F101" s="2167">
        <v>147</v>
      </c>
      <c r="G101" s="2169">
        <v>0</v>
      </c>
      <c r="H101" s="2170">
        <v>341</v>
      </c>
      <c r="I101" s="2446">
        <v>1688</v>
      </c>
      <c r="J101" s="2171">
        <v>0</v>
      </c>
      <c r="K101" s="2167">
        <v>0</v>
      </c>
      <c r="L101" s="2167">
        <v>0</v>
      </c>
      <c r="M101" s="2167">
        <v>3</v>
      </c>
      <c r="N101" s="2131">
        <v>3</v>
      </c>
      <c r="O101" s="2132">
        <v>1691</v>
      </c>
      <c r="P101" s="2170">
        <v>1109</v>
      </c>
      <c r="Q101" s="2478">
        <v>1108</v>
      </c>
      <c r="R101" s="2425">
        <v>235</v>
      </c>
      <c r="S101" s="2434">
        <v>338</v>
      </c>
      <c r="T101" s="2149">
        <v>1681</v>
      </c>
    </row>
    <row r="102" spans="1:20" x14ac:dyDescent="0.25">
      <c r="A102" s="2150" t="s">
        <v>53</v>
      </c>
      <c r="B102" s="2167">
        <v>105</v>
      </c>
      <c r="C102" s="2167">
        <v>4</v>
      </c>
      <c r="D102" s="2168">
        <v>0</v>
      </c>
      <c r="E102" s="2167">
        <v>123</v>
      </c>
      <c r="F102" s="2167">
        <v>148</v>
      </c>
      <c r="G102" s="2169">
        <v>3</v>
      </c>
      <c r="H102" s="2338">
        <v>28</v>
      </c>
      <c r="I102" s="2446">
        <v>408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408</v>
      </c>
      <c r="P102" s="2170">
        <v>268</v>
      </c>
      <c r="Q102" s="2478">
        <v>106</v>
      </c>
      <c r="R102" s="2425">
        <v>172</v>
      </c>
      <c r="S102" s="2434">
        <v>0</v>
      </c>
      <c r="T102" s="2149">
        <v>278</v>
      </c>
    </row>
    <row r="103" spans="1:20" ht="15.75" thickBot="1" x14ac:dyDescent="0.3">
      <c r="A103" s="2340" t="s">
        <v>23</v>
      </c>
      <c r="B103" s="2382">
        <v>110</v>
      </c>
      <c r="C103" s="2382">
        <v>6</v>
      </c>
      <c r="D103" s="2427">
        <v>0</v>
      </c>
      <c r="E103" s="2382">
        <v>28</v>
      </c>
      <c r="F103" s="2382">
        <v>0</v>
      </c>
      <c r="G103" s="2436">
        <v>0</v>
      </c>
      <c r="H103" s="2443">
        <v>0</v>
      </c>
      <c r="I103" s="2447">
        <v>144</v>
      </c>
      <c r="J103" s="2391">
        <v>0</v>
      </c>
      <c r="K103" s="2382">
        <v>0</v>
      </c>
      <c r="L103" s="2382">
        <v>0</v>
      </c>
      <c r="M103" s="2382">
        <v>247</v>
      </c>
      <c r="N103" s="2131">
        <v>247</v>
      </c>
      <c r="O103" s="2132">
        <v>391</v>
      </c>
      <c r="P103" s="2464">
        <v>390</v>
      </c>
      <c r="Q103" s="2479">
        <v>63</v>
      </c>
      <c r="R103" s="2492">
        <v>323</v>
      </c>
      <c r="S103" s="2502">
        <v>0</v>
      </c>
      <c r="T103" s="2337">
        <v>386</v>
      </c>
    </row>
    <row r="104" spans="1:20" ht="15.75" thickBot="1" x14ac:dyDescent="0.3">
      <c r="A104" s="2178" t="s">
        <v>558</v>
      </c>
      <c r="B104" s="2179">
        <v>270999</v>
      </c>
      <c r="C104" s="2180">
        <v>235109</v>
      </c>
      <c r="D104" s="2180">
        <v>4951</v>
      </c>
      <c r="E104" s="2180">
        <v>94025</v>
      </c>
      <c r="F104" s="2180">
        <v>95123</v>
      </c>
      <c r="G104" s="2180">
        <v>2418</v>
      </c>
      <c r="H104" s="2180">
        <v>67336</v>
      </c>
      <c r="I104" s="2181">
        <v>762592</v>
      </c>
      <c r="J104" s="2179">
        <v>136569</v>
      </c>
      <c r="K104" s="2179">
        <v>62898</v>
      </c>
      <c r="L104" s="2179">
        <v>51564</v>
      </c>
      <c r="M104" s="2179">
        <v>45863</v>
      </c>
      <c r="N104" s="2120">
        <v>296894</v>
      </c>
      <c r="O104" s="2121">
        <v>1059486</v>
      </c>
      <c r="P104" s="2179">
        <v>547725</v>
      </c>
      <c r="Q104" s="2182">
        <v>116156</v>
      </c>
      <c r="R104" s="2182">
        <v>199073</v>
      </c>
      <c r="S104" s="2182">
        <v>353301</v>
      </c>
      <c r="T104" s="2182">
        <v>668530</v>
      </c>
    </row>
    <row r="105" spans="1:20" ht="30" thickBot="1" x14ac:dyDescent="0.3">
      <c r="A105" s="2183" t="s">
        <v>559</v>
      </c>
      <c r="B105" s="2184">
        <v>522511</v>
      </c>
      <c r="C105" s="2184">
        <v>257320</v>
      </c>
      <c r="D105" s="2184">
        <v>9010</v>
      </c>
      <c r="E105" s="2184">
        <v>139699</v>
      </c>
      <c r="F105" s="2184">
        <v>120725</v>
      </c>
      <c r="G105" s="2184">
        <v>2949</v>
      </c>
      <c r="H105" s="2184">
        <v>89584</v>
      </c>
      <c r="I105" s="1379">
        <v>1129838</v>
      </c>
      <c r="J105" s="2184">
        <v>140032</v>
      </c>
      <c r="K105" s="2184">
        <v>64040</v>
      </c>
      <c r="L105" s="2184">
        <v>51572</v>
      </c>
      <c r="M105" s="2184">
        <v>45908</v>
      </c>
      <c r="N105" s="1379">
        <v>301552</v>
      </c>
      <c r="O105" s="1380">
        <v>1431391</v>
      </c>
      <c r="P105" s="2184">
        <v>695390</v>
      </c>
      <c r="Q105" s="2185">
        <v>429807</v>
      </c>
      <c r="R105" s="2185">
        <v>217942</v>
      </c>
      <c r="S105" s="2185">
        <v>366161</v>
      </c>
      <c r="T105" s="2185">
        <v>1013910</v>
      </c>
    </row>
    <row r="107" spans="1:20" x14ac:dyDescent="0.25">
      <c r="B107" s="2274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109"/>
  <sheetViews>
    <sheetView topLeftCell="J18" workbookViewId="0">
      <selection activeCell="A10" sqref="A10:A35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616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556"/>
      <c r="B3" s="1907"/>
      <c r="C3" s="2556"/>
      <c r="D3" s="1907"/>
      <c r="E3" s="1907"/>
      <c r="F3" s="3615" t="s">
        <v>543</v>
      </c>
      <c r="G3" s="3615"/>
      <c r="H3" s="2556"/>
      <c r="I3" s="1907"/>
      <c r="J3" s="2556"/>
      <c r="K3" s="2556"/>
      <c r="L3" s="2556"/>
      <c r="M3" s="2556"/>
      <c r="N3" s="2556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555" t="s">
        <v>15</v>
      </c>
      <c r="D9" s="1909" t="s">
        <v>546</v>
      </c>
      <c r="E9" s="3609"/>
      <c r="F9" s="2555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ht="17.25" customHeight="1" x14ac:dyDescent="0.25">
      <c r="A10" s="1914" t="s">
        <v>17</v>
      </c>
      <c r="B10" s="2369">
        <v>6340</v>
      </c>
      <c r="C10" s="2504">
        <v>820</v>
      </c>
      <c r="D10" s="2516">
        <v>366</v>
      </c>
      <c r="E10" s="2369">
        <v>5750</v>
      </c>
      <c r="F10" s="2504">
        <v>2121</v>
      </c>
      <c r="G10" s="2516">
        <v>53</v>
      </c>
      <c r="H10" s="2540">
        <v>403</v>
      </c>
      <c r="I10" s="2034">
        <v>15434</v>
      </c>
      <c r="J10" s="2369">
        <v>0</v>
      </c>
      <c r="K10" s="2369">
        <v>0</v>
      </c>
      <c r="L10" s="2369">
        <v>0</v>
      </c>
      <c r="M10" s="2369">
        <v>0</v>
      </c>
      <c r="N10" s="2034">
        <v>0</v>
      </c>
      <c r="O10" s="2035">
        <v>15434</v>
      </c>
      <c r="P10" s="2457">
        <v>4496</v>
      </c>
      <c r="Q10" s="2471">
        <v>13867</v>
      </c>
      <c r="R10" s="2486">
        <v>741</v>
      </c>
      <c r="S10" s="2499">
        <v>119</v>
      </c>
      <c r="T10" s="2040">
        <v>14728</v>
      </c>
    </row>
    <row r="11" spans="1:20" x14ac:dyDescent="0.25">
      <c r="A11" s="2289" t="s">
        <v>552</v>
      </c>
      <c r="B11" s="2370">
        <v>2429</v>
      </c>
      <c r="C11" s="2505">
        <v>663</v>
      </c>
      <c r="D11" s="2517">
        <v>235</v>
      </c>
      <c r="E11" s="2370">
        <v>1930</v>
      </c>
      <c r="F11" s="2505">
        <v>603</v>
      </c>
      <c r="G11" s="2516">
        <v>0</v>
      </c>
      <c r="H11" s="2540">
        <v>161</v>
      </c>
      <c r="I11" s="2034">
        <v>5786</v>
      </c>
      <c r="J11" s="2370">
        <v>0</v>
      </c>
      <c r="K11" s="2370">
        <v>0</v>
      </c>
      <c r="L11" s="2370">
        <v>0</v>
      </c>
      <c r="M11" s="2369">
        <v>0</v>
      </c>
      <c r="N11" s="2034">
        <v>0</v>
      </c>
      <c r="O11" s="2035">
        <v>5786</v>
      </c>
      <c r="P11" s="2458">
        <v>1844</v>
      </c>
      <c r="Q11" s="2472">
        <v>4767</v>
      </c>
      <c r="R11" s="2168">
        <v>498</v>
      </c>
      <c r="S11" s="2169">
        <v>4</v>
      </c>
      <c r="T11" s="2040">
        <v>5269</v>
      </c>
    </row>
    <row r="12" spans="1:20" s="1945" customFormat="1" x14ac:dyDescent="0.25">
      <c r="A12" s="1933" t="s">
        <v>553</v>
      </c>
      <c r="B12" s="2371">
        <v>1255</v>
      </c>
      <c r="C12" s="2506">
        <v>261</v>
      </c>
      <c r="D12" s="2518">
        <v>46</v>
      </c>
      <c r="E12" s="2529">
        <v>693</v>
      </c>
      <c r="F12" s="2506">
        <v>199</v>
      </c>
      <c r="G12" s="2535">
        <v>0</v>
      </c>
      <c r="H12" s="2541">
        <v>0</v>
      </c>
      <c r="I12" s="2053">
        <v>2408</v>
      </c>
      <c r="J12" s="2371">
        <v>0</v>
      </c>
      <c r="K12" s="2371">
        <v>0</v>
      </c>
      <c r="L12" s="2371">
        <v>0</v>
      </c>
      <c r="M12" s="2439">
        <v>0</v>
      </c>
      <c r="N12" s="2053">
        <v>0</v>
      </c>
      <c r="O12" s="2054">
        <v>2408</v>
      </c>
      <c r="P12" s="2459">
        <v>368</v>
      </c>
      <c r="Q12" s="2473">
        <v>2267</v>
      </c>
      <c r="R12" s="2487">
        <v>60</v>
      </c>
      <c r="S12" s="2552">
        <v>0</v>
      </c>
      <c r="T12" s="2052">
        <v>2327</v>
      </c>
    </row>
    <row r="13" spans="1:20" s="1945" customFormat="1" x14ac:dyDescent="0.25">
      <c r="A13" s="1933" t="s">
        <v>412</v>
      </c>
      <c r="B13" s="2371">
        <v>394</v>
      </c>
      <c r="C13" s="2506">
        <v>31</v>
      </c>
      <c r="D13" s="2518">
        <v>27</v>
      </c>
      <c r="E13" s="2529">
        <v>389</v>
      </c>
      <c r="F13" s="2506">
        <v>80</v>
      </c>
      <c r="G13" s="2535">
        <v>0</v>
      </c>
      <c r="H13" s="2541">
        <v>0</v>
      </c>
      <c r="I13" s="2053">
        <v>894</v>
      </c>
      <c r="J13" s="2371">
        <v>0</v>
      </c>
      <c r="K13" s="2371">
        <v>0</v>
      </c>
      <c r="L13" s="2371">
        <v>0</v>
      </c>
      <c r="M13" s="2439">
        <v>0</v>
      </c>
      <c r="N13" s="2053">
        <v>0</v>
      </c>
      <c r="O13" s="2054">
        <v>894</v>
      </c>
      <c r="P13" s="2459">
        <v>385</v>
      </c>
      <c r="Q13" s="2473">
        <v>490</v>
      </c>
      <c r="R13" s="2487">
        <v>347</v>
      </c>
      <c r="S13" s="2552">
        <v>4</v>
      </c>
      <c r="T13" s="2052">
        <v>841</v>
      </c>
    </row>
    <row r="14" spans="1:20" s="1945" customFormat="1" x14ac:dyDescent="0.25">
      <c r="A14" s="1933" t="s">
        <v>554</v>
      </c>
      <c r="B14" s="2371">
        <v>619</v>
      </c>
      <c r="C14" s="2506">
        <v>349</v>
      </c>
      <c r="D14" s="2518">
        <v>162</v>
      </c>
      <c r="E14" s="2529">
        <v>579</v>
      </c>
      <c r="F14" s="2506">
        <v>169</v>
      </c>
      <c r="G14" s="2535">
        <v>0</v>
      </c>
      <c r="H14" s="2541">
        <v>158</v>
      </c>
      <c r="I14" s="2053">
        <v>1874</v>
      </c>
      <c r="J14" s="2371">
        <v>0</v>
      </c>
      <c r="K14" s="2371">
        <v>0</v>
      </c>
      <c r="L14" s="2371">
        <v>0</v>
      </c>
      <c r="M14" s="2439">
        <v>0</v>
      </c>
      <c r="N14" s="2053">
        <v>0</v>
      </c>
      <c r="O14" s="2054">
        <v>1874</v>
      </c>
      <c r="P14" s="2459">
        <v>959</v>
      </c>
      <c r="Q14" s="2473">
        <v>1565</v>
      </c>
      <c r="R14" s="2487">
        <v>57</v>
      </c>
      <c r="S14" s="2552">
        <v>0</v>
      </c>
      <c r="T14" s="2052">
        <v>1622</v>
      </c>
    </row>
    <row r="15" spans="1:20" x14ac:dyDescent="0.25">
      <c r="A15" s="2289" t="s">
        <v>555</v>
      </c>
      <c r="B15" s="2370">
        <v>2104</v>
      </c>
      <c r="C15" s="2505">
        <v>189</v>
      </c>
      <c r="D15" s="2517">
        <v>109</v>
      </c>
      <c r="E15" s="2370">
        <v>1008</v>
      </c>
      <c r="F15" s="2505">
        <v>287</v>
      </c>
      <c r="G15" s="2516">
        <v>34</v>
      </c>
      <c r="H15" s="2540">
        <v>208</v>
      </c>
      <c r="I15" s="2034">
        <v>3796</v>
      </c>
      <c r="J15" s="2370">
        <v>0</v>
      </c>
      <c r="K15" s="2370">
        <v>0</v>
      </c>
      <c r="L15" s="2370">
        <v>0</v>
      </c>
      <c r="M15" s="2369">
        <v>0</v>
      </c>
      <c r="N15" s="2034">
        <v>0</v>
      </c>
      <c r="O15" s="2035">
        <v>3796</v>
      </c>
      <c r="P15" s="2458">
        <v>1008</v>
      </c>
      <c r="Q15" s="2472">
        <v>2453</v>
      </c>
      <c r="R15" s="2168">
        <v>1162</v>
      </c>
      <c r="S15" s="2169">
        <v>18</v>
      </c>
      <c r="T15" s="2040">
        <v>3633</v>
      </c>
    </row>
    <row r="16" spans="1:20" x14ac:dyDescent="0.25">
      <c r="A16" s="1947" t="s">
        <v>556</v>
      </c>
      <c r="B16" s="2372">
        <v>1280</v>
      </c>
      <c r="C16" s="2507">
        <v>50</v>
      </c>
      <c r="D16" s="2519">
        <v>38</v>
      </c>
      <c r="E16" s="2530">
        <v>368</v>
      </c>
      <c r="F16" s="2507">
        <v>112</v>
      </c>
      <c r="G16" s="2522">
        <v>0</v>
      </c>
      <c r="H16" s="2542">
        <v>124</v>
      </c>
      <c r="I16" s="2062">
        <v>1934</v>
      </c>
      <c r="J16" s="2372">
        <v>0</v>
      </c>
      <c r="K16" s="2372">
        <v>0</v>
      </c>
      <c r="L16" s="2372">
        <v>0</v>
      </c>
      <c r="M16" s="2440">
        <v>0</v>
      </c>
      <c r="N16" s="2062">
        <v>0</v>
      </c>
      <c r="O16" s="2062">
        <v>1934</v>
      </c>
      <c r="P16" s="2460">
        <v>251</v>
      </c>
      <c r="Q16" s="2474">
        <v>793</v>
      </c>
      <c r="R16" s="2488">
        <v>30</v>
      </c>
      <c r="S16" s="2553">
        <v>0</v>
      </c>
      <c r="T16" s="2062">
        <v>823</v>
      </c>
    </row>
    <row r="17" spans="1:20" ht="15.75" thickBot="1" x14ac:dyDescent="0.3">
      <c r="A17" s="2289" t="s">
        <v>23</v>
      </c>
      <c r="B17" s="2373">
        <v>1732</v>
      </c>
      <c r="C17" s="2508">
        <v>214</v>
      </c>
      <c r="D17" s="2520">
        <v>27</v>
      </c>
      <c r="E17" s="2373">
        <v>890</v>
      </c>
      <c r="F17" s="2508">
        <v>961</v>
      </c>
      <c r="G17" s="2517">
        <v>0</v>
      </c>
      <c r="H17" s="2540">
        <v>7</v>
      </c>
      <c r="I17" s="2071">
        <v>3804</v>
      </c>
      <c r="J17" s="2373">
        <v>0</v>
      </c>
      <c r="K17" s="2373">
        <v>388</v>
      </c>
      <c r="L17" s="2373">
        <v>0</v>
      </c>
      <c r="M17" s="2369">
        <v>0</v>
      </c>
      <c r="N17" s="2071">
        <v>388</v>
      </c>
      <c r="O17" s="2072">
        <v>4192</v>
      </c>
      <c r="P17" s="2461">
        <v>2093</v>
      </c>
      <c r="Q17" s="2475">
        <v>2862</v>
      </c>
      <c r="R17" s="2489">
        <v>105</v>
      </c>
      <c r="S17" s="2500">
        <v>1076</v>
      </c>
      <c r="T17" s="2040">
        <v>4043</v>
      </c>
    </row>
    <row r="18" spans="1:20" ht="15.75" thickBot="1" x14ac:dyDescent="0.3">
      <c r="A18" s="1966" t="s">
        <v>24</v>
      </c>
      <c r="B18" s="2077">
        <v>12604</v>
      </c>
      <c r="C18" s="2077">
        <v>1886</v>
      </c>
      <c r="D18" s="2216">
        <v>737</v>
      </c>
      <c r="E18" s="2077">
        <v>9579</v>
      </c>
      <c r="F18" s="2077">
        <v>3972</v>
      </c>
      <c r="G18" s="2216">
        <v>87</v>
      </c>
      <c r="H18" s="2077">
        <v>779</v>
      </c>
      <c r="I18" s="2078">
        <v>28821</v>
      </c>
      <c r="J18" s="2077">
        <v>0</v>
      </c>
      <c r="K18" s="2077">
        <v>388</v>
      </c>
      <c r="L18" s="2077">
        <v>0</v>
      </c>
      <c r="M18" s="2077">
        <v>0</v>
      </c>
      <c r="N18" s="2078">
        <v>388</v>
      </c>
      <c r="O18" s="2079">
        <v>29209</v>
      </c>
      <c r="P18" s="2077">
        <v>9442</v>
      </c>
      <c r="Q18" s="2080">
        <v>23949</v>
      </c>
      <c r="R18" s="2080">
        <v>2506</v>
      </c>
      <c r="S18" s="2080">
        <v>1217</v>
      </c>
      <c r="T18" s="2080">
        <v>27673</v>
      </c>
    </row>
    <row r="19" spans="1:20" x14ac:dyDescent="0.25">
      <c r="A19" s="1971" t="s">
        <v>609</v>
      </c>
      <c r="B19" s="2374">
        <v>3</v>
      </c>
      <c r="C19" s="2509">
        <v>0</v>
      </c>
      <c r="D19" s="2521">
        <v>0</v>
      </c>
      <c r="E19" s="2531">
        <v>14</v>
      </c>
      <c r="F19" s="2509">
        <v>744</v>
      </c>
      <c r="G19" s="2521">
        <v>0</v>
      </c>
      <c r="H19" s="2531">
        <v>12</v>
      </c>
      <c r="I19" s="2034">
        <v>773</v>
      </c>
      <c r="J19" s="2374">
        <v>0</v>
      </c>
      <c r="K19" s="2374">
        <v>0</v>
      </c>
      <c r="L19" s="2374">
        <v>0</v>
      </c>
      <c r="M19" s="2374">
        <v>0</v>
      </c>
      <c r="N19" s="2084">
        <v>0</v>
      </c>
      <c r="O19" s="2085">
        <v>773</v>
      </c>
      <c r="P19" s="2221">
        <v>752</v>
      </c>
      <c r="Q19" s="2471">
        <v>64</v>
      </c>
      <c r="R19" s="2486">
        <v>12</v>
      </c>
      <c r="S19" s="2499">
        <v>697</v>
      </c>
      <c r="T19" s="2040">
        <v>773</v>
      </c>
    </row>
    <row r="20" spans="1:20" x14ac:dyDescent="0.25">
      <c r="A20" s="1978" t="s">
        <v>610</v>
      </c>
      <c r="B20" s="2370">
        <v>0</v>
      </c>
      <c r="C20" s="2505">
        <v>0</v>
      </c>
      <c r="D20" s="2517">
        <v>0</v>
      </c>
      <c r="E20" s="2532">
        <v>35</v>
      </c>
      <c r="F20" s="2505">
        <v>0</v>
      </c>
      <c r="G20" s="2517">
        <v>0</v>
      </c>
      <c r="H20" s="2532">
        <v>0</v>
      </c>
      <c r="I20" s="2034">
        <v>35</v>
      </c>
      <c r="J20" s="2370">
        <v>0</v>
      </c>
      <c r="K20" s="2370">
        <v>0</v>
      </c>
      <c r="L20" s="2370">
        <v>0</v>
      </c>
      <c r="M20" s="2370">
        <v>0</v>
      </c>
      <c r="N20" s="2087">
        <v>0</v>
      </c>
      <c r="O20" s="2088">
        <v>35</v>
      </c>
      <c r="P20" s="2458">
        <v>1</v>
      </c>
      <c r="Q20" s="2472">
        <v>35</v>
      </c>
      <c r="R20" s="2168">
        <v>0</v>
      </c>
      <c r="S20" s="2169">
        <v>0</v>
      </c>
      <c r="T20" s="2040">
        <v>35</v>
      </c>
    </row>
    <row r="21" spans="1:20" x14ac:dyDescent="0.25">
      <c r="A21" s="1978" t="s">
        <v>37</v>
      </c>
      <c r="B21" s="2370">
        <v>0</v>
      </c>
      <c r="C21" s="2505">
        <v>0</v>
      </c>
      <c r="D21" s="2517">
        <v>0</v>
      </c>
      <c r="E21" s="2532">
        <v>0</v>
      </c>
      <c r="F21" s="2505">
        <v>0</v>
      </c>
      <c r="G21" s="2517">
        <v>0</v>
      </c>
      <c r="H21" s="2532">
        <v>0</v>
      </c>
      <c r="I21" s="2034">
        <v>0</v>
      </c>
      <c r="J21" s="2370">
        <v>0</v>
      </c>
      <c r="K21" s="2370">
        <v>0</v>
      </c>
      <c r="L21" s="2370">
        <v>0</v>
      </c>
      <c r="M21" s="2370">
        <v>0</v>
      </c>
      <c r="N21" s="2087">
        <v>0</v>
      </c>
      <c r="O21" s="2088">
        <v>0</v>
      </c>
      <c r="P21" s="2458">
        <v>0</v>
      </c>
      <c r="Q21" s="2472">
        <v>0</v>
      </c>
      <c r="R21" s="2168">
        <v>0</v>
      </c>
      <c r="S21" s="2169">
        <v>0</v>
      </c>
      <c r="T21" s="2040">
        <v>0</v>
      </c>
    </row>
    <row r="22" spans="1:20" x14ac:dyDescent="0.25">
      <c r="A22" s="1978" t="s">
        <v>38</v>
      </c>
      <c r="B22" s="2370">
        <v>0</v>
      </c>
      <c r="C22" s="2505">
        <v>0</v>
      </c>
      <c r="D22" s="2517">
        <v>0</v>
      </c>
      <c r="E22" s="2532">
        <v>0</v>
      </c>
      <c r="F22" s="2505">
        <v>0</v>
      </c>
      <c r="G22" s="2517">
        <v>0</v>
      </c>
      <c r="H22" s="2532">
        <v>0</v>
      </c>
      <c r="I22" s="2034">
        <v>0</v>
      </c>
      <c r="J22" s="2370">
        <v>0</v>
      </c>
      <c r="K22" s="2370">
        <v>0</v>
      </c>
      <c r="L22" s="2370">
        <v>0</v>
      </c>
      <c r="M22" s="2370">
        <v>0</v>
      </c>
      <c r="N22" s="2087">
        <v>0</v>
      </c>
      <c r="O22" s="2088">
        <v>0</v>
      </c>
      <c r="P22" s="2458">
        <v>0</v>
      </c>
      <c r="Q22" s="2472">
        <v>0</v>
      </c>
      <c r="R22" s="2168">
        <v>0</v>
      </c>
      <c r="S22" s="2169">
        <v>0</v>
      </c>
      <c r="T22" s="2040">
        <v>0</v>
      </c>
    </row>
    <row r="23" spans="1:20" x14ac:dyDescent="0.25">
      <c r="A23" s="1978" t="s">
        <v>39</v>
      </c>
      <c r="B23" s="2370">
        <v>0</v>
      </c>
      <c r="C23" s="2505">
        <v>0</v>
      </c>
      <c r="D23" s="2517">
        <v>0</v>
      </c>
      <c r="E23" s="2532">
        <v>0</v>
      </c>
      <c r="F23" s="2505">
        <v>0</v>
      </c>
      <c r="G23" s="2517">
        <v>0</v>
      </c>
      <c r="H23" s="2532">
        <v>0</v>
      </c>
      <c r="I23" s="2034">
        <v>0</v>
      </c>
      <c r="J23" s="2370">
        <v>0</v>
      </c>
      <c r="K23" s="2370">
        <v>0</v>
      </c>
      <c r="L23" s="2370">
        <v>0</v>
      </c>
      <c r="M23" s="2370">
        <v>0</v>
      </c>
      <c r="N23" s="2087">
        <v>0</v>
      </c>
      <c r="O23" s="2088">
        <v>0</v>
      </c>
      <c r="P23" s="2458">
        <v>0</v>
      </c>
      <c r="Q23" s="2472">
        <v>0</v>
      </c>
      <c r="R23" s="2168">
        <v>0</v>
      </c>
      <c r="S23" s="2169">
        <v>0</v>
      </c>
      <c r="T23" s="2040">
        <v>0</v>
      </c>
    </row>
    <row r="24" spans="1:20" ht="15" customHeight="1" x14ac:dyDescent="0.25">
      <c r="A24" s="1978" t="s">
        <v>40</v>
      </c>
      <c r="B24" s="2370">
        <v>0</v>
      </c>
      <c r="C24" s="2505">
        <v>0</v>
      </c>
      <c r="D24" s="2517">
        <v>0</v>
      </c>
      <c r="E24" s="2532">
        <v>0</v>
      </c>
      <c r="F24" s="2505">
        <v>0</v>
      </c>
      <c r="G24" s="2517">
        <v>0</v>
      </c>
      <c r="H24" s="2532">
        <v>0</v>
      </c>
      <c r="I24" s="2034">
        <v>0</v>
      </c>
      <c r="J24" s="2370">
        <v>0</v>
      </c>
      <c r="K24" s="2370">
        <v>0</v>
      </c>
      <c r="L24" s="2370">
        <v>0</v>
      </c>
      <c r="M24" s="2370">
        <v>0</v>
      </c>
      <c r="N24" s="2087">
        <v>0</v>
      </c>
      <c r="O24" s="2088">
        <v>0</v>
      </c>
      <c r="P24" s="2458">
        <v>0</v>
      </c>
      <c r="Q24" s="2472">
        <v>0</v>
      </c>
      <c r="R24" s="2168">
        <v>0</v>
      </c>
      <c r="S24" s="2169">
        <v>0</v>
      </c>
      <c r="T24" s="2040">
        <v>0</v>
      </c>
    </row>
    <row r="25" spans="1:20" x14ac:dyDescent="0.25">
      <c r="A25" s="2313" t="s">
        <v>41</v>
      </c>
      <c r="B25" s="2370">
        <v>0</v>
      </c>
      <c r="C25" s="2505">
        <v>0</v>
      </c>
      <c r="D25" s="2517">
        <v>0</v>
      </c>
      <c r="E25" s="2532">
        <v>9</v>
      </c>
      <c r="F25" s="2505">
        <v>0</v>
      </c>
      <c r="G25" s="2517">
        <v>0</v>
      </c>
      <c r="H25" s="2532">
        <v>0</v>
      </c>
      <c r="I25" s="2034">
        <v>9</v>
      </c>
      <c r="J25" s="2370">
        <v>0</v>
      </c>
      <c r="K25" s="2370">
        <v>0</v>
      </c>
      <c r="L25" s="2370">
        <v>0</v>
      </c>
      <c r="M25" s="2370">
        <v>0</v>
      </c>
      <c r="N25" s="2087">
        <v>0</v>
      </c>
      <c r="O25" s="2088">
        <v>9</v>
      </c>
      <c r="P25" s="2458">
        <v>0</v>
      </c>
      <c r="Q25" s="2472">
        <v>6</v>
      </c>
      <c r="R25" s="2168">
        <v>0</v>
      </c>
      <c r="S25" s="2169">
        <v>0</v>
      </c>
      <c r="T25" s="2040">
        <v>6</v>
      </c>
    </row>
    <row r="26" spans="1:20" x14ac:dyDescent="0.25">
      <c r="A26" s="1978" t="s">
        <v>42</v>
      </c>
      <c r="B26" s="2370">
        <v>0</v>
      </c>
      <c r="C26" s="2505">
        <v>0</v>
      </c>
      <c r="D26" s="2517">
        <v>0</v>
      </c>
      <c r="E26" s="2532">
        <v>0</v>
      </c>
      <c r="F26" s="2505">
        <v>0</v>
      </c>
      <c r="G26" s="2517">
        <v>0</v>
      </c>
      <c r="H26" s="2532">
        <v>0</v>
      </c>
      <c r="I26" s="2034">
        <v>0</v>
      </c>
      <c r="J26" s="2370">
        <v>0</v>
      </c>
      <c r="K26" s="2370">
        <v>0</v>
      </c>
      <c r="L26" s="2370">
        <v>0</v>
      </c>
      <c r="M26" s="2370">
        <v>0</v>
      </c>
      <c r="N26" s="2087">
        <v>0</v>
      </c>
      <c r="O26" s="2088">
        <v>0</v>
      </c>
      <c r="P26" s="2458">
        <v>0</v>
      </c>
      <c r="Q26" s="2472">
        <v>0</v>
      </c>
      <c r="R26" s="2168">
        <v>0</v>
      </c>
      <c r="S26" s="2169">
        <v>0</v>
      </c>
      <c r="T26" s="2040">
        <v>0</v>
      </c>
    </row>
    <row r="27" spans="1:20" x14ac:dyDescent="0.25">
      <c r="A27" s="1978" t="s">
        <v>43</v>
      </c>
      <c r="B27" s="2370">
        <v>66</v>
      </c>
      <c r="C27" s="2505">
        <v>50</v>
      </c>
      <c r="D27" s="2517">
        <v>0</v>
      </c>
      <c r="E27" s="2532">
        <v>39</v>
      </c>
      <c r="F27" s="2505">
        <v>34</v>
      </c>
      <c r="G27" s="2517">
        <v>0</v>
      </c>
      <c r="H27" s="2532">
        <v>0</v>
      </c>
      <c r="I27" s="2034">
        <v>189</v>
      </c>
      <c r="J27" s="2370">
        <v>0</v>
      </c>
      <c r="K27" s="2370">
        <v>0</v>
      </c>
      <c r="L27" s="2370">
        <v>0</v>
      </c>
      <c r="M27" s="2370">
        <v>0</v>
      </c>
      <c r="N27" s="2087">
        <v>0</v>
      </c>
      <c r="O27" s="2088">
        <v>189</v>
      </c>
      <c r="P27" s="2458">
        <v>62</v>
      </c>
      <c r="Q27" s="2472">
        <v>56</v>
      </c>
      <c r="R27" s="2168">
        <v>134</v>
      </c>
      <c r="S27" s="2169">
        <v>0</v>
      </c>
      <c r="T27" s="2040">
        <v>190</v>
      </c>
    </row>
    <row r="28" spans="1:20" x14ac:dyDescent="0.25">
      <c r="A28" s="1978" t="s">
        <v>44</v>
      </c>
      <c r="B28" s="2370">
        <v>0</v>
      </c>
      <c r="C28" s="2505">
        <v>0</v>
      </c>
      <c r="D28" s="2517">
        <v>0</v>
      </c>
      <c r="E28" s="2532">
        <v>3</v>
      </c>
      <c r="F28" s="2505">
        <v>13</v>
      </c>
      <c r="G28" s="2517">
        <v>0</v>
      </c>
      <c r="H28" s="2532">
        <v>0</v>
      </c>
      <c r="I28" s="2034">
        <v>16</v>
      </c>
      <c r="J28" s="2370">
        <v>0</v>
      </c>
      <c r="K28" s="2370">
        <v>0</v>
      </c>
      <c r="L28" s="2370">
        <v>0</v>
      </c>
      <c r="M28" s="2370">
        <v>0</v>
      </c>
      <c r="N28" s="2087">
        <v>0</v>
      </c>
      <c r="O28" s="2088">
        <v>16</v>
      </c>
      <c r="P28" s="2458">
        <v>0</v>
      </c>
      <c r="Q28" s="2472">
        <v>17</v>
      </c>
      <c r="R28" s="2168">
        <v>0</v>
      </c>
      <c r="S28" s="2169">
        <v>0</v>
      </c>
      <c r="T28" s="2040">
        <v>17</v>
      </c>
    </row>
    <row r="29" spans="1:20" x14ac:dyDescent="0.25">
      <c r="A29" s="1978" t="s">
        <v>45</v>
      </c>
      <c r="B29" s="2370">
        <v>0</v>
      </c>
      <c r="C29" s="2505">
        <v>0</v>
      </c>
      <c r="D29" s="2517">
        <v>0</v>
      </c>
      <c r="E29" s="2532">
        <v>0</v>
      </c>
      <c r="F29" s="2505">
        <v>0</v>
      </c>
      <c r="G29" s="2517">
        <v>0</v>
      </c>
      <c r="H29" s="2532">
        <v>0</v>
      </c>
      <c r="I29" s="2034">
        <v>0</v>
      </c>
      <c r="J29" s="2370">
        <v>0</v>
      </c>
      <c r="K29" s="2370">
        <v>0</v>
      </c>
      <c r="L29" s="2370">
        <v>0</v>
      </c>
      <c r="M29" s="2370">
        <v>0</v>
      </c>
      <c r="N29" s="2087">
        <v>0</v>
      </c>
      <c r="O29" s="2088">
        <v>0</v>
      </c>
      <c r="P29" s="2458">
        <v>0</v>
      </c>
      <c r="Q29" s="2472">
        <v>0</v>
      </c>
      <c r="R29" s="2168">
        <v>0</v>
      </c>
      <c r="S29" s="2169">
        <v>0</v>
      </c>
      <c r="T29" s="2040">
        <v>0</v>
      </c>
    </row>
    <row r="30" spans="1:20" x14ac:dyDescent="0.25">
      <c r="A30" s="1978" t="s">
        <v>46</v>
      </c>
      <c r="B30" s="2370">
        <v>0</v>
      </c>
      <c r="C30" s="2505">
        <v>0</v>
      </c>
      <c r="D30" s="2517">
        <v>0</v>
      </c>
      <c r="E30" s="2532">
        <v>75</v>
      </c>
      <c r="F30" s="2505">
        <v>0</v>
      </c>
      <c r="G30" s="2517">
        <v>0</v>
      </c>
      <c r="H30" s="2532">
        <v>0</v>
      </c>
      <c r="I30" s="2034">
        <v>75</v>
      </c>
      <c r="J30" s="2370">
        <v>0</v>
      </c>
      <c r="K30" s="2370">
        <v>0</v>
      </c>
      <c r="L30" s="2370">
        <v>0</v>
      </c>
      <c r="M30" s="2370">
        <v>0</v>
      </c>
      <c r="N30" s="2087">
        <v>0</v>
      </c>
      <c r="O30" s="2088">
        <v>75</v>
      </c>
      <c r="P30" s="2458">
        <v>75</v>
      </c>
      <c r="Q30" s="2472">
        <v>0</v>
      </c>
      <c r="R30" s="2168">
        <v>75</v>
      </c>
      <c r="S30" s="2169">
        <v>0</v>
      </c>
      <c r="T30" s="2040">
        <v>75</v>
      </c>
    </row>
    <row r="31" spans="1:20" x14ac:dyDescent="0.25">
      <c r="A31" s="1978" t="s">
        <v>47</v>
      </c>
      <c r="B31" s="2370">
        <v>0</v>
      </c>
      <c r="C31" s="2505">
        <v>0</v>
      </c>
      <c r="D31" s="2517">
        <v>0</v>
      </c>
      <c r="E31" s="2532">
        <v>0</v>
      </c>
      <c r="F31" s="2505">
        <v>0</v>
      </c>
      <c r="G31" s="2517">
        <v>0</v>
      </c>
      <c r="H31" s="2532">
        <v>0</v>
      </c>
      <c r="I31" s="2034">
        <v>0</v>
      </c>
      <c r="J31" s="2370">
        <v>0</v>
      </c>
      <c r="K31" s="2370">
        <v>0</v>
      </c>
      <c r="L31" s="2370">
        <v>0</v>
      </c>
      <c r="M31" s="2370">
        <v>0</v>
      </c>
      <c r="N31" s="2087">
        <v>0</v>
      </c>
      <c r="O31" s="2088">
        <v>0</v>
      </c>
      <c r="P31" s="2458">
        <v>0</v>
      </c>
      <c r="Q31" s="2472">
        <v>0</v>
      </c>
      <c r="R31" s="2168">
        <v>0</v>
      </c>
      <c r="S31" s="2169">
        <v>0</v>
      </c>
      <c r="T31" s="2040">
        <v>0</v>
      </c>
    </row>
    <row r="32" spans="1:20" x14ac:dyDescent="0.25">
      <c r="A32" s="1982" t="s">
        <v>557</v>
      </c>
      <c r="B32" s="2375">
        <v>8</v>
      </c>
      <c r="C32" s="2510">
        <v>0</v>
      </c>
      <c r="D32" s="2522">
        <v>0</v>
      </c>
      <c r="E32" s="2533">
        <v>74</v>
      </c>
      <c r="F32" s="2510">
        <v>12</v>
      </c>
      <c r="G32" s="2522">
        <v>0</v>
      </c>
      <c r="H32" s="2533">
        <v>11</v>
      </c>
      <c r="I32" s="2062">
        <v>105</v>
      </c>
      <c r="J32" s="2375">
        <v>0</v>
      </c>
      <c r="K32" s="2375">
        <v>0</v>
      </c>
      <c r="L32" s="2375">
        <v>0</v>
      </c>
      <c r="M32" s="2375">
        <v>0</v>
      </c>
      <c r="N32" s="2089">
        <v>0</v>
      </c>
      <c r="O32" s="2089">
        <v>105</v>
      </c>
      <c r="P32" s="2462">
        <v>19</v>
      </c>
      <c r="Q32" s="2476">
        <v>69</v>
      </c>
      <c r="R32" s="2490">
        <v>0</v>
      </c>
      <c r="S32" s="2554">
        <v>0</v>
      </c>
      <c r="T32" s="2062">
        <v>69</v>
      </c>
    </row>
    <row r="33" spans="1:20" ht="15.75" thickBot="1" x14ac:dyDescent="0.3">
      <c r="A33" s="2289" t="s">
        <v>321</v>
      </c>
      <c r="B33" s="2370">
        <v>42</v>
      </c>
      <c r="C33" s="2505">
        <v>0</v>
      </c>
      <c r="D33" s="2517">
        <v>0</v>
      </c>
      <c r="E33" s="2532">
        <v>5</v>
      </c>
      <c r="F33" s="2505">
        <v>1</v>
      </c>
      <c r="G33" s="2517">
        <v>0</v>
      </c>
      <c r="H33" s="2532">
        <v>0</v>
      </c>
      <c r="I33" s="2071">
        <v>48</v>
      </c>
      <c r="J33" s="2370">
        <v>0</v>
      </c>
      <c r="K33" s="2370">
        <v>0</v>
      </c>
      <c r="L33" s="2370">
        <v>0</v>
      </c>
      <c r="M33" s="2370">
        <v>0</v>
      </c>
      <c r="N33" s="2087">
        <v>0</v>
      </c>
      <c r="O33" s="2088">
        <v>48</v>
      </c>
      <c r="P33" s="2458">
        <v>1</v>
      </c>
      <c r="Q33" s="2475">
        <v>46</v>
      </c>
      <c r="R33" s="2489">
        <v>0</v>
      </c>
      <c r="S33" s="2500">
        <v>0</v>
      </c>
      <c r="T33" s="2095">
        <v>46</v>
      </c>
    </row>
    <row r="34" spans="1:20" s="2" customFormat="1" ht="15.75" thickBot="1" x14ac:dyDescent="0.3">
      <c r="A34" s="1992" t="s">
        <v>25</v>
      </c>
      <c r="B34" s="2096">
        <v>119</v>
      </c>
      <c r="C34" s="2212">
        <v>50</v>
      </c>
      <c r="D34" s="2213">
        <v>0</v>
      </c>
      <c r="E34" s="2214">
        <v>254</v>
      </c>
      <c r="F34" s="2212">
        <v>804</v>
      </c>
      <c r="G34" s="2213">
        <v>0</v>
      </c>
      <c r="H34" s="2214">
        <v>23</v>
      </c>
      <c r="I34" s="2078">
        <v>1250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1250</v>
      </c>
      <c r="P34" s="2096">
        <v>910</v>
      </c>
      <c r="Q34" s="2101">
        <v>293</v>
      </c>
      <c r="R34" s="2101">
        <v>221</v>
      </c>
      <c r="S34" s="2102">
        <v>697</v>
      </c>
      <c r="T34" s="2080">
        <v>1211</v>
      </c>
    </row>
    <row r="35" spans="1:20" s="2" customFormat="1" ht="15.75" thickBot="1" x14ac:dyDescent="0.3">
      <c r="A35" s="1966" t="s">
        <v>558</v>
      </c>
      <c r="B35" s="2077">
        <v>12723</v>
      </c>
      <c r="C35" s="2103">
        <v>1936</v>
      </c>
      <c r="D35" s="2215">
        <v>737</v>
      </c>
      <c r="E35" s="2077">
        <v>9833</v>
      </c>
      <c r="F35" s="2105">
        <v>4776</v>
      </c>
      <c r="G35" s="2216">
        <v>87</v>
      </c>
      <c r="H35" s="2077">
        <v>802</v>
      </c>
      <c r="I35" s="2078">
        <v>30071</v>
      </c>
      <c r="J35" s="2077">
        <v>0</v>
      </c>
      <c r="K35" s="2077">
        <v>388</v>
      </c>
      <c r="L35" s="2077">
        <v>0</v>
      </c>
      <c r="M35" s="2077">
        <v>0</v>
      </c>
      <c r="N35" s="2078">
        <v>388</v>
      </c>
      <c r="O35" s="2079">
        <v>30459</v>
      </c>
      <c r="P35" s="2077">
        <v>10352</v>
      </c>
      <c r="Q35" s="2106">
        <v>24242</v>
      </c>
      <c r="R35" s="2106">
        <v>2727</v>
      </c>
      <c r="S35" s="2107">
        <v>1914</v>
      </c>
      <c r="T35" s="2108">
        <v>28884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555" t="s">
        <v>15</v>
      </c>
      <c r="D42" s="1909" t="s">
        <v>546</v>
      </c>
      <c r="E42" s="3609"/>
      <c r="F42" s="2555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503">
        <v>1888</v>
      </c>
      <c r="C43" s="2406">
        <v>252</v>
      </c>
      <c r="D43" s="2423">
        <v>79</v>
      </c>
      <c r="E43" s="2534">
        <v>1119</v>
      </c>
      <c r="F43" s="2534">
        <v>218</v>
      </c>
      <c r="G43" s="2501">
        <v>22</v>
      </c>
      <c r="H43" s="2543">
        <v>30</v>
      </c>
      <c r="I43" s="2034">
        <v>3508</v>
      </c>
      <c r="J43" s="2404">
        <v>0</v>
      </c>
      <c r="K43" s="2551">
        <v>0</v>
      </c>
      <c r="L43" s="2534">
        <v>0</v>
      </c>
      <c r="M43" s="2543">
        <v>0</v>
      </c>
      <c r="N43" s="2034">
        <v>0</v>
      </c>
      <c r="O43" s="2035">
        <v>3508</v>
      </c>
      <c r="P43" s="2221">
        <v>924</v>
      </c>
      <c r="Q43" s="2472">
        <v>2957</v>
      </c>
      <c r="R43" s="2168">
        <v>40</v>
      </c>
      <c r="S43" s="2169">
        <v>83</v>
      </c>
      <c r="T43" s="2222">
        <v>3080</v>
      </c>
    </row>
    <row r="44" spans="1:20" s="2" customFormat="1" ht="15.75" thickBot="1" x14ac:dyDescent="0.3">
      <c r="A44" s="1978" t="s">
        <v>28</v>
      </c>
      <c r="B44" s="2400">
        <v>10716</v>
      </c>
      <c r="C44" s="2380">
        <v>1634</v>
      </c>
      <c r="D44" s="2425">
        <v>658</v>
      </c>
      <c r="E44" s="2380">
        <v>8460</v>
      </c>
      <c r="F44" s="2380">
        <v>3754</v>
      </c>
      <c r="G44" s="2501">
        <v>65</v>
      </c>
      <c r="H44" s="2543">
        <v>749</v>
      </c>
      <c r="I44" s="2071">
        <v>25313</v>
      </c>
      <c r="J44" s="2391">
        <v>0</v>
      </c>
      <c r="K44" s="2389">
        <v>388</v>
      </c>
      <c r="L44" s="2380">
        <v>0</v>
      </c>
      <c r="M44" s="2543">
        <v>0</v>
      </c>
      <c r="N44" s="2034">
        <v>388</v>
      </c>
      <c r="O44" s="2035">
        <v>25701</v>
      </c>
      <c r="P44" s="2224">
        <v>8518</v>
      </c>
      <c r="Q44" s="2475">
        <v>20992</v>
      </c>
      <c r="R44" s="2489">
        <v>2466</v>
      </c>
      <c r="S44" s="2500">
        <v>1134</v>
      </c>
      <c r="T44" s="2337">
        <v>24592</v>
      </c>
    </row>
    <row r="45" spans="1:20" s="2" customFormat="1" ht="15.75" thickBot="1" x14ac:dyDescent="0.3">
      <c r="A45" s="1966" t="s">
        <v>24</v>
      </c>
      <c r="B45" s="2103">
        <v>12604</v>
      </c>
      <c r="C45" s="2103">
        <v>1886</v>
      </c>
      <c r="D45" s="2101">
        <v>737</v>
      </c>
      <c r="E45" s="2103">
        <v>9579</v>
      </c>
      <c r="F45" s="2103">
        <v>3972</v>
      </c>
      <c r="G45" s="2101">
        <v>87</v>
      </c>
      <c r="H45" s="2105">
        <v>779</v>
      </c>
      <c r="I45" s="2078">
        <v>28821</v>
      </c>
      <c r="J45" s="2077">
        <v>0</v>
      </c>
      <c r="K45" s="2103">
        <v>388</v>
      </c>
      <c r="L45" s="2103">
        <v>0</v>
      </c>
      <c r="M45" s="2103">
        <v>0</v>
      </c>
      <c r="N45" s="2078">
        <v>388</v>
      </c>
      <c r="O45" s="2079">
        <v>29209</v>
      </c>
      <c r="P45" s="2105">
        <v>9442</v>
      </c>
      <c r="Q45" s="2225">
        <v>23949</v>
      </c>
      <c r="R45" s="2225">
        <v>2506</v>
      </c>
      <c r="S45" s="2226">
        <v>1217</v>
      </c>
      <c r="T45" s="2098">
        <v>27673</v>
      </c>
    </row>
    <row r="46" spans="1:20" s="2" customFormat="1" ht="15.75" thickBot="1" x14ac:dyDescent="0.3">
      <c r="A46" s="1966" t="s">
        <v>25</v>
      </c>
      <c r="B46" s="2227">
        <v>119</v>
      </c>
      <c r="C46" s="2227">
        <v>50</v>
      </c>
      <c r="D46" s="2106">
        <v>0</v>
      </c>
      <c r="E46" s="2227">
        <v>254</v>
      </c>
      <c r="F46" s="2227">
        <v>804</v>
      </c>
      <c r="G46" s="2106">
        <v>0</v>
      </c>
      <c r="H46" s="2227">
        <v>23</v>
      </c>
      <c r="I46" s="2078">
        <v>1250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1250</v>
      </c>
      <c r="P46" s="2230">
        <v>910</v>
      </c>
      <c r="Q46" s="2101">
        <v>293</v>
      </c>
      <c r="R46" s="2101">
        <v>221</v>
      </c>
      <c r="S46" s="2102">
        <v>697</v>
      </c>
      <c r="T46" s="2080">
        <v>1211</v>
      </c>
    </row>
    <row r="47" spans="1:20" s="2" customFormat="1" ht="15.75" thickBot="1" x14ac:dyDescent="0.3">
      <c r="A47" s="2028" t="s">
        <v>558</v>
      </c>
      <c r="B47" s="2227">
        <v>12723</v>
      </c>
      <c r="C47" s="2227">
        <v>1936</v>
      </c>
      <c r="D47" s="2106">
        <v>737</v>
      </c>
      <c r="E47" s="2227">
        <v>9833</v>
      </c>
      <c r="F47" s="2227">
        <v>4776</v>
      </c>
      <c r="G47" s="2106">
        <v>87</v>
      </c>
      <c r="H47" s="2230">
        <v>802</v>
      </c>
      <c r="I47" s="2078">
        <v>30071</v>
      </c>
      <c r="J47" s="2077">
        <v>0</v>
      </c>
      <c r="K47" s="2227">
        <v>388</v>
      </c>
      <c r="L47" s="2227">
        <v>0</v>
      </c>
      <c r="M47" s="2227">
        <v>0</v>
      </c>
      <c r="N47" s="2231">
        <v>388</v>
      </c>
      <c r="O47" s="2232">
        <v>30459</v>
      </c>
      <c r="P47" s="2105">
        <v>10352</v>
      </c>
      <c r="Q47" s="2106">
        <v>24242</v>
      </c>
      <c r="R47" s="2106">
        <v>2727</v>
      </c>
      <c r="S47" s="2107">
        <v>1914</v>
      </c>
      <c r="T47" s="2108">
        <v>28884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61"/>
      <c r="Q49" s="113"/>
      <c r="R49" s="113"/>
      <c r="S49" s="113"/>
      <c r="T49" s="113"/>
    </row>
    <row r="50" spans="1:20" x14ac:dyDescent="0.25">
      <c r="P50" s="2"/>
    </row>
    <row r="51" spans="1:20" ht="15.75" thickBot="1" x14ac:dyDescent="0.3"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555" t="s">
        <v>15</v>
      </c>
      <c r="D56" s="1909" t="s">
        <v>546</v>
      </c>
      <c r="E56" s="3609"/>
      <c r="F56" s="2555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1914" t="s">
        <v>17</v>
      </c>
      <c r="B57" s="2369">
        <v>6432</v>
      </c>
      <c r="C57" s="2399">
        <v>8808</v>
      </c>
      <c r="D57" s="2416">
        <v>264</v>
      </c>
      <c r="E57" s="2369">
        <v>3625</v>
      </c>
      <c r="F57" s="2399">
        <v>7341</v>
      </c>
      <c r="G57" s="2416">
        <v>49</v>
      </c>
      <c r="H57" s="2369">
        <v>1742</v>
      </c>
      <c r="I57" s="2034">
        <v>27948</v>
      </c>
      <c r="J57" s="2369">
        <v>0</v>
      </c>
      <c r="K57" s="2369">
        <v>0</v>
      </c>
      <c r="L57" s="2369">
        <v>417</v>
      </c>
      <c r="M57" s="2369">
        <v>0</v>
      </c>
      <c r="N57" s="2034">
        <v>417</v>
      </c>
      <c r="O57" s="2035">
        <v>28365</v>
      </c>
      <c r="P57" s="2457">
        <v>14424</v>
      </c>
      <c r="Q57" s="2471">
        <v>4090</v>
      </c>
      <c r="R57" s="2486">
        <v>10524</v>
      </c>
      <c r="S57" s="2499">
        <v>12405</v>
      </c>
      <c r="T57" s="2040">
        <v>27020</v>
      </c>
    </row>
    <row r="58" spans="1:20" x14ac:dyDescent="0.25">
      <c r="A58" s="2289" t="s">
        <v>552</v>
      </c>
      <c r="B58" s="2370">
        <v>20322</v>
      </c>
      <c r="C58" s="2400">
        <v>8023</v>
      </c>
      <c r="D58" s="2417">
        <v>411</v>
      </c>
      <c r="E58" s="2370">
        <v>1971</v>
      </c>
      <c r="F58" s="2400">
        <v>5035</v>
      </c>
      <c r="G58" s="2416">
        <v>281</v>
      </c>
      <c r="H58" s="2369">
        <v>1346</v>
      </c>
      <c r="I58" s="2034">
        <v>36698</v>
      </c>
      <c r="J58" s="2370">
        <v>294</v>
      </c>
      <c r="K58" s="2370">
        <v>102</v>
      </c>
      <c r="L58" s="2370">
        <v>1144</v>
      </c>
      <c r="M58" s="2369">
        <v>50</v>
      </c>
      <c r="N58" s="2034">
        <v>1590</v>
      </c>
      <c r="O58" s="2035">
        <v>38289</v>
      </c>
      <c r="P58" s="2458">
        <v>27516</v>
      </c>
      <c r="Q58" s="2472">
        <v>2038</v>
      </c>
      <c r="R58" s="2168">
        <v>6238</v>
      </c>
      <c r="S58" s="2169">
        <v>11424</v>
      </c>
      <c r="T58" s="2040">
        <v>19699</v>
      </c>
    </row>
    <row r="59" spans="1:20" s="1945" customFormat="1" x14ac:dyDescent="0.25">
      <c r="A59" s="1933" t="s">
        <v>553</v>
      </c>
      <c r="B59" s="2371">
        <v>1371</v>
      </c>
      <c r="C59" s="2401">
        <v>1974</v>
      </c>
      <c r="D59" s="2417">
        <v>137</v>
      </c>
      <c r="E59" s="2371">
        <v>622</v>
      </c>
      <c r="F59" s="2401">
        <v>926</v>
      </c>
      <c r="G59" s="2416">
        <v>201</v>
      </c>
      <c r="H59" s="2439">
        <v>174</v>
      </c>
      <c r="I59" s="2053">
        <v>5067</v>
      </c>
      <c r="J59" s="2371">
        <v>0</v>
      </c>
      <c r="K59" s="2371">
        <v>0</v>
      </c>
      <c r="L59" s="2371">
        <v>1</v>
      </c>
      <c r="M59" s="2439">
        <v>50</v>
      </c>
      <c r="N59" s="2053">
        <v>51</v>
      </c>
      <c r="O59" s="2054">
        <v>5118</v>
      </c>
      <c r="P59" s="2459">
        <v>2467</v>
      </c>
      <c r="Q59" s="2473">
        <v>857</v>
      </c>
      <c r="R59" s="2487">
        <v>548</v>
      </c>
      <c r="S59" s="2552">
        <v>2069</v>
      </c>
      <c r="T59" s="2052">
        <v>3474</v>
      </c>
    </row>
    <row r="60" spans="1:20" s="1945" customFormat="1" x14ac:dyDescent="0.25">
      <c r="A60" s="1933" t="s">
        <v>412</v>
      </c>
      <c r="B60" s="2371">
        <v>17130</v>
      </c>
      <c r="C60" s="2401">
        <v>2097</v>
      </c>
      <c r="D60" s="2417">
        <v>0</v>
      </c>
      <c r="E60" s="2371">
        <v>264</v>
      </c>
      <c r="F60" s="2401">
        <v>731</v>
      </c>
      <c r="G60" s="2416">
        <v>49</v>
      </c>
      <c r="H60" s="2439">
        <v>0</v>
      </c>
      <c r="I60" s="2053">
        <v>20222</v>
      </c>
      <c r="J60" s="2371">
        <v>0</v>
      </c>
      <c r="K60" s="2371">
        <v>0</v>
      </c>
      <c r="L60" s="2371">
        <v>2</v>
      </c>
      <c r="M60" s="2439">
        <v>0</v>
      </c>
      <c r="N60" s="2053">
        <v>2</v>
      </c>
      <c r="O60" s="2054">
        <v>20224</v>
      </c>
      <c r="P60" s="2459">
        <v>17279</v>
      </c>
      <c r="Q60" s="2473">
        <v>223</v>
      </c>
      <c r="R60" s="2487">
        <v>1418</v>
      </c>
      <c r="S60" s="2552">
        <v>3118</v>
      </c>
      <c r="T60" s="2052">
        <v>4759</v>
      </c>
    </row>
    <row r="61" spans="1:20" s="1945" customFormat="1" x14ac:dyDescent="0.25">
      <c r="A61" s="1933" t="s">
        <v>554</v>
      </c>
      <c r="B61" s="2371">
        <v>1743</v>
      </c>
      <c r="C61" s="2401">
        <v>3923</v>
      </c>
      <c r="D61" s="2417">
        <v>269</v>
      </c>
      <c r="E61" s="2371">
        <v>1026</v>
      </c>
      <c r="F61" s="2401">
        <v>3364</v>
      </c>
      <c r="G61" s="2416">
        <v>31</v>
      </c>
      <c r="H61" s="2439">
        <v>1017</v>
      </c>
      <c r="I61" s="2053">
        <v>11073</v>
      </c>
      <c r="J61" s="2371">
        <v>294</v>
      </c>
      <c r="K61" s="2371">
        <v>102</v>
      </c>
      <c r="L61" s="2371">
        <v>1141</v>
      </c>
      <c r="M61" s="2439">
        <v>0</v>
      </c>
      <c r="N61" s="2053">
        <v>1537</v>
      </c>
      <c r="O61" s="2054">
        <v>12611</v>
      </c>
      <c r="P61" s="2459">
        <v>7564</v>
      </c>
      <c r="Q61" s="2473">
        <v>790</v>
      </c>
      <c r="R61" s="2487">
        <v>4118</v>
      </c>
      <c r="S61" s="2552">
        <v>6233</v>
      </c>
      <c r="T61" s="2052">
        <v>11142</v>
      </c>
    </row>
    <row r="62" spans="1:20" x14ac:dyDescent="0.25">
      <c r="A62" s="2289" t="s">
        <v>555</v>
      </c>
      <c r="B62" s="2370">
        <v>1083</v>
      </c>
      <c r="C62" s="2400">
        <v>1122</v>
      </c>
      <c r="D62" s="2417">
        <v>242</v>
      </c>
      <c r="E62" s="2370">
        <v>374</v>
      </c>
      <c r="F62" s="2400">
        <v>163</v>
      </c>
      <c r="G62" s="2416">
        <v>0</v>
      </c>
      <c r="H62" s="2369">
        <v>342</v>
      </c>
      <c r="I62" s="2034">
        <v>3084</v>
      </c>
      <c r="J62" s="2370">
        <v>0</v>
      </c>
      <c r="K62" s="2370">
        <v>0</v>
      </c>
      <c r="L62" s="2370">
        <v>0</v>
      </c>
      <c r="M62" s="2369">
        <v>0</v>
      </c>
      <c r="N62" s="2034">
        <v>0</v>
      </c>
      <c r="O62" s="2035">
        <v>3084</v>
      </c>
      <c r="P62" s="2458">
        <v>2176</v>
      </c>
      <c r="Q62" s="2472">
        <v>816</v>
      </c>
      <c r="R62" s="2168">
        <v>1590</v>
      </c>
      <c r="S62" s="2169">
        <v>578</v>
      </c>
      <c r="T62" s="2040">
        <v>2984</v>
      </c>
    </row>
    <row r="63" spans="1:20" x14ac:dyDescent="0.25">
      <c r="A63" s="1947" t="s">
        <v>556</v>
      </c>
      <c r="B63" s="2372">
        <v>670</v>
      </c>
      <c r="C63" s="2402">
        <v>890</v>
      </c>
      <c r="D63" s="2419">
        <v>242</v>
      </c>
      <c r="E63" s="2372">
        <v>76</v>
      </c>
      <c r="F63" s="2402">
        <v>92</v>
      </c>
      <c r="G63" s="2422">
        <v>0</v>
      </c>
      <c r="H63" s="2440">
        <v>296</v>
      </c>
      <c r="I63" s="2062">
        <v>2024</v>
      </c>
      <c r="J63" s="2372">
        <v>0</v>
      </c>
      <c r="K63" s="2372">
        <v>0</v>
      </c>
      <c r="L63" s="2372">
        <v>0</v>
      </c>
      <c r="M63" s="2440">
        <v>0</v>
      </c>
      <c r="N63" s="2062">
        <v>0</v>
      </c>
      <c r="O63" s="2062">
        <v>2024</v>
      </c>
      <c r="P63" s="2460">
        <v>1610</v>
      </c>
      <c r="Q63" s="2474">
        <v>154</v>
      </c>
      <c r="R63" s="2488">
        <v>1310</v>
      </c>
      <c r="S63" s="2553">
        <v>546</v>
      </c>
      <c r="T63" s="2062">
        <v>2010</v>
      </c>
    </row>
    <row r="64" spans="1:20" ht="15.75" thickBot="1" x14ac:dyDescent="0.3">
      <c r="A64" s="2289" t="s">
        <v>23</v>
      </c>
      <c r="B64" s="2373">
        <v>3166</v>
      </c>
      <c r="C64" s="2403">
        <v>4673</v>
      </c>
      <c r="D64" s="2420">
        <v>36</v>
      </c>
      <c r="E64" s="2373">
        <v>957</v>
      </c>
      <c r="F64" s="2403">
        <v>875</v>
      </c>
      <c r="G64" s="2417">
        <v>11</v>
      </c>
      <c r="H64" s="2369">
        <v>1086</v>
      </c>
      <c r="I64" s="2071">
        <v>10757</v>
      </c>
      <c r="J64" s="2373">
        <v>0</v>
      </c>
      <c r="K64" s="2373">
        <v>772</v>
      </c>
      <c r="L64" s="2373">
        <v>510</v>
      </c>
      <c r="M64" s="2369">
        <v>74</v>
      </c>
      <c r="N64" s="2071">
        <v>1356</v>
      </c>
      <c r="O64" s="2072">
        <v>12113</v>
      </c>
      <c r="P64" s="2461">
        <v>5831</v>
      </c>
      <c r="Q64" s="2475">
        <v>1568</v>
      </c>
      <c r="R64" s="2489">
        <v>2125</v>
      </c>
      <c r="S64" s="2500">
        <v>7864</v>
      </c>
      <c r="T64" s="2040">
        <v>11556</v>
      </c>
    </row>
    <row r="65" spans="1:20" ht="15.75" thickBot="1" x14ac:dyDescent="0.3">
      <c r="A65" s="1966" t="s">
        <v>24</v>
      </c>
      <c r="B65" s="2077">
        <v>31004</v>
      </c>
      <c r="C65" s="2077">
        <v>22626</v>
      </c>
      <c r="D65" s="2080">
        <v>953</v>
      </c>
      <c r="E65" s="2077">
        <v>6928</v>
      </c>
      <c r="F65" s="2077">
        <v>13414</v>
      </c>
      <c r="G65" s="2080">
        <v>341</v>
      </c>
      <c r="H65" s="2077">
        <v>4516</v>
      </c>
      <c r="I65" s="2078">
        <v>78487</v>
      </c>
      <c r="J65" s="2077">
        <v>294</v>
      </c>
      <c r="K65" s="2077">
        <v>874</v>
      </c>
      <c r="L65" s="2077">
        <v>2071</v>
      </c>
      <c r="M65" s="2077">
        <v>124</v>
      </c>
      <c r="N65" s="2078">
        <v>3363</v>
      </c>
      <c r="O65" s="2079">
        <v>81851</v>
      </c>
      <c r="P65" s="2077">
        <v>49946</v>
      </c>
      <c r="Q65" s="2080">
        <v>8512</v>
      </c>
      <c r="R65" s="2080">
        <v>20476</v>
      </c>
      <c r="S65" s="2080">
        <v>32271</v>
      </c>
      <c r="T65" s="2080">
        <v>61259</v>
      </c>
    </row>
    <row r="66" spans="1:20" x14ac:dyDescent="0.25">
      <c r="A66" s="1971" t="s">
        <v>609</v>
      </c>
      <c r="B66" s="2374">
        <v>119</v>
      </c>
      <c r="C66" s="2404">
        <v>1950</v>
      </c>
      <c r="D66" s="2421">
        <v>0</v>
      </c>
      <c r="E66" s="2374">
        <v>560</v>
      </c>
      <c r="F66" s="2404">
        <v>3465</v>
      </c>
      <c r="G66" s="2421">
        <v>0</v>
      </c>
      <c r="H66" s="2374">
        <v>9</v>
      </c>
      <c r="I66" s="2034">
        <v>6103</v>
      </c>
      <c r="J66" s="2374">
        <v>1154</v>
      </c>
      <c r="K66" s="2374">
        <v>0</v>
      </c>
      <c r="L66" s="2374">
        <v>2964</v>
      </c>
      <c r="M66" s="2374">
        <v>0</v>
      </c>
      <c r="N66" s="2084">
        <v>4118</v>
      </c>
      <c r="O66" s="2085">
        <v>10221</v>
      </c>
      <c r="P66" s="2221">
        <v>7814</v>
      </c>
      <c r="Q66" s="2471">
        <v>309</v>
      </c>
      <c r="R66" s="2486">
        <v>953</v>
      </c>
      <c r="S66" s="2499">
        <v>2016</v>
      </c>
      <c r="T66" s="2040">
        <v>3278</v>
      </c>
    </row>
    <row r="67" spans="1:20" x14ac:dyDescent="0.25">
      <c r="A67" s="1978" t="s">
        <v>610</v>
      </c>
      <c r="B67" s="2370">
        <v>753</v>
      </c>
      <c r="C67" s="2400">
        <v>4226</v>
      </c>
      <c r="D67" s="2417">
        <v>0</v>
      </c>
      <c r="E67" s="2370">
        <v>845</v>
      </c>
      <c r="F67" s="2400">
        <v>2028</v>
      </c>
      <c r="G67" s="2417">
        <v>0</v>
      </c>
      <c r="H67" s="2370">
        <v>89</v>
      </c>
      <c r="I67" s="2034">
        <v>7941</v>
      </c>
      <c r="J67" s="2370">
        <v>0</v>
      </c>
      <c r="K67" s="2370">
        <v>135</v>
      </c>
      <c r="L67" s="2370">
        <v>183</v>
      </c>
      <c r="M67" s="2370">
        <v>0</v>
      </c>
      <c r="N67" s="2087">
        <v>318</v>
      </c>
      <c r="O67" s="2088">
        <v>8259</v>
      </c>
      <c r="P67" s="2458">
        <v>5850</v>
      </c>
      <c r="Q67" s="2472">
        <v>342</v>
      </c>
      <c r="R67" s="2168">
        <v>62</v>
      </c>
      <c r="S67" s="2169">
        <v>2106</v>
      </c>
      <c r="T67" s="2040">
        <v>2510</v>
      </c>
    </row>
    <row r="68" spans="1:20" x14ac:dyDescent="0.25">
      <c r="A68" s="1978" t="s">
        <v>37</v>
      </c>
      <c r="B68" s="2370">
        <v>4</v>
      </c>
      <c r="C68" s="2400">
        <v>270</v>
      </c>
      <c r="D68" s="2417">
        <v>0</v>
      </c>
      <c r="E68" s="2370">
        <v>82</v>
      </c>
      <c r="F68" s="2400">
        <v>0</v>
      </c>
      <c r="G68" s="2417">
        <v>0</v>
      </c>
      <c r="H68" s="2370">
        <v>0</v>
      </c>
      <c r="I68" s="2034">
        <v>356</v>
      </c>
      <c r="J68" s="2370">
        <v>0</v>
      </c>
      <c r="K68" s="2370">
        <v>0</v>
      </c>
      <c r="L68" s="2370">
        <v>0</v>
      </c>
      <c r="M68" s="2370">
        <v>0</v>
      </c>
      <c r="N68" s="2087">
        <v>0</v>
      </c>
      <c r="O68" s="2088">
        <v>356</v>
      </c>
      <c r="P68" s="2458">
        <v>82</v>
      </c>
      <c r="Q68" s="2472">
        <v>184</v>
      </c>
      <c r="R68" s="2168">
        <v>125</v>
      </c>
      <c r="S68" s="2169">
        <v>47</v>
      </c>
      <c r="T68" s="2040">
        <v>356</v>
      </c>
    </row>
    <row r="69" spans="1:20" x14ac:dyDescent="0.25">
      <c r="A69" s="1978" t="s">
        <v>38</v>
      </c>
      <c r="B69" s="2370">
        <v>373</v>
      </c>
      <c r="C69" s="2400">
        <v>259</v>
      </c>
      <c r="D69" s="2417">
        <v>0</v>
      </c>
      <c r="E69" s="2370">
        <v>85</v>
      </c>
      <c r="F69" s="2400">
        <v>76</v>
      </c>
      <c r="G69" s="2417">
        <v>0</v>
      </c>
      <c r="H69" s="2370">
        <v>0</v>
      </c>
      <c r="I69" s="2034">
        <v>793</v>
      </c>
      <c r="J69" s="2370">
        <v>0</v>
      </c>
      <c r="K69" s="2370">
        <v>0</v>
      </c>
      <c r="L69" s="2370">
        <v>0</v>
      </c>
      <c r="M69" s="2370">
        <v>0</v>
      </c>
      <c r="N69" s="2087">
        <v>0</v>
      </c>
      <c r="O69" s="2088">
        <v>793</v>
      </c>
      <c r="P69" s="2458">
        <v>655</v>
      </c>
      <c r="Q69" s="2472">
        <v>166</v>
      </c>
      <c r="R69" s="2168">
        <v>551</v>
      </c>
      <c r="S69" s="2169">
        <v>76</v>
      </c>
      <c r="T69" s="2040">
        <v>793</v>
      </c>
    </row>
    <row r="70" spans="1:20" x14ac:dyDescent="0.25">
      <c r="A70" s="1978" t="s">
        <v>39</v>
      </c>
      <c r="B70" s="2370">
        <v>40</v>
      </c>
      <c r="C70" s="2400">
        <v>2274</v>
      </c>
      <c r="D70" s="2417">
        <v>0</v>
      </c>
      <c r="E70" s="2370">
        <v>798</v>
      </c>
      <c r="F70" s="2400">
        <v>2586</v>
      </c>
      <c r="G70" s="2417">
        <v>0</v>
      </c>
      <c r="H70" s="2370">
        <v>0</v>
      </c>
      <c r="I70" s="2034">
        <v>5698</v>
      </c>
      <c r="J70" s="2370">
        <v>192</v>
      </c>
      <c r="K70" s="2370">
        <v>3982</v>
      </c>
      <c r="L70" s="2370">
        <v>6407</v>
      </c>
      <c r="M70" s="2370">
        <v>901</v>
      </c>
      <c r="N70" s="2087">
        <v>11482</v>
      </c>
      <c r="O70" s="2088">
        <v>17180</v>
      </c>
      <c r="P70" s="2458">
        <v>15070</v>
      </c>
      <c r="Q70" s="2472">
        <v>124</v>
      </c>
      <c r="R70" s="2168">
        <v>1189</v>
      </c>
      <c r="S70" s="2169">
        <v>10778</v>
      </c>
      <c r="T70" s="2040">
        <v>12091</v>
      </c>
    </row>
    <row r="71" spans="1:20" ht="15" customHeight="1" x14ac:dyDescent="0.25">
      <c r="A71" s="1978" t="s">
        <v>40</v>
      </c>
      <c r="B71" s="2370">
        <v>0</v>
      </c>
      <c r="C71" s="2400">
        <v>0</v>
      </c>
      <c r="D71" s="2417">
        <v>0</v>
      </c>
      <c r="E71" s="2370">
        <v>15</v>
      </c>
      <c r="F71" s="2400">
        <v>73</v>
      </c>
      <c r="G71" s="2417">
        <v>0</v>
      </c>
      <c r="H71" s="2370">
        <v>6000</v>
      </c>
      <c r="I71" s="2034">
        <v>6088</v>
      </c>
      <c r="J71" s="2370">
        <v>0</v>
      </c>
      <c r="K71" s="2370">
        <v>0</v>
      </c>
      <c r="L71" s="2370">
        <v>0</v>
      </c>
      <c r="M71" s="2370">
        <v>791</v>
      </c>
      <c r="N71" s="2087">
        <v>791</v>
      </c>
      <c r="O71" s="2088">
        <v>6879</v>
      </c>
      <c r="P71" s="2458">
        <v>6879</v>
      </c>
      <c r="Q71" s="2472">
        <v>1</v>
      </c>
      <c r="R71" s="2168">
        <v>14</v>
      </c>
      <c r="S71" s="2169">
        <v>0</v>
      </c>
      <c r="T71" s="2040">
        <v>15</v>
      </c>
    </row>
    <row r="72" spans="1:20" x14ac:dyDescent="0.25">
      <c r="A72" s="2313" t="s">
        <v>41</v>
      </c>
      <c r="B72" s="2370">
        <v>1680</v>
      </c>
      <c r="C72" s="2400">
        <v>2314</v>
      </c>
      <c r="D72" s="2417">
        <v>0</v>
      </c>
      <c r="E72" s="2370">
        <v>26</v>
      </c>
      <c r="F72" s="2400">
        <v>4724</v>
      </c>
      <c r="G72" s="2417">
        <v>0</v>
      </c>
      <c r="H72" s="2370">
        <v>27</v>
      </c>
      <c r="I72" s="2034">
        <v>8771</v>
      </c>
      <c r="J72" s="2370">
        <v>791</v>
      </c>
      <c r="K72" s="2370">
        <v>0</v>
      </c>
      <c r="L72" s="2370">
        <v>12</v>
      </c>
      <c r="M72" s="2370">
        <v>3</v>
      </c>
      <c r="N72" s="2087">
        <v>806</v>
      </c>
      <c r="O72" s="2088">
        <v>9577</v>
      </c>
      <c r="P72" s="2458">
        <v>7400</v>
      </c>
      <c r="Q72" s="2472">
        <v>17</v>
      </c>
      <c r="R72" s="2168">
        <v>72</v>
      </c>
      <c r="S72" s="2169">
        <v>4406</v>
      </c>
      <c r="T72" s="2040">
        <v>4495</v>
      </c>
    </row>
    <row r="73" spans="1:20" x14ac:dyDescent="0.25">
      <c r="A73" s="1978" t="s">
        <v>42</v>
      </c>
      <c r="B73" s="2370">
        <v>548</v>
      </c>
      <c r="C73" s="2400">
        <v>2021</v>
      </c>
      <c r="D73" s="2417">
        <v>0</v>
      </c>
      <c r="E73" s="2370">
        <v>473</v>
      </c>
      <c r="F73" s="2400">
        <v>4770</v>
      </c>
      <c r="G73" s="2417">
        <v>0</v>
      </c>
      <c r="H73" s="2370">
        <v>1487</v>
      </c>
      <c r="I73" s="2034">
        <v>9299</v>
      </c>
      <c r="J73" s="2370">
        <v>0</v>
      </c>
      <c r="K73" s="2370">
        <v>0</v>
      </c>
      <c r="L73" s="2370">
        <v>0</v>
      </c>
      <c r="M73" s="2370">
        <v>0</v>
      </c>
      <c r="N73" s="2087">
        <v>0</v>
      </c>
      <c r="O73" s="2088">
        <v>9299</v>
      </c>
      <c r="P73" s="2458">
        <v>6836</v>
      </c>
      <c r="Q73" s="2472">
        <v>138</v>
      </c>
      <c r="R73" s="2168">
        <v>1343</v>
      </c>
      <c r="S73" s="2169">
        <v>3044</v>
      </c>
      <c r="T73" s="2040">
        <v>4525</v>
      </c>
    </row>
    <row r="74" spans="1:20" x14ac:dyDescent="0.25">
      <c r="A74" s="1978" t="s">
        <v>43</v>
      </c>
      <c r="B74" s="2370">
        <v>397</v>
      </c>
      <c r="C74" s="2400">
        <v>556</v>
      </c>
      <c r="D74" s="2417">
        <v>0</v>
      </c>
      <c r="E74" s="2370">
        <v>382</v>
      </c>
      <c r="F74" s="2400">
        <v>54</v>
      </c>
      <c r="G74" s="2417">
        <v>0</v>
      </c>
      <c r="H74" s="2370">
        <v>38</v>
      </c>
      <c r="I74" s="2034">
        <v>1427</v>
      </c>
      <c r="J74" s="2370">
        <v>0</v>
      </c>
      <c r="K74" s="2370">
        <v>0</v>
      </c>
      <c r="L74" s="2370">
        <v>0</v>
      </c>
      <c r="M74" s="2370">
        <v>0</v>
      </c>
      <c r="N74" s="2087">
        <v>0</v>
      </c>
      <c r="O74" s="2088">
        <v>1427</v>
      </c>
      <c r="P74" s="2458">
        <v>506</v>
      </c>
      <c r="Q74" s="2472">
        <v>245</v>
      </c>
      <c r="R74" s="2168">
        <v>470</v>
      </c>
      <c r="S74" s="2169">
        <v>540</v>
      </c>
      <c r="T74" s="2040">
        <v>1255</v>
      </c>
    </row>
    <row r="75" spans="1:20" x14ac:dyDescent="0.25">
      <c r="A75" s="1978" t="s">
        <v>44</v>
      </c>
      <c r="B75" s="2370">
        <v>249</v>
      </c>
      <c r="C75" s="2400">
        <v>1690</v>
      </c>
      <c r="D75" s="2417">
        <v>0</v>
      </c>
      <c r="E75" s="2370">
        <v>33</v>
      </c>
      <c r="F75" s="2400">
        <v>217</v>
      </c>
      <c r="G75" s="2417">
        <v>0</v>
      </c>
      <c r="H75" s="2370">
        <v>33</v>
      </c>
      <c r="I75" s="2034">
        <v>2222</v>
      </c>
      <c r="J75" s="2370">
        <v>0</v>
      </c>
      <c r="K75" s="2370">
        <v>0</v>
      </c>
      <c r="L75" s="2370">
        <v>1</v>
      </c>
      <c r="M75" s="2370">
        <v>0</v>
      </c>
      <c r="N75" s="2087">
        <v>1</v>
      </c>
      <c r="O75" s="2088">
        <v>2223</v>
      </c>
      <c r="P75" s="2458">
        <v>277</v>
      </c>
      <c r="Q75" s="2472">
        <v>40</v>
      </c>
      <c r="R75" s="2168">
        <v>353</v>
      </c>
      <c r="S75" s="2169">
        <v>1828</v>
      </c>
      <c r="T75" s="2040">
        <v>2221</v>
      </c>
    </row>
    <row r="76" spans="1:20" x14ac:dyDescent="0.25">
      <c r="A76" s="1978" t="s">
        <v>45</v>
      </c>
      <c r="B76" s="2370">
        <v>450</v>
      </c>
      <c r="C76" s="2400">
        <v>84</v>
      </c>
      <c r="D76" s="2417">
        <v>0</v>
      </c>
      <c r="E76" s="2370">
        <v>23</v>
      </c>
      <c r="F76" s="2400">
        <v>81</v>
      </c>
      <c r="G76" s="2417">
        <v>0</v>
      </c>
      <c r="H76" s="2370">
        <v>124</v>
      </c>
      <c r="I76" s="2034">
        <v>762</v>
      </c>
      <c r="J76" s="2370">
        <v>0</v>
      </c>
      <c r="K76" s="2370">
        <v>0</v>
      </c>
      <c r="L76" s="2370">
        <v>0</v>
      </c>
      <c r="M76" s="2370">
        <v>0</v>
      </c>
      <c r="N76" s="2087">
        <v>0</v>
      </c>
      <c r="O76" s="2088">
        <v>762</v>
      </c>
      <c r="P76" s="2458">
        <v>168</v>
      </c>
      <c r="Q76" s="2472">
        <v>26</v>
      </c>
      <c r="R76" s="2168">
        <v>263</v>
      </c>
      <c r="S76" s="2169">
        <v>422</v>
      </c>
      <c r="T76" s="2040">
        <v>710</v>
      </c>
    </row>
    <row r="77" spans="1:20" x14ac:dyDescent="0.25">
      <c r="A77" s="1978" t="s">
        <v>46</v>
      </c>
      <c r="B77" s="2370">
        <v>145</v>
      </c>
      <c r="C77" s="2400">
        <v>4073</v>
      </c>
      <c r="D77" s="2417">
        <v>0</v>
      </c>
      <c r="E77" s="2370">
        <v>14</v>
      </c>
      <c r="F77" s="2400">
        <v>3222</v>
      </c>
      <c r="G77" s="2417">
        <v>0</v>
      </c>
      <c r="H77" s="2370">
        <v>186</v>
      </c>
      <c r="I77" s="2034">
        <v>7640</v>
      </c>
      <c r="J77" s="2370">
        <v>323</v>
      </c>
      <c r="K77" s="2370">
        <v>0</v>
      </c>
      <c r="L77" s="2370">
        <v>365</v>
      </c>
      <c r="M77" s="2370">
        <v>1400</v>
      </c>
      <c r="N77" s="2087">
        <v>2088</v>
      </c>
      <c r="O77" s="2088">
        <v>9728</v>
      </c>
      <c r="P77" s="2458">
        <v>7321</v>
      </c>
      <c r="Q77" s="2472">
        <v>1715</v>
      </c>
      <c r="R77" s="2168">
        <v>1042</v>
      </c>
      <c r="S77" s="2169">
        <v>4076</v>
      </c>
      <c r="T77" s="2040">
        <v>6833</v>
      </c>
    </row>
    <row r="78" spans="1:20" x14ac:dyDescent="0.25">
      <c r="A78" s="1978" t="s">
        <v>47</v>
      </c>
      <c r="B78" s="2370">
        <v>3</v>
      </c>
      <c r="C78" s="2400">
        <v>57</v>
      </c>
      <c r="D78" s="2417">
        <v>0</v>
      </c>
      <c r="E78" s="2370">
        <v>150</v>
      </c>
      <c r="F78" s="2400">
        <v>258</v>
      </c>
      <c r="G78" s="2417">
        <v>0</v>
      </c>
      <c r="H78" s="2370">
        <v>0</v>
      </c>
      <c r="I78" s="2034">
        <v>468</v>
      </c>
      <c r="J78" s="2370">
        <v>0</v>
      </c>
      <c r="K78" s="2370">
        <v>0</v>
      </c>
      <c r="L78" s="2370">
        <v>0</v>
      </c>
      <c r="M78" s="2370">
        <v>0</v>
      </c>
      <c r="N78" s="2087">
        <v>0</v>
      </c>
      <c r="O78" s="2088">
        <v>468</v>
      </c>
      <c r="P78" s="2458">
        <v>297</v>
      </c>
      <c r="Q78" s="2472">
        <v>48</v>
      </c>
      <c r="R78" s="2168">
        <v>163</v>
      </c>
      <c r="S78" s="2169">
        <v>0</v>
      </c>
      <c r="T78" s="2040">
        <v>211</v>
      </c>
    </row>
    <row r="79" spans="1:20" x14ac:dyDescent="0.25">
      <c r="A79" s="1982" t="s">
        <v>557</v>
      </c>
      <c r="B79" s="2375">
        <v>390</v>
      </c>
      <c r="C79" s="2405">
        <v>1389</v>
      </c>
      <c r="D79" s="2422">
        <v>0</v>
      </c>
      <c r="E79" s="2375">
        <v>1179</v>
      </c>
      <c r="F79" s="2405">
        <v>186</v>
      </c>
      <c r="G79" s="2422">
        <v>0</v>
      </c>
      <c r="H79" s="2375">
        <v>1425</v>
      </c>
      <c r="I79" s="2062">
        <v>4569</v>
      </c>
      <c r="J79" s="2375">
        <v>0</v>
      </c>
      <c r="K79" s="2375">
        <v>0</v>
      </c>
      <c r="L79" s="2375">
        <v>0</v>
      </c>
      <c r="M79" s="2375">
        <v>0</v>
      </c>
      <c r="N79" s="2089">
        <v>0</v>
      </c>
      <c r="O79" s="2089">
        <v>4569</v>
      </c>
      <c r="P79" s="2462">
        <v>2866</v>
      </c>
      <c r="Q79" s="2476">
        <v>453</v>
      </c>
      <c r="R79" s="2490">
        <v>497</v>
      </c>
      <c r="S79" s="2554">
        <v>3036</v>
      </c>
      <c r="T79" s="2062">
        <v>3986</v>
      </c>
    </row>
    <row r="80" spans="1:20" ht="15.75" thickBot="1" x14ac:dyDescent="0.3">
      <c r="A80" s="2289" t="s">
        <v>321</v>
      </c>
      <c r="B80" s="2370">
        <v>964</v>
      </c>
      <c r="C80" s="2400">
        <v>2650</v>
      </c>
      <c r="D80" s="2417">
        <v>3</v>
      </c>
      <c r="E80" s="2370">
        <v>1301</v>
      </c>
      <c r="F80" s="2400">
        <v>1320</v>
      </c>
      <c r="G80" s="2417">
        <v>0</v>
      </c>
      <c r="H80" s="2370">
        <v>823</v>
      </c>
      <c r="I80" s="2071">
        <v>7058</v>
      </c>
      <c r="J80" s="2370">
        <v>649</v>
      </c>
      <c r="K80" s="2370">
        <v>1</v>
      </c>
      <c r="L80" s="2370">
        <v>2257</v>
      </c>
      <c r="M80" s="2370">
        <v>549</v>
      </c>
      <c r="N80" s="2087">
        <v>3455</v>
      </c>
      <c r="O80" s="2088">
        <v>10513</v>
      </c>
      <c r="P80" s="2458">
        <v>6553</v>
      </c>
      <c r="Q80" s="2475">
        <v>520</v>
      </c>
      <c r="R80" s="2489">
        <v>3346</v>
      </c>
      <c r="S80" s="2500">
        <v>3141</v>
      </c>
      <c r="T80" s="2095">
        <v>7007</v>
      </c>
    </row>
    <row r="81" spans="1:20" s="2" customFormat="1" ht="15.75" thickBot="1" x14ac:dyDescent="0.3">
      <c r="A81" s="1992" t="s">
        <v>25</v>
      </c>
      <c r="B81" s="2096">
        <v>6115</v>
      </c>
      <c r="C81" s="2097">
        <v>23813</v>
      </c>
      <c r="D81" s="2098">
        <v>3</v>
      </c>
      <c r="E81" s="2096">
        <v>5967</v>
      </c>
      <c r="F81" s="2097">
        <v>23059</v>
      </c>
      <c r="G81" s="2098">
        <v>0</v>
      </c>
      <c r="H81" s="2096">
        <v>10241</v>
      </c>
      <c r="I81" s="2078">
        <v>69195</v>
      </c>
      <c r="J81" s="2096">
        <v>3109</v>
      </c>
      <c r="K81" s="2096">
        <v>4118</v>
      </c>
      <c r="L81" s="2096">
        <v>12189</v>
      </c>
      <c r="M81" s="2096">
        <v>3644</v>
      </c>
      <c r="N81" s="2099">
        <v>23059</v>
      </c>
      <c r="O81" s="2100">
        <v>92254</v>
      </c>
      <c r="P81" s="2096">
        <v>68574</v>
      </c>
      <c r="Q81" s="2101">
        <v>4328</v>
      </c>
      <c r="R81" s="2101">
        <v>10443</v>
      </c>
      <c r="S81" s="2102">
        <v>35516</v>
      </c>
      <c r="T81" s="2080">
        <v>50287</v>
      </c>
    </row>
    <row r="82" spans="1:20" s="2" customFormat="1" ht="15.75" thickBot="1" x14ac:dyDescent="0.3">
      <c r="A82" s="1966" t="s">
        <v>558</v>
      </c>
      <c r="B82" s="2077">
        <v>37119</v>
      </c>
      <c r="C82" s="2103">
        <v>46439</v>
      </c>
      <c r="D82" s="2104">
        <v>956</v>
      </c>
      <c r="E82" s="2077">
        <v>12894</v>
      </c>
      <c r="F82" s="2105">
        <v>36474</v>
      </c>
      <c r="G82" s="2080">
        <v>341</v>
      </c>
      <c r="H82" s="2077">
        <v>14757</v>
      </c>
      <c r="I82" s="2078">
        <v>147682</v>
      </c>
      <c r="J82" s="2077">
        <v>3403</v>
      </c>
      <c r="K82" s="2077">
        <v>4992</v>
      </c>
      <c r="L82" s="2077">
        <v>14261</v>
      </c>
      <c r="M82" s="2077">
        <v>3768</v>
      </c>
      <c r="N82" s="2078">
        <v>26423</v>
      </c>
      <c r="O82" s="2079">
        <v>174105</v>
      </c>
      <c r="P82" s="2077">
        <v>118521</v>
      </c>
      <c r="Q82" s="2106">
        <v>12840</v>
      </c>
      <c r="R82" s="2106">
        <v>30919</v>
      </c>
      <c r="S82" s="2107">
        <v>67787</v>
      </c>
      <c r="T82" s="2108">
        <v>111546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31004</v>
      </c>
      <c r="C90" s="2116">
        <v>22626</v>
      </c>
      <c r="D90" s="2237">
        <v>953</v>
      </c>
      <c r="E90" s="2116">
        <v>6928</v>
      </c>
      <c r="F90" s="2116">
        <v>13414</v>
      </c>
      <c r="G90" s="2117">
        <v>341</v>
      </c>
      <c r="H90" s="2116">
        <v>4516</v>
      </c>
      <c r="I90" s="2118">
        <v>78487</v>
      </c>
      <c r="J90" s="2119">
        <v>294</v>
      </c>
      <c r="K90" s="2116">
        <v>874</v>
      </c>
      <c r="L90" s="2119">
        <v>2071</v>
      </c>
      <c r="M90" s="2116">
        <v>124</v>
      </c>
      <c r="N90" s="2120">
        <v>3363</v>
      </c>
      <c r="O90" s="2121">
        <v>81851</v>
      </c>
      <c r="P90" s="2122">
        <v>49946</v>
      </c>
      <c r="Q90" s="2101">
        <v>8512</v>
      </c>
      <c r="R90" s="2101">
        <v>20476</v>
      </c>
      <c r="S90" s="2102">
        <v>32271</v>
      </c>
      <c r="T90" s="2080">
        <v>61259</v>
      </c>
    </row>
    <row r="91" spans="1:20" x14ac:dyDescent="0.25">
      <c r="A91" s="2123" t="s">
        <v>49</v>
      </c>
      <c r="B91" s="2377">
        <v>26466</v>
      </c>
      <c r="C91" s="2406">
        <v>13104</v>
      </c>
      <c r="D91" s="2523">
        <v>874</v>
      </c>
      <c r="E91" s="2406">
        <v>4392</v>
      </c>
      <c r="F91" s="2406">
        <v>8827</v>
      </c>
      <c r="G91" s="2432">
        <v>231</v>
      </c>
      <c r="H91" s="2544">
        <v>2017</v>
      </c>
      <c r="I91" s="2445">
        <v>54806</v>
      </c>
      <c r="J91" s="2387">
        <v>38</v>
      </c>
      <c r="K91" s="2406">
        <v>874</v>
      </c>
      <c r="L91" s="2130">
        <v>2070</v>
      </c>
      <c r="M91" s="2130">
        <v>50</v>
      </c>
      <c r="N91" s="2131">
        <v>3032</v>
      </c>
      <c r="O91" s="2132">
        <v>57838</v>
      </c>
      <c r="P91" s="2463">
        <v>35296</v>
      </c>
      <c r="Q91" s="2477">
        <v>7572</v>
      </c>
      <c r="R91" s="2491">
        <v>14884</v>
      </c>
      <c r="S91" s="2501">
        <v>17108</v>
      </c>
      <c r="T91" s="2040">
        <v>39564</v>
      </c>
    </row>
    <row r="92" spans="1:20" x14ac:dyDescent="0.25">
      <c r="A92" s="2137" t="s">
        <v>50</v>
      </c>
      <c r="B92" s="2378">
        <v>0</v>
      </c>
      <c r="C92" s="2511">
        <v>0</v>
      </c>
      <c r="D92" s="2524">
        <v>0</v>
      </c>
      <c r="E92" s="2511">
        <v>0</v>
      </c>
      <c r="F92" s="2511">
        <v>0</v>
      </c>
      <c r="G92" s="2536">
        <v>0</v>
      </c>
      <c r="H92" s="2545">
        <v>37</v>
      </c>
      <c r="I92" s="2446">
        <v>37</v>
      </c>
      <c r="J92" s="2388">
        <v>0</v>
      </c>
      <c r="K92" s="2379">
        <v>0</v>
      </c>
      <c r="L92" s="2144">
        <v>0</v>
      </c>
      <c r="M92" s="2144">
        <v>0</v>
      </c>
      <c r="N92" s="2131">
        <v>0</v>
      </c>
      <c r="O92" s="2132">
        <v>37</v>
      </c>
      <c r="P92" s="2170">
        <v>0</v>
      </c>
      <c r="Q92" s="2478">
        <v>37</v>
      </c>
      <c r="R92" s="2425">
        <v>0</v>
      </c>
      <c r="S92" s="2434">
        <v>0</v>
      </c>
      <c r="T92" s="2149">
        <v>37</v>
      </c>
    </row>
    <row r="93" spans="1:20" x14ac:dyDescent="0.25">
      <c r="A93" s="2137" t="s">
        <v>51</v>
      </c>
      <c r="B93" s="2378">
        <v>4065</v>
      </c>
      <c r="C93" s="2511">
        <v>8602</v>
      </c>
      <c r="D93" s="2524">
        <v>5</v>
      </c>
      <c r="E93" s="2379">
        <v>2296</v>
      </c>
      <c r="F93" s="2379">
        <v>3469</v>
      </c>
      <c r="G93" s="2536">
        <v>110</v>
      </c>
      <c r="H93" s="2545">
        <v>2440</v>
      </c>
      <c r="I93" s="2446">
        <v>20872</v>
      </c>
      <c r="J93" s="2388">
        <v>256</v>
      </c>
      <c r="K93" s="2379">
        <v>0</v>
      </c>
      <c r="L93" s="2144">
        <v>1</v>
      </c>
      <c r="M93" s="2144">
        <v>0</v>
      </c>
      <c r="N93" s="2131">
        <v>257</v>
      </c>
      <c r="O93" s="2132">
        <v>21129</v>
      </c>
      <c r="P93" s="2170">
        <v>13624</v>
      </c>
      <c r="Q93" s="2478">
        <v>289</v>
      </c>
      <c r="R93" s="2425">
        <v>4762</v>
      </c>
      <c r="S93" s="2434">
        <v>13785</v>
      </c>
      <c r="T93" s="2149">
        <v>18837</v>
      </c>
    </row>
    <row r="94" spans="1:20" x14ac:dyDescent="0.25">
      <c r="A94" s="2150" t="s">
        <v>52</v>
      </c>
      <c r="B94" s="2379">
        <v>95</v>
      </c>
      <c r="C94" s="2511">
        <v>421</v>
      </c>
      <c r="D94" s="2524">
        <v>50</v>
      </c>
      <c r="E94" s="2512">
        <v>206</v>
      </c>
      <c r="F94" s="2512">
        <v>170</v>
      </c>
      <c r="G94" s="2537">
        <v>0</v>
      </c>
      <c r="H94" s="2546">
        <v>0</v>
      </c>
      <c r="I94" s="2446">
        <v>892</v>
      </c>
      <c r="J94" s="2389">
        <v>0</v>
      </c>
      <c r="K94" s="2380">
        <v>0</v>
      </c>
      <c r="L94" s="2380">
        <v>0</v>
      </c>
      <c r="M94" s="2380">
        <v>0</v>
      </c>
      <c r="N94" s="2131">
        <v>0</v>
      </c>
      <c r="O94" s="2132">
        <v>892</v>
      </c>
      <c r="P94" s="2170">
        <v>184</v>
      </c>
      <c r="Q94" s="2478">
        <v>460</v>
      </c>
      <c r="R94" s="2425">
        <v>131</v>
      </c>
      <c r="S94" s="2434">
        <v>300</v>
      </c>
      <c r="T94" s="2149">
        <v>891</v>
      </c>
    </row>
    <row r="95" spans="1:20" x14ac:dyDescent="0.25">
      <c r="A95" s="2154" t="s">
        <v>53</v>
      </c>
      <c r="B95" s="2380">
        <v>376</v>
      </c>
      <c r="C95" s="2512">
        <v>499</v>
      </c>
      <c r="D95" s="2525">
        <v>24</v>
      </c>
      <c r="E95" s="2512">
        <v>33</v>
      </c>
      <c r="F95" s="2512">
        <v>948</v>
      </c>
      <c r="G95" s="2537">
        <v>0</v>
      </c>
      <c r="H95" s="2546">
        <v>0</v>
      </c>
      <c r="I95" s="2446">
        <v>1856</v>
      </c>
      <c r="J95" s="2389">
        <v>0</v>
      </c>
      <c r="K95" s="2380">
        <v>0</v>
      </c>
      <c r="L95" s="2380">
        <v>0</v>
      </c>
      <c r="M95" s="2380">
        <v>74</v>
      </c>
      <c r="N95" s="2131">
        <v>74</v>
      </c>
      <c r="O95" s="2132">
        <v>1930</v>
      </c>
      <c r="P95" s="2170">
        <v>841</v>
      </c>
      <c r="Q95" s="2478">
        <v>130</v>
      </c>
      <c r="R95" s="2425">
        <v>699</v>
      </c>
      <c r="S95" s="2434">
        <v>1077</v>
      </c>
      <c r="T95" s="2149">
        <v>1906</v>
      </c>
    </row>
    <row r="96" spans="1:20" ht="15.75" thickBot="1" x14ac:dyDescent="0.3">
      <c r="A96" s="2155" t="s">
        <v>23</v>
      </c>
      <c r="B96" s="2381">
        <v>1</v>
      </c>
      <c r="C96" s="2513">
        <v>0</v>
      </c>
      <c r="D96" s="2526">
        <v>0</v>
      </c>
      <c r="E96" s="2513">
        <v>1</v>
      </c>
      <c r="F96" s="2513">
        <v>0</v>
      </c>
      <c r="G96" s="2538">
        <v>0</v>
      </c>
      <c r="H96" s="2547">
        <v>22</v>
      </c>
      <c r="I96" s="2447">
        <v>24</v>
      </c>
      <c r="J96" s="2390">
        <v>0</v>
      </c>
      <c r="K96" s="2381">
        <v>0</v>
      </c>
      <c r="L96" s="2381">
        <v>0</v>
      </c>
      <c r="M96" s="2381">
        <v>0</v>
      </c>
      <c r="N96" s="2131">
        <v>0</v>
      </c>
      <c r="O96" s="2132">
        <v>24</v>
      </c>
      <c r="P96" s="2464">
        <v>1</v>
      </c>
      <c r="Q96" s="2479">
        <v>24</v>
      </c>
      <c r="R96" s="2492">
        <v>0</v>
      </c>
      <c r="S96" s="2502">
        <v>0</v>
      </c>
      <c r="T96" s="2337">
        <v>24</v>
      </c>
    </row>
    <row r="97" spans="1:20" ht="15.75" thickBot="1" x14ac:dyDescent="0.3">
      <c r="A97" s="2115" t="s">
        <v>492</v>
      </c>
      <c r="B97" s="2116">
        <v>6115</v>
      </c>
      <c r="C97" s="2116">
        <v>23813</v>
      </c>
      <c r="D97" s="2237">
        <v>3</v>
      </c>
      <c r="E97" s="2116">
        <v>5967</v>
      </c>
      <c r="F97" s="2116">
        <v>23059</v>
      </c>
      <c r="G97" s="2237">
        <v>0</v>
      </c>
      <c r="H97" s="2122">
        <v>10241</v>
      </c>
      <c r="I97" s="2118">
        <v>69195</v>
      </c>
      <c r="J97" s="2166">
        <v>3109</v>
      </c>
      <c r="K97" s="2116">
        <v>4118</v>
      </c>
      <c r="L97" s="2116">
        <v>12189</v>
      </c>
      <c r="M97" s="2116">
        <v>3644</v>
      </c>
      <c r="N97" s="2120">
        <v>23059</v>
      </c>
      <c r="O97" s="2121">
        <v>92254</v>
      </c>
      <c r="P97" s="2122">
        <v>68574</v>
      </c>
      <c r="Q97" s="2101">
        <v>4328</v>
      </c>
      <c r="R97" s="2101">
        <v>10443</v>
      </c>
      <c r="S97" s="2102">
        <v>35516</v>
      </c>
      <c r="T97" s="2080">
        <v>50287</v>
      </c>
    </row>
    <row r="98" spans="1:20" x14ac:dyDescent="0.25">
      <c r="A98" s="2137" t="s">
        <v>49</v>
      </c>
      <c r="B98" s="2380">
        <v>5824</v>
      </c>
      <c r="C98" s="2380">
        <v>16640</v>
      </c>
      <c r="D98" s="2525">
        <v>3</v>
      </c>
      <c r="E98" s="2380">
        <v>4878</v>
      </c>
      <c r="F98" s="2380">
        <v>19547</v>
      </c>
      <c r="G98" s="2537">
        <v>0</v>
      </c>
      <c r="H98" s="2441">
        <v>10230</v>
      </c>
      <c r="I98" s="2445">
        <v>57119</v>
      </c>
      <c r="J98" s="2389">
        <v>2318</v>
      </c>
      <c r="K98" s="2380">
        <v>793</v>
      </c>
      <c r="L98" s="2380">
        <v>9930</v>
      </c>
      <c r="M98" s="2380">
        <v>2739</v>
      </c>
      <c r="N98" s="2131">
        <v>15780</v>
      </c>
      <c r="O98" s="2132">
        <v>72899</v>
      </c>
      <c r="P98" s="2170">
        <v>55065</v>
      </c>
      <c r="Q98" s="2477">
        <v>2601</v>
      </c>
      <c r="R98" s="2491">
        <v>9913</v>
      </c>
      <c r="S98" s="2501">
        <v>26441</v>
      </c>
      <c r="T98" s="2040">
        <v>38955</v>
      </c>
    </row>
    <row r="99" spans="1:20" x14ac:dyDescent="0.25">
      <c r="A99" s="2137" t="s">
        <v>50</v>
      </c>
      <c r="B99" s="2380">
        <v>0</v>
      </c>
      <c r="C99" s="2512">
        <v>0</v>
      </c>
      <c r="D99" s="2525">
        <v>0</v>
      </c>
      <c r="E99" s="2512">
        <v>0</v>
      </c>
      <c r="F99" s="2512">
        <v>0</v>
      </c>
      <c r="G99" s="2537">
        <v>0</v>
      </c>
      <c r="H99" s="2546">
        <v>0</v>
      </c>
      <c r="I99" s="2446">
        <v>0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0</v>
      </c>
      <c r="P99" s="2170">
        <v>0</v>
      </c>
      <c r="Q99" s="2478">
        <v>0</v>
      </c>
      <c r="R99" s="2425">
        <v>0</v>
      </c>
      <c r="S99" s="2434">
        <v>0</v>
      </c>
      <c r="T99" s="2149">
        <v>0</v>
      </c>
    </row>
    <row r="100" spans="1:20" x14ac:dyDescent="0.25">
      <c r="A100" s="2137" t="s">
        <v>51</v>
      </c>
      <c r="B100" s="2167">
        <v>268</v>
      </c>
      <c r="C100" s="2514">
        <v>7117</v>
      </c>
      <c r="D100" s="2527">
        <v>0</v>
      </c>
      <c r="E100" s="2167">
        <v>1060</v>
      </c>
      <c r="F100" s="2167">
        <v>3504</v>
      </c>
      <c r="G100" s="2539">
        <v>0</v>
      </c>
      <c r="H100" s="2170">
        <v>0</v>
      </c>
      <c r="I100" s="2446">
        <v>11949</v>
      </c>
      <c r="J100" s="2171">
        <v>791</v>
      </c>
      <c r="K100" s="2167">
        <v>3325</v>
      </c>
      <c r="L100" s="2167">
        <v>2259</v>
      </c>
      <c r="M100" s="2167">
        <v>905</v>
      </c>
      <c r="N100" s="2131">
        <v>7280</v>
      </c>
      <c r="O100" s="2132">
        <v>19229</v>
      </c>
      <c r="P100" s="2170">
        <v>13470</v>
      </c>
      <c r="Q100" s="2478">
        <v>1646</v>
      </c>
      <c r="R100" s="2425">
        <v>507</v>
      </c>
      <c r="S100" s="2434">
        <v>9055</v>
      </c>
      <c r="T100" s="2149">
        <v>11208</v>
      </c>
    </row>
    <row r="101" spans="1:20" x14ac:dyDescent="0.25">
      <c r="A101" s="2150" t="s">
        <v>52</v>
      </c>
      <c r="B101" s="2167">
        <v>18</v>
      </c>
      <c r="C101" s="2514">
        <v>56</v>
      </c>
      <c r="D101" s="2527">
        <v>0</v>
      </c>
      <c r="E101" s="2514">
        <v>26</v>
      </c>
      <c r="F101" s="2514">
        <v>7</v>
      </c>
      <c r="G101" s="2539">
        <v>0</v>
      </c>
      <c r="H101" s="2548">
        <v>11</v>
      </c>
      <c r="I101" s="2446">
        <v>118</v>
      </c>
      <c r="J101" s="2171">
        <v>0</v>
      </c>
      <c r="K101" s="2167">
        <v>0</v>
      </c>
      <c r="L101" s="2167">
        <v>0</v>
      </c>
      <c r="M101" s="2167">
        <v>0</v>
      </c>
      <c r="N101" s="2131">
        <v>0</v>
      </c>
      <c r="O101" s="2132">
        <v>118</v>
      </c>
      <c r="P101" s="2170">
        <v>37</v>
      </c>
      <c r="Q101" s="2478">
        <v>81</v>
      </c>
      <c r="R101" s="2425">
        <v>17</v>
      </c>
      <c r="S101" s="2434">
        <v>20</v>
      </c>
      <c r="T101" s="2149">
        <v>118</v>
      </c>
    </row>
    <row r="102" spans="1:20" x14ac:dyDescent="0.25">
      <c r="A102" s="2150" t="s">
        <v>53</v>
      </c>
      <c r="B102" s="2167">
        <v>5</v>
      </c>
      <c r="C102" s="2514">
        <v>0</v>
      </c>
      <c r="D102" s="2527">
        <v>0</v>
      </c>
      <c r="E102" s="2514">
        <v>0</v>
      </c>
      <c r="F102" s="2514">
        <v>1</v>
      </c>
      <c r="G102" s="2527">
        <v>0</v>
      </c>
      <c r="H102" s="2549">
        <v>0</v>
      </c>
      <c r="I102" s="2446">
        <v>6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6</v>
      </c>
      <c r="P102" s="2170">
        <v>0</v>
      </c>
      <c r="Q102" s="2478">
        <v>0</v>
      </c>
      <c r="R102" s="2425">
        <v>6</v>
      </c>
      <c r="S102" s="2434">
        <v>0</v>
      </c>
      <c r="T102" s="2149">
        <v>6</v>
      </c>
    </row>
    <row r="103" spans="1:20" ht="15.75" thickBot="1" x14ac:dyDescent="0.3">
      <c r="A103" s="2340" t="s">
        <v>23</v>
      </c>
      <c r="B103" s="2382">
        <v>0</v>
      </c>
      <c r="C103" s="2515">
        <v>0</v>
      </c>
      <c r="D103" s="2528">
        <v>0</v>
      </c>
      <c r="E103" s="2515">
        <v>3</v>
      </c>
      <c r="F103" s="2515">
        <v>0</v>
      </c>
      <c r="G103" s="2528">
        <v>0</v>
      </c>
      <c r="H103" s="2550">
        <v>0</v>
      </c>
      <c r="I103" s="2447">
        <v>3</v>
      </c>
      <c r="J103" s="2391">
        <v>0</v>
      </c>
      <c r="K103" s="2382">
        <v>0</v>
      </c>
      <c r="L103" s="2382">
        <v>0</v>
      </c>
      <c r="M103" s="2382">
        <v>0</v>
      </c>
      <c r="N103" s="2131">
        <v>0</v>
      </c>
      <c r="O103" s="2132">
        <v>3</v>
      </c>
      <c r="P103" s="2464">
        <v>3</v>
      </c>
      <c r="Q103" s="2479">
        <v>0</v>
      </c>
      <c r="R103" s="2492">
        <v>0</v>
      </c>
      <c r="S103" s="2502">
        <v>0</v>
      </c>
      <c r="T103" s="2337">
        <v>0</v>
      </c>
    </row>
    <row r="104" spans="1:20" s="336" customFormat="1" ht="15.75" thickBot="1" x14ac:dyDescent="0.3">
      <c r="A104" s="1275" t="s">
        <v>558</v>
      </c>
      <c r="B104" s="2354">
        <v>37119</v>
      </c>
      <c r="C104" s="2355">
        <v>46439</v>
      </c>
      <c r="D104" s="2356">
        <v>956</v>
      </c>
      <c r="E104" s="2355">
        <v>12894</v>
      </c>
      <c r="F104" s="2355">
        <v>36474</v>
      </c>
      <c r="G104" s="2356">
        <v>341</v>
      </c>
      <c r="H104" s="2355">
        <v>14757</v>
      </c>
      <c r="I104" s="2181">
        <v>147682</v>
      </c>
      <c r="J104" s="2357">
        <v>3403</v>
      </c>
      <c r="K104" s="2357">
        <v>4992</v>
      </c>
      <c r="L104" s="2357">
        <v>14261</v>
      </c>
      <c r="M104" s="2357">
        <v>3768</v>
      </c>
      <c r="N104" s="2266">
        <v>26423</v>
      </c>
      <c r="O104" s="2267">
        <v>174105</v>
      </c>
      <c r="P104" s="2357">
        <v>118521</v>
      </c>
      <c r="Q104" s="2356">
        <v>12840</v>
      </c>
      <c r="R104" s="2356">
        <v>30919</v>
      </c>
      <c r="S104" s="2356">
        <v>67787</v>
      </c>
      <c r="T104" s="2358">
        <v>111546</v>
      </c>
    </row>
    <row r="105" spans="1:20" ht="30" thickBot="1" x14ac:dyDescent="0.3">
      <c r="A105" s="2183" t="s">
        <v>559</v>
      </c>
      <c r="B105" s="2269">
        <v>49842</v>
      </c>
      <c r="C105" s="2184">
        <v>48375</v>
      </c>
      <c r="D105" s="2270">
        <v>1693</v>
      </c>
      <c r="E105" s="2184">
        <v>22727</v>
      </c>
      <c r="F105" s="2184">
        <v>41250</v>
      </c>
      <c r="G105" s="2185">
        <v>428</v>
      </c>
      <c r="H105" s="2184">
        <v>15559</v>
      </c>
      <c r="I105" s="1379">
        <v>177753</v>
      </c>
      <c r="J105" s="2271">
        <v>3403</v>
      </c>
      <c r="K105" s="2271">
        <v>5380</v>
      </c>
      <c r="L105" s="2271">
        <v>14261</v>
      </c>
      <c r="M105" s="2271">
        <v>3768</v>
      </c>
      <c r="N105" s="2272">
        <v>26811</v>
      </c>
      <c r="O105" s="2273">
        <v>204564</v>
      </c>
      <c r="P105" s="2184">
        <v>128873</v>
      </c>
      <c r="Q105" s="2185">
        <v>37082</v>
      </c>
      <c r="R105" s="2185">
        <v>33647</v>
      </c>
      <c r="S105" s="2185">
        <v>69701</v>
      </c>
      <c r="T105" s="2185">
        <v>140430</v>
      </c>
    </row>
    <row r="107" spans="1:20" x14ac:dyDescent="0.25">
      <c r="I107" s="2274"/>
      <c r="O107" s="2274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pageSetup paperSize="9" orientation="portrait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11"/>
  <sheetViews>
    <sheetView topLeftCell="A7" zoomScale="85" zoomScaleNormal="85" workbookViewId="0">
      <selection activeCell="M65" activeCellId="1" sqref="H65 M65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24" width="9.140625" style="61"/>
    <col min="25" max="25" width="12.140625" style="61" customWidth="1"/>
    <col min="26" max="16384" width="9.140625" style="61"/>
  </cols>
  <sheetData>
    <row r="1" spans="1:30" ht="15.75" x14ac:dyDescent="0.25">
      <c r="A1" s="1903"/>
      <c r="O1" s="2274"/>
    </row>
    <row r="2" spans="1:30" ht="18.75" x14ac:dyDescent="0.3">
      <c r="B2" s="2559"/>
      <c r="C2" s="2274"/>
      <c r="D2" s="2361"/>
      <c r="E2" s="3615" t="s">
        <v>617</v>
      </c>
      <c r="F2" s="3615"/>
      <c r="G2" s="3615"/>
      <c r="H2" s="3615"/>
      <c r="I2" s="2560"/>
      <c r="J2" s="1905"/>
      <c r="K2" s="1905"/>
      <c r="L2" s="1905"/>
      <c r="M2" s="1905"/>
      <c r="N2" s="1905"/>
      <c r="O2" s="2274"/>
    </row>
    <row r="3" spans="1:30" ht="18.75" x14ac:dyDescent="0.3">
      <c r="A3" s="2557"/>
      <c r="B3" s="1907"/>
      <c r="C3" s="1907"/>
      <c r="D3" s="2562"/>
      <c r="E3" s="1907"/>
      <c r="F3" s="3615" t="s">
        <v>543</v>
      </c>
      <c r="G3" s="3615"/>
      <c r="H3" s="1907"/>
      <c r="I3" s="1907"/>
      <c r="J3" s="2557"/>
      <c r="K3" s="2557"/>
      <c r="L3" s="2557"/>
      <c r="M3" s="2557"/>
      <c r="N3" s="1907"/>
      <c r="O3" s="2563"/>
      <c r="P3" s="2563"/>
    </row>
    <row r="4" spans="1:3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3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3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3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3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30" ht="72" thickBot="1" x14ac:dyDescent="0.3">
      <c r="A9" s="3611"/>
      <c r="B9" s="3605"/>
      <c r="C9" s="2558" t="s">
        <v>15</v>
      </c>
      <c r="D9" s="1909" t="s">
        <v>546</v>
      </c>
      <c r="E9" s="3609"/>
      <c r="F9" s="2558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30" ht="17.25" customHeight="1" x14ac:dyDescent="0.25">
      <c r="A10" s="1914" t="s">
        <v>17</v>
      </c>
      <c r="B10" s="2362">
        <v>164253</v>
      </c>
      <c r="C10" s="2385">
        <v>11799</v>
      </c>
      <c r="D10" s="2407">
        <v>2727</v>
      </c>
      <c r="E10" s="2362">
        <v>22316</v>
      </c>
      <c r="F10" s="2385">
        <v>9848</v>
      </c>
      <c r="G10" s="2407">
        <v>132</v>
      </c>
      <c r="H10" s="2362">
        <v>13623</v>
      </c>
      <c r="I10" s="1918">
        <v>221839</v>
      </c>
      <c r="J10" s="2362">
        <v>2018</v>
      </c>
      <c r="K10" s="2362">
        <v>47</v>
      </c>
      <c r="L10" s="2362">
        <v>0</v>
      </c>
      <c r="M10" s="2362">
        <v>8</v>
      </c>
      <c r="N10" s="1918">
        <v>2073</v>
      </c>
      <c r="O10" s="1919">
        <v>223912</v>
      </c>
      <c r="P10" s="2449">
        <v>81948</v>
      </c>
      <c r="Q10" s="2465">
        <v>198321</v>
      </c>
      <c r="R10" s="2480">
        <v>4403</v>
      </c>
      <c r="S10" s="2493">
        <v>3745</v>
      </c>
      <c r="T10" s="1924">
        <v>206469</v>
      </c>
    </row>
    <row r="11" spans="1:30" x14ac:dyDescent="0.25">
      <c r="A11" s="2289" t="s">
        <v>552</v>
      </c>
      <c r="B11" s="2363">
        <v>36143</v>
      </c>
      <c r="C11" s="2386">
        <v>6000</v>
      </c>
      <c r="D11" s="2408">
        <v>1055</v>
      </c>
      <c r="E11" s="2363">
        <v>9026</v>
      </c>
      <c r="F11" s="2386">
        <v>4002</v>
      </c>
      <c r="G11" s="2407">
        <v>104</v>
      </c>
      <c r="H11" s="2362">
        <v>3311</v>
      </c>
      <c r="I11" s="1918">
        <v>58481</v>
      </c>
      <c r="J11" s="2363">
        <v>363</v>
      </c>
      <c r="K11" s="2363">
        <v>0</v>
      </c>
      <c r="L11" s="2363">
        <v>0</v>
      </c>
      <c r="M11" s="2362">
        <v>21</v>
      </c>
      <c r="N11" s="1918">
        <v>384</v>
      </c>
      <c r="O11" s="1919">
        <v>58865</v>
      </c>
      <c r="P11" s="2450">
        <v>25008</v>
      </c>
      <c r="Q11" s="2466">
        <v>48559</v>
      </c>
      <c r="R11" s="2481">
        <v>5124</v>
      </c>
      <c r="S11" s="2494">
        <v>266</v>
      </c>
      <c r="T11" s="1924">
        <v>53949</v>
      </c>
      <c r="V11" s="2274">
        <f>O11</f>
        <v>58865</v>
      </c>
      <c r="W11" s="2274">
        <f>V11-'2020. I. Állomány adatok'!V11</f>
        <v>5269</v>
      </c>
    </row>
    <row r="12" spans="1:30" s="1945" customFormat="1" x14ac:dyDescent="0.25">
      <c r="A12" s="1933" t="s">
        <v>553</v>
      </c>
      <c r="B12" s="2364">
        <v>9959</v>
      </c>
      <c r="C12" s="2392">
        <v>1525</v>
      </c>
      <c r="D12" s="2409">
        <v>247</v>
      </c>
      <c r="E12" s="2364">
        <v>3221</v>
      </c>
      <c r="F12" s="2392">
        <v>1515</v>
      </c>
      <c r="G12" s="2429">
        <v>47</v>
      </c>
      <c r="H12" s="2437">
        <v>721</v>
      </c>
      <c r="I12" s="1939">
        <v>16941</v>
      </c>
      <c r="J12" s="2364">
        <v>1</v>
      </c>
      <c r="K12" s="2364">
        <v>0</v>
      </c>
      <c r="L12" s="2364">
        <v>0</v>
      </c>
      <c r="M12" s="2437">
        <v>19</v>
      </c>
      <c r="N12" s="1939">
        <v>20</v>
      </c>
      <c r="O12" s="1940">
        <v>16961</v>
      </c>
      <c r="P12" s="2451">
        <v>7973</v>
      </c>
      <c r="Q12" s="2467">
        <v>13774</v>
      </c>
      <c r="R12" s="2482">
        <v>2477</v>
      </c>
      <c r="S12" s="2495">
        <v>0</v>
      </c>
      <c r="T12" s="1938">
        <v>16251</v>
      </c>
      <c r="U12" s="2561">
        <v>2.6070000000000002</v>
      </c>
      <c r="V12" s="2561">
        <f>V11/'2020. I. Állomány adatok'!V11*100-100</f>
        <v>9.830957534144332</v>
      </c>
      <c r="W12" s="61"/>
      <c r="X12" s="61"/>
      <c r="Y12" s="61"/>
      <c r="Z12" s="61"/>
      <c r="AA12" s="61"/>
      <c r="AB12" s="61"/>
      <c r="AC12" s="61"/>
      <c r="AD12" s="61"/>
    </row>
    <row r="13" spans="1:30" s="1945" customFormat="1" x14ac:dyDescent="0.25">
      <c r="A13" s="1933" t="s">
        <v>412</v>
      </c>
      <c r="B13" s="2364">
        <v>7096</v>
      </c>
      <c r="C13" s="2392">
        <v>867</v>
      </c>
      <c r="D13" s="2409">
        <v>72</v>
      </c>
      <c r="E13" s="2364">
        <v>1351</v>
      </c>
      <c r="F13" s="2392">
        <v>679</v>
      </c>
      <c r="G13" s="2429">
        <v>0</v>
      </c>
      <c r="H13" s="2437">
        <v>510</v>
      </c>
      <c r="I13" s="1939">
        <v>10503</v>
      </c>
      <c r="J13" s="2364">
        <v>241</v>
      </c>
      <c r="K13" s="2364">
        <v>0</v>
      </c>
      <c r="L13" s="2364">
        <v>0</v>
      </c>
      <c r="M13" s="2437">
        <v>0</v>
      </c>
      <c r="N13" s="1939">
        <v>241</v>
      </c>
      <c r="O13" s="1940">
        <v>10744</v>
      </c>
      <c r="P13" s="2451">
        <v>4829</v>
      </c>
      <c r="Q13" s="2467">
        <v>8677</v>
      </c>
      <c r="R13" s="2482">
        <v>1520</v>
      </c>
      <c r="S13" s="2495">
        <v>9</v>
      </c>
      <c r="T13" s="1938">
        <v>10206</v>
      </c>
      <c r="U13" s="2561">
        <v>0.64200000000000002</v>
      </c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s="1945" customFormat="1" x14ac:dyDescent="0.25">
      <c r="A14" s="1933" t="s">
        <v>554</v>
      </c>
      <c r="B14" s="2364">
        <v>11716</v>
      </c>
      <c r="C14" s="2392">
        <v>3306</v>
      </c>
      <c r="D14" s="2409">
        <v>563</v>
      </c>
      <c r="E14" s="2364">
        <v>2960</v>
      </c>
      <c r="F14" s="2392">
        <v>1087</v>
      </c>
      <c r="G14" s="2429">
        <v>52</v>
      </c>
      <c r="H14" s="2437">
        <v>864</v>
      </c>
      <c r="I14" s="1939">
        <v>19933</v>
      </c>
      <c r="J14" s="2364">
        <v>120</v>
      </c>
      <c r="K14" s="2364">
        <v>0</v>
      </c>
      <c r="L14" s="2364">
        <v>0</v>
      </c>
      <c r="M14" s="2437">
        <v>1</v>
      </c>
      <c r="N14" s="1939">
        <v>121</v>
      </c>
      <c r="O14" s="1940">
        <v>20054</v>
      </c>
      <c r="P14" s="2451">
        <v>7837</v>
      </c>
      <c r="Q14" s="2467">
        <v>15696</v>
      </c>
      <c r="R14" s="2482">
        <v>914</v>
      </c>
      <c r="S14" s="2495">
        <v>225</v>
      </c>
      <c r="T14" s="1938">
        <v>16836</v>
      </c>
      <c r="U14" s="2561">
        <v>1.6819999999999999</v>
      </c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x14ac:dyDescent="0.25">
      <c r="A15" s="2289" t="s">
        <v>555</v>
      </c>
      <c r="B15" s="2363">
        <v>28228</v>
      </c>
      <c r="C15" s="2386">
        <v>3379</v>
      </c>
      <c r="D15" s="2408">
        <v>1025</v>
      </c>
      <c r="E15" s="2363">
        <v>6271</v>
      </c>
      <c r="F15" s="2386">
        <v>2990</v>
      </c>
      <c r="G15" s="2407">
        <v>46</v>
      </c>
      <c r="H15" s="2362">
        <v>2296</v>
      </c>
      <c r="I15" s="1918">
        <v>43163</v>
      </c>
      <c r="J15" s="2363">
        <v>23</v>
      </c>
      <c r="K15" s="2363">
        <v>0</v>
      </c>
      <c r="L15" s="2363">
        <v>0</v>
      </c>
      <c r="M15" s="2362">
        <v>0</v>
      </c>
      <c r="N15" s="1918">
        <v>23</v>
      </c>
      <c r="O15" s="1919">
        <v>43186</v>
      </c>
      <c r="P15" s="2450">
        <v>19399</v>
      </c>
      <c r="Q15" s="2466">
        <v>34890</v>
      </c>
      <c r="R15" s="2481">
        <v>4086</v>
      </c>
      <c r="S15" s="2494">
        <v>642</v>
      </c>
      <c r="T15" s="1924">
        <v>39618</v>
      </c>
    </row>
    <row r="16" spans="1:30" x14ac:dyDescent="0.25">
      <c r="A16" s="1947" t="s">
        <v>556</v>
      </c>
      <c r="B16" s="2365">
        <v>11686</v>
      </c>
      <c r="C16" s="2393">
        <v>1811</v>
      </c>
      <c r="D16" s="2410">
        <v>389</v>
      </c>
      <c r="E16" s="2365">
        <v>2380</v>
      </c>
      <c r="F16" s="2393">
        <v>952</v>
      </c>
      <c r="G16" s="2413">
        <v>11</v>
      </c>
      <c r="H16" s="2367">
        <v>820</v>
      </c>
      <c r="I16" s="1952">
        <v>17648</v>
      </c>
      <c r="J16" s="2298">
        <v>0</v>
      </c>
      <c r="K16" s="2365">
        <v>0</v>
      </c>
      <c r="L16" s="2365">
        <v>0</v>
      </c>
      <c r="M16" s="2367">
        <v>0</v>
      </c>
      <c r="N16" s="1952">
        <v>0</v>
      </c>
      <c r="O16" s="1952">
        <v>17648</v>
      </c>
      <c r="P16" s="2452">
        <v>7475</v>
      </c>
      <c r="Q16" s="2468">
        <v>12677</v>
      </c>
      <c r="R16" s="2483">
        <v>3634</v>
      </c>
      <c r="S16" s="2496">
        <v>23</v>
      </c>
      <c r="T16" s="1952">
        <v>16333</v>
      </c>
    </row>
    <row r="17" spans="1:26" ht="15.75" thickBot="1" x14ac:dyDescent="0.3">
      <c r="A17" s="2289" t="s">
        <v>23</v>
      </c>
      <c r="B17" s="2366">
        <v>20346</v>
      </c>
      <c r="C17" s="2394">
        <v>2242</v>
      </c>
      <c r="D17" s="2411">
        <v>468</v>
      </c>
      <c r="E17" s="2366">
        <v>5431</v>
      </c>
      <c r="F17" s="2394">
        <v>4256</v>
      </c>
      <c r="G17" s="2408">
        <v>37</v>
      </c>
      <c r="H17" s="2362">
        <v>2245</v>
      </c>
      <c r="I17" s="1918">
        <v>34521</v>
      </c>
      <c r="J17" s="2366">
        <v>683</v>
      </c>
      <c r="K17" s="2366">
        <v>1094</v>
      </c>
      <c r="L17" s="2366">
        <v>0</v>
      </c>
      <c r="M17" s="2362">
        <v>27</v>
      </c>
      <c r="N17" s="1960">
        <v>1804</v>
      </c>
      <c r="O17" s="1961">
        <v>36325</v>
      </c>
      <c r="P17" s="2453">
        <v>15849</v>
      </c>
      <c r="Q17" s="2469">
        <v>27935</v>
      </c>
      <c r="R17" s="2484">
        <v>1424</v>
      </c>
      <c r="S17" s="2497">
        <v>5016</v>
      </c>
      <c r="T17" s="1924">
        <v>34375</v>
      </c>
    </row>
    <row r="18" spans="1:26" ht="15.75" thickBot="1" x14ac:dyDescent="0.3">
      <c r="A18" s="1966" t="s">
        <v>24</v>
      </c>
      <c r="B18" s="1967">
        <v>248970</v>
      </c>
      <c r="C18" s="1967">
        <v>23420</v>
      </c>
      <c r="D18" s="1970">
        <v>5275</v>
      </c>
      <c r="E18" s="1967">
        <v>43044</v>
      </c>
      <c r="F18" s="1967">
        <v>21096</v>
      </c>
      <c r="G18" s="1970">
        <v>319</v>
      </c>
      <c r="H18" s="1967">
        <v>21474</v>
      </c>
      <c r="I18" s="1968">
        <v>358004</v>
      </c>
      <c r="J18" s="1967">
        <v>3087</v>
      </c>
      <c r="K18" s="1967">
        <v>1141</v>
      </c>
      <c r="L18" s="1967">
        <v>0</v>
      </c>
      <c r="M18" s="1967">
        <v>56</v>
      </c>
      <c r="N18" s="1968">
        <v>4284</v>
      </c>
      <c r="O18" s="1969">
        <v>362288</v>
      </c>
      <c r="P18" s="1967">
        <v>142204</v>
      </c>
      <c r="Q18" s="1970">
        <v>309706</v>
      </c>
      <c r="R18" s="1970">
        <v>15037</v>
      </c>
      <c r="S18" s="1970">
        <v>9669</v>
      </c>
      <c r="T18" s="1970">
        <v>334411</v>
      </c>
    </row>
    <row r="19" spans="1:26" ht="15.75" thickBot="1" x14ac:dyDescent="0.3">
      <c r="A19" s="1971" t="s">
        <v>609</v>
      </c>
      <c r="B19" s="2362">
        <v>123</v>
      </c>
      <c r="C19" s="2395">
        <v>88</v>
      </c>
      <c r="D19" s="2412">
        <v>0</v>
      </c>
      <c r="E19" s="2383">
        <v>142</v>
      </c>
      <c r="F19" s="2395">
        <v>237</v>
      </c>
      <c r="G19" s="2412">
        <v>11</v>
      </c>
      <c r="H19" s="2383">
        <v>49</v>
      </c>
      <c r="I19" s="1968">
        <v>639</v>
      </c>
      <c r="J19" s="2383">
        <v>0</v>
      </c>
      <c r="K19" s="2383">
        <v>0</v>
      </c>
      <c r="L19" s="2383">
        <v>0</v>
      </c>
      <c r="M19" s="2383">
        <v>0</v>
      </c>
      <c r="N19" s="1975">
        <v>0</v>
      </c>
      <c r="O19" s="1976">
        <v>639</v>
      </c>
      <c r="P19" s="2454">
        <v>416</v>
      </c>
      <c r="Q19" s="2465">
        <v>247</v>
      </c>
      <c r="R19" s="2480">
        <v>157</v>
      </c>
      <c r="S19" s="2493">
        <v>110</v>
      </c>
      <c r="T19" s="1924">
        <v>514</v>
      </c>
      <c r="W19" s="2274">
        <v>639</v>
      </c>
      <c r="X19" s="2274">
        <v>48860</v>
      </c>
      <c r="Y19" s="2274">
        <f>SUM(W19:X19)</f>
        <v>49499</v>
      </c>
      <c r="Z19" s="1971" t="s">
        <v>609</v>
      </c>
    </row>
    <row r="20" spans="1:26" ht="15.75" thickBot="1" x14ac:dyDescent="0.3">
      <c r="A20" s="1978" t="s">
        <v>610</v>
      </c>
      <c r="B20" s="2362">
        <v>43</v>
      </c>
      <c r="C20" s="2386">
        <v>0</v>
      </c>
      <c r="D20" s="2408">
        <v>0</v>
      </c>
      <c r="E20" s="2363">
        <v>227</v>
      </c>
      <c r="F20" s="2386">
        <v>0</v>
      </c>
      <c r="G20" s="2408">
        <v>0</v>
      </c>
      <c r="H20" s="2363">
        <v>82</v>
      </c>
      <c r="I20" s="1968">
        <v>352</v>
      </c>
      <c r="J20" s="2363">
        <v>0</v>
      </c>
      <c r="K20" s="2363">
        <v>0</v>
      </c>
      <c r="L20" s="2363">
        <v>0</v>
      </c>
      <c r="M20" s="2363">
        <v>0</v>
      </c>
      <c r="N20" s="1979">
        <v>0</v>
      </c>
      <c r="O20" s="1980">
        <v>352</v>
      </c>
      <c r="P20" s="2450">
        <v>154</v>
      </c>
      <c r="Q20" s="2466">
        <v>341</v>
      </c>
      <c r="R20" s="2481">
        <v>10</v>
      </c>
      <c r="S20" s="2494">
        <v>0</v>
      </c>
      <c r="T20" s="1924">
        <v>351</v>
      </c>
      <c r="W20" s="2274">
        <v>352</v>
      </c>
      <c r="X20" s="2274">
        <v>69789</v>
      </c>
      <c r="Y20" s="2274">
        <f t="shared" ref="Y20:Y34" si="0">SUM(W20:X20)</f>
        <v>70141</v>
      </c>
      <c r="Z20" s="1978" t="s">
        <v>610</v>
      </c>
    </row>
    <row r="21" spans="1:26" ht="15.75" thickBot="1" x14ac:dyDescent="0.3">
      <c r="A21" s="1978" t="s">
        <v>37</v>
      </c>
      <c r="B21" s="2362">
        <v>2</v>
      </c>
      <c r="C21" s="2386">
        <v>0</v>
      </c>
      <c r="D21" s="2408">
        <v>0</v>
      </c>
      <c r="E21" s="2363">
        <v>6</v>
      </c>
      <c r="F21" s="2386">
        <v>6</v>
      </c>
      <c r="G21" s="2408">
        <v>0</v>
      </c>
      <c r="H21" s="2363">
        <v>19</v>
      </c>
      <c r="I21" s="1968">
        <v>33</v>
      </c>
      <c r="J21" s="2363">
        <v>0</v>
      </c>
      <c r="K21" s="2363">
        <v>0</v>
      </c>
      <c r="L21" s="2363">
        <v>0</v>
      </c>
      <c r="M21" s="2363">
        <v>0</v>
      </c>
      <c r="N21" s="1979">
        <v>0</v>
      </c>
      <c r="O21" s="1980">
        <v>33</v>
      </c>
      <c r="P21" s="2450">
        <v>27</v>
      </c>
      <c r="Q21" s="2466">
        <v>33</v>
      </c>
      <c r="R21" s="2481">
        <v>0</v>
      </c>
      <c r="S21" s="2494">
        <v>0</v>
      </c>
      <c r="T21" s="1924">
        <v>33</v>
      </c>
      <c r="W21" s="2274">
        <v>33</v>
      </c>
      <c r="X21" s="2274">
        <v>13607</v>
      </c>
      <c r="Y21" s="2274">
        <f t="shared" si="0"/>
        <v>13640</v>
      </c>
      <c r="Z21" s="1978" t="s">
        <v>37</v>
      </c>
    </row>
    <row r="22" spans="1:26" ht="15.75" thickBot="1" x14ac:dyDescent="0.3">
      <c r="A22" s="1978" t="s">
        <v>38</v>
      </c>
      <c r="B22" s="2362">
        <v>76</v>
      </c>
      <c r="C22" s="2386">
        <v>0</v>
      </c>
      <c r="D22" s="2408">
        <v>0</v>
      </c>
      <c r="E22" s="2363">
        <v>57</v>
      </c>
      <c r="F22" s="2386">
        <v>11</v>
      </c>
      <c r="G22" s="2408">
        <v>0</v>
      </c>
      <c r="H22" s="2363">
        <v>49</v>
      </c>
      <c r="I22" s="1968">
        <v>193</v>
      </c>
      <c r="J22" s="2363">
        <v>0</v>
      </c>
      <c r="K22" s="2363">
        <v>0</v>
      </c>
      <c r="L22" s="2363">
        <v>0</v>
      </c>
      <c r="M22" s="2363">
        <v>0</v>
      </c>
      <c r="N22" s="1979">
        <v>0</v>
      </c>
      <c r="O22" s="1980">
        <v>193</v>
      </c>
      <c r="P22" s="2450">
        <v>120</v>
      </c>
      <c r="Q22" s="2466">
        <v>194</v>
      </c>
      <c r="R22" s="2481">
        <v>0</v>
      </c>
      <c r="S22" s="2494">
        <v>0</v>
      </c>
      <c r="T22" s="1924">
        <v>194</v>
      </c>
      <c r="W22" s="2274">
        <v>193</v>
      </c>
      <c r="X22" s="2274">
        <v>3236</v>
      </c>
      <c r="Y22" s="2274">
        <f t="shared" si="0"/>
        <v>3429</v>
      </c>
      <c r="Z22" s="1978" t="s">
        <v>38</v>
      </c>
    </row>
    <row r="23" spans="1:26" ht="15.75" thickBot="1" x14ac:dyDescent="0.3">
      <c r="A23" s="1978" t="s">
        <v>39</v>
      </c>
      <c r="B23" s="2362">
        <v>55</v>
      </c>
      <c r="C23" s="2386">
        <v>13</v>
      </c>
      <c r="D23" s="2408">
        <v>0</v>
      </c>
      <c r="E23" s="2363">
        <v>47</v>
      </c>
      <c r="F23" s="2386">
        <v>65</v>
      </c>
      <c r="G23" s="2408">
        <v>0</v>
      </c>
      <c r="H23" s="2363">
        <v>9</v>
      </c>
      <c r="I23" s="1968">
        <v>189</v>
      </c>
      <c r="J23" s="2363">
        <v>0</v>
      </c>
      <c r="K23" s="2363">
        <v>0</v>
      </c>
      <c r="L23" s="2363">
        <v>0</v>
      </c>
      <c r="M23" s="2363">
        <v>0</v>
      </c>
      <c r="N23" s="1979">
        <v>0</v>
      </c>
      <c r="O23" s="1980">
        <v>189</v>
      </c>
      <c r="P23" s="2450">
        <v>85</v>
      </c>
      <c r="Q23" s="2466">
        <v>176</v>
      </c>
      <c r="R23" s="2481">
        <v>13</v>
      </c>
      <c r="S23" s="2494">
        <v>0</v>
      </c>
      <c r="T23" s="1924">
        <v>189</v>
      </c>
      <c r="W23" s="2274">
        <v>189</v>
      </c>
      <c r="X23" s="2274">
        <v>71477</v>
      </c>
      <c r="Y23" s="2274">
        <f t="shared" si="0"/>
        <v>71666</v>
      </c>
      <c r="Z23" s="1978" t="s">
        <v>39</v>
      </c>
    </row>
    <row r="24" spans="1:26" ht="15" customHeight="1" thickBot="1" x14ac:dyDescent="0.3">
      <c r="A24" s="1978" t="s">
        <v>40</v>
      </c>
      <c r="B24" s="2362">
        <v>4</v>
      </c>
      <c r="C24" s="2386">
        <v>64</v>
      </c>
      <c r="D24" s="2408">
        <v>0</v>
      </c>
      <c r="E24" s="2363">
        <v>2</v>
      </c>
      <c r="F24" s="2386">
        <v>7</v>
      </c>
      <c r="G24" s="2408">
        <v>0</v>
      </c>
      <c r="H24" s="2363">
        <v>0</v>
      </c>
      <c r="I24" s="1968">
        <v>77</v>
      </c>
      <c r="J24" s="2363">
        <v>0</v>
      </c>
      <c r="K24" s="2363">
        <v>0</v>
      </c>
      <c r="L24" s="2363">
        <v>0</v>
      </c>
      <c r="M24" s="2363">
        <v>0</v>
      </c>
      <c r="N24" s="1979">
        <v>0</v>
      </c>
      <c r="O24" s="1980">
        <v>77</v>
      </c>
      <c r="P24" s="2450">
        <v>12</v>
      </c>
      <c r="Q24" s="2466">
        <v>12</v>
      </c>
      <c r="R24" s="2481">
        <v>0</v>
      </c>
      <c r="S24" s="2494">
        <v>0</v>
      </c>
      <c r="T24" s="1924">
        <v>12</v>
      </c>
      <c r="W24" s="2274">
        <v>77</v>
      </c>
      <c r="X24" s="2274">
        <v>46180</v>
      </c>
      <c r="Y24" s="2274">
        <f t="shared" si="0"/>
        <v>46257</v>
      </c>
      <c r="Z24" s="1978" t="s">
        <v>40</v>
      </c>
    </row>
    <row r="25" spans="1:26" ht="15.75" thickBot="1" x14ac:dyDescent="0.3">
      <c r="A25" s="2313" t="s">
        <v>41</v>
      </c>
      <c r="B25" s="2362">
        <v>132</v>
      </c>
      <c r="C25" s="2386">
        <v>0</v>
      </c>
      <c r="D25" s="2408">
        <v>0</v>
      </c>
      <c r="E25" s="2363">
        <v>35</v>
      </c>
      <c r="F25" s="2386">
        <v>2</v>
      </c>
      <c r="G25" s="2408">
        <v>0</v>
      </c>
      <c r="H25" s="2363">
        <v>2</v>
      </c>
      <c r="I25" s="1968">
        <v>171</v>
      </c>
      <c r="J25" s="2363">
        <v>0</v>
      </c>
      <c r="K25" s="2363">
        <v>0</v>
      </c>
      <c r="L25" s="2363">
        <v>0</v>
      </c>
      <c r="M25" s="2363">
        <v>0</v>
      </c>
      <c r="N25" s="1979">
        <v>0</v>
      </c>
      <c r="O25" s="1980">
        <v>171</v>
      </c>
      <c r="P25" s="2450">
        <v>38</v>
      </c>
      <c r="Q25" s="2466">
        <v>144</v>
      </c>
      <c r="R25" s="2481">
        <v>0</v>
      </c>
      <c r="S25" s="2494">
        <v>0</v>
      </c>
      <c r="T25" s="1924">
        <v>144</v>
      </c>
      <c r="W25" s="2274">
        <v>171</v>
      </c>
      <c r="X25" s="2274">
        <v>22117</v>
      </c>
      <c r="Y25" s="2274">
        <f t="shared" si="0"/>
        <v>22288</v>
      </c>
      <c r="Z25" s="2313" t="s">
        <v>41</v>
      </c>
    </row>
    <row r="26" spans="1:26" ht="15.75" thickBot="1" x14ac:dyDescent="0.3">
      <c r="A26" s="1978" t="s">
        <v>42</v>
      </c>
      <c r="B26" s="2362">
        <v>0</v>
      </c>
      <c r="C26" s="2386">
        <v>0</v>
      </c>
      <c r="D26" s="2408">
        <v>0</v>
      </c>
      <c r="E26" s="2363">
        <v>0</v>
      </c>
      <c r="F26" s="2386">
        <v>0</v>
      </c>
      <c r="G26" s="2408">
        <v>0</v>
      </c>
      <c r="H26" s="2363">
        <v>0</v>
      </c>
      <c r="I26" s="1968">
        <v>0</v>
      </c>
      <c r="J26" s="2363">
        <v>0</v>
      </c>
      <c r="K26" s="2363">
        <v>0</v>
      </c>
      <c r="L26" s="2363">
        <v>0</v>
      </c>
      <c r="M26" s="2363">
        <v>0</v>
      </c>
      <c r="N26" s="1979">
        <v>0</v>
      </c>
      <c r="O26" s="1980">
        <v>0</v>
      </c>
      <c r="P26" s="2450">
        <v>0</v>
      </c>
      <c r="Q26" s="2466">
        <v>0</v>
      </c>
      <c r="R26" s="2481">
        <v>0</v>
      </c>
      <c r="S26" s="2494">
        <v>0</v>
      </c>
      <c r="T26" s="1924">
        <v>0</v>
      </c>
      <c r="W26" s="2274">
        <v>0</v>
      </c>
      <c r="X26" s="2274">
        <v>44802</v>
      </c>
      <c r="Y26" s="2274">
        <f t="shared" si="0"/>
        <v>44802</v>
      </c>
      <c r="Z26" s="1978" t="s">
        <v>42</v>
      </c>
    </row>
    <row r="27" spans="1:26" ht="15.75" thickBot="1" x14ac:dyDescent="0.3">
      <c r="A27" s="1978" t="s">
        <v>43</v>
      </c>
      <c r="B27" s="2362">
        <v>474</v>
      </c>
      <c r="C27" s="2386">
        <v>117</v>
      </c>
      <c r="D27" s="2408">
        <v>0</v>
      </c>
      <c r="E27" s="2363">
        <v>318</v>
      </c>
      <c r="F27" s="2386">
        <v>89</v>
      </c>
      <c r="G27" s="2408">
        <v>0</v>
      </c>
      <c r="H27" s="2363">
        <v>95</v>
      </c>
      <c r="I27" s="1968">
        <v>1093</v>
      </c>
      <c r="J27" s="2363">
        <v>0</v>
      </c>
      <c r="K27" s="2363">
        <v>0</v>
      </c>
      <c r="L27" s="2363">
        <v>0</v>
      </c>
      <c r="M27" s="2363">
        <v>2</v>
      </c>
      <c r="N27" s="1979">
        <v>2</v>
      </c>
      <c r="O27" s="1980">
        <v>1095</v>
      </c>
      <c r="P27" s="2450">
        <v>516</v>
      </c>
      <c r="Q27" s="2466">
        <v>391</v>
      </c>
      <c r="R27" s="2481">
        <v>608</v>
      </c>
      <c r="S27" s="2494">
        <v>81</v>
      </c>
      <c r="T27" s="1924">
        <v>1080</v>
      </c>
      <c r="W27" s="2274">
        <v>1095</v>
      </c>
      <c r="X27" s="2274">
        <v>20298</v>
      </c>
      <c r="Y27" s="2274">
        <f t="shared" si="0"/>
        <v>21393</v>
      </c>
      <c r="Z27" s="1978" t="s">
        <v>43</v>
      </c>
    </row>
    <row r="28" spans="1:26" ht="15.75" thickBot="1" x14ac:dyDescent="0.3">
      <c r="A28" s="1978" t="s">
        <v>44</v>
      </c>
      <c r="B28" s="2362">
        <v>123</v>
      </c>
      <c r="C28" s="2386">
        <v>0</v>
      </c>
      <c r="D28" s="2408">
        <v>0</v>
      </c>
      <c r="E28" s="2363">
        <v>77</v>
      </c>
      <c r="F28" s="2386">
        <v>52</v>
      </c>
      <c r="G28" s="2408">
        <v>0</v>
      </c>
      <c r="H28" s="2363">
        <v>10</v>
      </c>
      <c r="I28" s="1968">
        <v>262</v>
      </c>
      <c r="J28" s="2363">
        <v>0</v>
      </c>
      <c r="K28" s="2363">
        <v>0</v>
      </c>
      <c r="L28" s="2363">
        <v>0</v>
      </c>
      <c r="M28" s="2363">
        <v>0</v>
      </c>
      <c r="N28" s="1979">
        <v>0</v>
      </c>
      <c r="O28" s="1980">
        <v>262</v>
      </c>
      <c r="P28" s="2450">
        <v>99</v>
      </c>
      <c r="Q28" s="2466">
        <v>212</v>
      </c>
      <c r="R28" s="2481">
        <v>51</v>
      </c>
      <c r="S28" s="2494">
        <v>0</v>
      </c>
      <c r="T28" s="1924">
        <v>262</v>
      </c>
      <c r="W28" s="2274">
        <v>262</v>
      </c>
      <c r="X28" s="2274">
        <v>12912</v>
      </c>
      <c r="Y28" s="2274">
        <f t="shared" si="0"/>
        <v>13174</v>
      </c>
      <c r="Z28" s="1978" t="s">
        <v>44</v>
      </c>
    </row>
    <row r="29" spans="1:26" ht="15.75" thickBot="1" x14ac:dyDescent="0.3">
      <c r="A29" s="1978" t="s">
        <v>45</v>
      </c>
      <c r="B29" s="2362">
        <v>37</v>
      </c>
      <c r="C29" s="2386">
        <v>10</v>
      </c>
      <c r="D29" s="2408">
        <v>0</v>
      </c>
      <c r="E29" s="2363">
        <v>15</v>
      </c>
      <c r="F29" s="2386">
        <v>0</v>
      </c>
      <c r="G29" s="2408">
        <v>0</v>
      </c>
      <c r="H29" s="2363">
        <v>0</v>
      </c>
      <c r="I29" s="1968">
        <v>62</v>
      </c>
      <c r="J29" s="2363">
        <v>0</v>
      </c>
      <c r="K29" s="2363">
        <v>0</v>
      </c>
      <c r="L29" s="2363">
        <v>0</v>
      </c>
      <c r="M29" s="2363">
        <v>0</v>
      </c>
      <c r="N29" s="1979">
        <v>0</v>
      </c>
      <c r="O29" s="1980">
        <v>62</v>
      </c>
      <c r="P29" s="2450">
        <v>56</v>
      </c>
      <c r="Q29" s="2466">
        <v>42</v>
      </c>
      <c r="R29" s="2481">
        <v>20</v>
      </c>
      <c r="S29" s="2494">
        <v>0</v>
      </c>
      <c r="T29" s="1924">
        <v>62</v>
      </c>
      <c r="W29" s="2274">
        <v>62</v>
      </c>
      <c r="X29" s="2274">
        <v>4739</v>
      </c>
      <c r="Y29" s="2274">
        <f t="shared" si="0"/>
        <v>4801</v>
      </c>
      <c r="Z29" s="1978" t="s">
        <v>45</v>
      </c>
    </row>
    <row r="30" spans="1:26" ht="15.75" thickBot="1" x14ac:dyDescent="0.3">
      <c r="A30" s="1978" t="s">
        <v>46</v>
      </c>
      <c r="B30" s="2362">
        <v>299</v>
      </c>
      <c r="C30" s="2386">
        <v>53</v>
      </c>
      <c r="D30" s="2408">
        <v>0</v>
      </c>
      <c r="E30" s="2363">
        <v>72</v>
      </c>
      <c r="F30" s="2386">
        <v>0</v>
      </c>
      <c r="G30" s="2408">
        <v>0</v>
      </c>
      <c r="H30" s="2363">
        <v>0</v>
      </c>
      <c r="I30" s="1968">
        <v>424</v>
      </c>
      <c r="J30" s="2363">
        <v>0</v>
      </c>
      <c r="K30" s="2363">
        <v>0</v>
      </c>
      <c r="L30" s="2363">
        <v>0</v>
      </c>
      <c r="M30" s="2363">
        <v>0</v>
      </c>
      <c r="N30" s="1979">
        <v>0</v>
      </c>
      <c r="O30" s="1980">
        <v>424</v>
      </c>
      <c r="P30" s="2450">
        <v>209</v>
      </c>
      <c r="Q30" s="2466">
        <v>10</v>
      </c>
      <c r="R30" s="2481">
        <v>356</v>
      </c>
      <c r="S30" s="2494">
        <v>0</v>
      </c>
      <c r="T30" s="1924">
        <v>366</v>
      </c>
      <c r="W30" s="2274">
        <v>424</v>
      </c>
      <c r="X30" s="2274">
        <v>37200</v>
      </c>
      <c r="Y30" s="2274">
        <f t="shared" si="0"/>
        <v>37624</v>
      </c>
      <c r="Z30" s="1978" t="s">
        <v>46</v>
      </c>
    </row>
    <row r="31" spans="1:26" ht="15.75" thickBot="1" x14ac:dyDescent="0.3">
      <c r="A31" s="1978" t="s">
        <v>47</v>
      </c>
      <c r="B31" s="2362">
        <v>1</v>
      </c>
      <c r="C31" s="2386">
        <v>3</v>
      </c>
      <c r="D31" s="2408">
        <v>0</v>
      </c>
      <c r="E31" s="2363">
        <v>16</v>
      </c>
      <c r="F31" s="2386">
        <v>0</v>
      </c>
      <c r="G31" s="2408">
        <v>0</v>
      </c>
      <c r="H31" s="2363">
        <v>0</v>
      </c>
      <c r="I31" s="1968">
        <v>20</v>
      </c>
      <c r="J31" s="2363">
        <v>0</v>
      </c>
      <c r="K31" s="2363">
        <v>0</v>
      </c>
      <c r="L31" s="2363">
        <v>0</v>
      </c>
      <c r="M31" s="2363">
        <v>0</v>
      </c>
      <c r="N31" s="1979">
        <v>0</v>
      </c>
      <c r="O31" s="1980">
        <v>20</v>
      </c>
      <c r="P31" s="2450">
        <v>1</v>
      </c>
      <c r="Q31" s="2466">
        <v>1</v>
      </c>
      <c r="R31" s="2481">
        <v>16</v>
      </c>
      <c r="S31" s="2494">
        <v>0</v>
      </c>
      <c r="T31" s="1924">
        <v>17</v>
      </c>
      <c r="W31" s="2274">
        <v>20</v>
      </c>
      <c r="X31" s="2274">
        <v>4498</v>
      </c>
      <c r="Y31" s="2274">
        <f t="shared" si="0"/>
        <v>4518</v>
      </c>
      <c r="Z31" s="1978" t="s">
        <v>47</v>
      </c>
    </row>
    <row r="32" spans="1:26" ht="15.75" thickBot="1" x14ac:dyDescent="0.3">
      <c r="A32" s="1982" t="s">
        <v>557</v>
      </c>
      <c r="B32" s="2367">
        <v>1264</v>
      </c>
      <c r="C32" s="2396">
        <v>37</v>
      </c>
      <c r="D32" s="2413">
        <v>23</v>
      </c>
      <c r="E32" s="2384">
        <v>263</v>
      </c>
      <c r="F32" s="2396">
        <v>120</v>
      </c>
      <c r="G32" s="2413">
        <v>1</v>
      </c>
      <c r="H32" s="2384">
        <v>51</v>
      </c>
      <c r="I32" s="1985">
        <v>1735</v>
      </c>
      <c r="J32" s="2384">
        <v>0</v>
      </c>
      <c r="K32" s="2384">
        <v>0</v>
      </c>
      <c r="L32" s="2384">
        <v>0</v>
      </c>
      <c r="M32" s="2384">
        <v>0</v>
      </c>
      <c r="N32" s="1984">
        <v>0</v>
      </c>
      <c r="O32" s="1984">
        <v>1735</v>
      </c>
      <c r="P32" s="2455">
        <v>1095</v>
      </c>
      <c r="Q32" s="2470">
        <v>1362</v>
      </c>
      <c r="R32" s="2485">
        <v>201</v>
      </c>
      <c r="S32" s="2498">
        <v>0</v>
      </c>
      <c r="T32" s="1952">
        <v>1563</v>
      </c>
      <c r="W32" s="2274">
        <v>1735</v>
      </c>
      <c r="X32" s="2274">
        <v>29816</v>
      </c>
      <c r="Y32" s="2274">
        <f t="shared" si="0"/>
        <v>31551</v>
      </c>
      <c r="Z32" s="1982" t="s">
        <v>557</v>
      </c>
    </row>
    <row r="33" spans="1:26" ht="15.75" thickBot="1" x14ac:dyDescent="0.3">
      <c r="A33" s="2289" t="s">
        <v>321</v>
      </c>
      <c r="B33" s="2368">
        <v>429</v>
      </c>
      <c r="C33" s="2386">
        <v>163</v>
      </c>
      <c r="D33" s="2408">
        <v>147</v>
      </c>
      <c r="E33" s="2363">
        <v>177</v>
      </c>
      <c r="F33" s="2386">
        <v>5</v>
      </c>
      <c r="G33" s="2408">
        <v>0</v>
      </c>
      <c r="H33" s="2363">
        <v>37</v>
      </c>
      <c r="I33" s="1968">
        <v>810</v>
      </c>
      <c r="J33" s="2363">
        <v>0</v>
      </c>
      <c r="K33" s="2363">
        <v>0</v>
      </c>
      <c r="L33" s="2363">
        <v>0</v>
      </c>
      <c r="M33" s="2363">
        <v>0</v>
      </c>
      <c r="N33" s="1979">
        <v>0</v>
      </c>
      <c r="O33" s="1980">
        <v>810</v>
      </c>
      <c r="P33" s="2450">
        <v>514</v>
      </c>
      <c r="Q33" s="2469">
        <v>530</v>
      </c>
      <c r="R33" s="2484">
        <v>179</v>
      </c>
      <c r="S33" s="2497">
        <v>0</v>
      </c>
      <c r="T33" s="1991">
        <v>709</v>
      </c>
      <c r="W33" s="2274">
        <v>810</v>
      </c>
      <c r="X33" s="2274">
        <v>185135</v>
      </c>
      <c r="Y33" s="2274">
        <f t="shared" si="0"/>
        <v>185945</v>
      </c>
      <c r="Z33" s="2289" t="s">
        <v>321</v>
      </c>
    </row>
    <row r="34" spans="1:26" s="2" customFormat="1" ht="15.75" thickBot="1" x14ac:dyDescent="0.3">
      <c r="A34" s="1992" t="s">
        <v>25</v>
      </c>
      <c r="B34" s="1967">
        <v>3062</v>
      </c>
      <c r="C34" s="1993">
        <v>548</v>
      </c>
      <c r="D34" s="1994">
        <v>170</v>
      </c>
      <c r="E34" s="1995">
        <v>1454</v>
      </c>
      <c r="F34" s="1993">
        <v>594</v>
      </c>
      <c r="G34" s="1994">
        <v>12</v>
      </c>
      <c r="H34" s="1995">
        <v>403</v>
      </c>
      <c r="I34" s="1968">
        <v>6062</v>
      </c>
      <c r="J34" s="1995">
        <v>0</v>
      </c>
      <c r="K34" s="1995">
        <v>0</v>
      </c>
      <c r="L34" s="1995">
        <v>0</v>
      </c>
      <c r="M34" s="1995">
        <v>2</v>
      </c>
      <c r="N34" s="1996">
        <v>2</v>
      </c>
      <c r="O34" s="1997">
        <v>6064</v>
      </c>
      <c r="P34" s="1995">
        <v>3342</v>
      </c>
      <c r="Q34" s="1998">
        <v>3696</v>
      </c>
      <c r="R34" s="1998">
        <v>1611</v>
      </c>
      <c r="S34" s="1999">
        <v>191</v>
      </c>
      <c r="T34" s="1970">
        <v>5498</v>
      </c>
      <c r="W34" s="930">
        <v>6064</v>
      </c>
      <c r="X34" s="930">
        <v>614665</v>
      </c>
      <c r="Y34" s="2274">
        <f t="shared" si="0"/>
        <v>620729</v>
      </c>
      <c r="Z34" s="1992" t="s">
        <v>25</v>
      </c>
    </row>
    <row r="35" spans="1:26" s="2" customFormat="1" ht="15.75" thickBot="1" x14ac:dyDescent="0.3">
      <c r="A35" s="1966" t="s">
        <v>558</v>
      </c>
      <c r="B35" s="1967">
        <v>252033</v>
      </c>
      <c r="C35" s="2000">
        <v>23968</v>
      </c>
      <c r="D35" s="2001">
        <v>5445</v>
      </c>
      <c r="E35" s="1967">
        <v>44498</v>
      </c>
      <c r="F35" s="2002">
        <v>21690</v>
      </c>
      <c r="G35" s="1970">
        <v>331</v>
      </c>
      <c r="H35" s="1967">
        <v>21877</v>
      </c>
      <c r="I35" s="1968">
        <v>364066</v>
      </c>
      <c r="J35" s="1967">
        <v>3087</v>
      </c>
      <c r="K35" s="1967">
        <v>1141</v>
      </c>
      <c r="L35" s="1967">
        <v>0</v>
      </c>
      <c r="M35" s="1967">
        <v>58</v>
      </c>
      <c r="N35" s="1968">
        <v>4286</v>
      </c>
      <c r="O35" s="1969">
        <v>368352</v>
      </c>
      <c r="P35" s="1967">
        <v>145547</v>
      </c>
      <c r="Q35" s="2003">
        <v>313401</v>
      </c>
      <c r="R35" s="2003">
        <v>16647</v>
      </c>
      <c r="S35" s="2004">
        <v>9860</v>
      </c>
      <c r="T35" s="2005">
        <v>339909</v>
      </c>
    </row>
    <row r="36" spans="1:26" x14ac:dyDescent="0.25">
      <c r="A36" s="2006"/>
      <c r="B36" s="2007"/>
      <c r="C36" s="2007"/>
      <c r="D36" s="2008"/>
      <c r="E36" s="2444">
        <f>E34+F34+L34</f>
        <v>2048</v>
      </c>
      <c r="F36" s="2007"/>
      <c r="G36" s="2009"/>
      <c r="H36" s="2007"/>
      <c r="I36" s="2444"/>
      <c r="J36" s="2007"/>
      <c r="K36" s="2007"/>
      <c r="L36" s="2007"/>
      <c r="M36" s="2007"/>
      <c r="N36" s="2569">
        <f>O36-'2020. I. Állomány adatok'!O36</f>
        <v>1.806754693016611</v>
      </c>
      <c r="O36" s="2569">
        <v>33.773087071240106</v>
      </c>
      <c r="P36" s="2007">
        <f>P34/O34*100</f>
        <v>55.11213720316622</v>
      </c>
      <c r="Q36" s="2008"/>
      <c r="R36" s="2008"/>
      <c r="S36" s="2008"/>
      <c r="T36" s="2008"/>
    </row>
    <row r="37" spans="1:26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6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6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6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6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6" s="2" customFormat="1" ht="72" thickBot="1" x14ac:dyDescent="0.3">
      <c r="A42" s="3611"/>
      <c r="B42" s="3605"/>
      <c r="C42" s="2558" t="s">
        <v>15</v>
      </c>
      <c r="D42" s="1909" t="s">
        <v>546</v>
      </c>
      <c r="E42" s="3609"/>
      <c r="F42" s="2558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6" s="2" customFormat="1" x14ac:dyDescent="0.25">
      <c r="A43" s="2011" t="s">
        <v>27</v>
      </c>
      <c r="B43" s="2362">
        <v>77258</v>
      </c>
      <c r="C43" s="2397">
        <v>8941</v>
      </c>
      <c r="D43" s="2414">
        <v>484</v>
      </c>
      <c r="E43" s="2428">
        <v>4540</v>
      </c>
      <c r="F43" s="2428">
        <v>1376</v>
      </c>
      <c r="G43" s="2430">
        <v>40</v>
      </c>
      <c r="H43" s="2438">
        <v>6940</v>
      </c>
      <c r="I43" s="1918">
        <v>99055</v>
      </c>
      <c r="J43" s="2385">
        <v>1564</v>
      </c>
      <c r="K43" s="2428">
        <v>47</v>
      </c>
      <c r="L43" s="2428">
        <v>0</v>
      </c>
      <c r="M43" s="2438">
        <v>1</v>
      </c>
      <c r="N43" s="1918">
        <v>1612</v>
      </c>
      <c r="O43" s="1919">
        <v>100667</v>
      </c>
      <c r="P43" s="2454">
        <v>22125</v>
      </c>
      <c r="Q43" s="2466">
        <v>83127</v>
      </c>
      <c r="R43" s="2481">
        <v>781</v>
      </c>
      <c r="S43" s="2494">
        <v>2147</v>
      </c>
      <c r="T43" s="2017">
        <v>86055</v>
      </c>
    </row>
    <row r="44" spans="1:26" s="2" customFormat="1" ht="15.75" thickBot="1" x14ac:dyDescent="0.3">
      <c r="A44" s="1978" t="s">
        <v>28</v>
      </c>
      <c r="B44" s="2368">
        <v>171712</v>
      </c>
      <c r="C44" s="2398">
        <v>14479</v>
      </c>
      <c r="D44" s="2415">
        <v>4791</v>
      </c>
      <c r="E44" s="2398">
        <v>38504</v>
      </c>
      <c r="F44" s="2398">
        <v>19720</v>
      </c>
      <c r="G44" s="2430">
        <v>279</v>
      </c>
      <c r="H44" s="2438">
        <v>14534</v>
      </c>
      <c r="I44" s="1960">
        <v>258949</v>
      </c>
      <c r="J44" s="2386">
        <v>1523</v>
      </c>
      <c r="K44" s="2398">
        <v>1094</v>
      </c>
      <c r="L44" s="2398">
        <v>0</v>
      </c>
      <c r="M44" s="2438">
        <v>55</v>
      </c>
      <c r="N44" s="1918">
        <v>2672</v>
      </c>
      <c r="O44" s="1919">
        <v>261621</v>
      </c>
      <c r="P44" s="2456">
        <v>120080</v>
      </c>
      <c r="Q44" s="2469">
        <v>226579</v>
      </c>
      <c r="R44" s="2484">
        <v>14255</v>
      </c>
      <c r="S44" s="2497">
        <v>7522</v>
      </c>
      <c r="T44" s="2319">
        <v>248356</v>
      </c>
    </row>
    <row r="45" spans="1:26" s="2" customFormat="1" ht="15.75" thickBot="1" x14ac:dyDescent="0.3">
      <c r="A45" s="1966" t="s">
        <v>24</v>
      </c>
      <c r="B45" s="1967">
        <v>248970</v>
      </c>
      <c r="C45" s="2000">
        <v>23420</v>
      </c>
      <c r="D45" s="1998">
        <v>5275</v>
      </c>
      <c r="E45" s="2000">
        <v>43044</v>
      </c>
      <c r="F45" s="2000">
        <v>21096</v>
      </c>
      <c r="G45" s="1998">
        <v>319</v>
      </c>
      <c r="H45" s="2002">
        <v>21474</v>
      </c>
      <c r="I45" s="1968">
        <v>358004</v>
      </c>
      <c r="J45" s="2000">
        <v>3087</v>
      </c>
      <c r="K45" s="2000">
        <v>1141</v>
      </c>
      <c r="L45" s="2000">
        <v>0</v>
      </c>
      <c r="M45" s="2000">
        <v>56</v>
      </c>
      <c r="N45" s="1968">
        <v>4284</v>
      </c>
      <c r="O45" s="1969">
        <v>362288</v>
      </c>
      <c r="P45" s="2002">
        <v>142204</v>
      </c>
      <c r="Q45" s="2022">
        <v>309706</v>
      </c>
      <c r="R45" s="2022">
        <v>15037</v>
      </c>
      <c r="S45" s="2023">
        <v>9669</v>
      </c>
      <c r="T45" s="1994">
        <v>334411</v>
      </c>
    </row>
    <row r="46" spans="1:26" s="2" customFormat="1" ht="15.75" thickBot="1" x14ac:dyDescent="0.3">
      <c r="A46" s="1966" t="s">
        <v>25</v>
      </c>
      <c r="B46" s="1967">
        <v>3062</v>
      </c>
      <c r="C46" s="2024">
        <v>548</v>
      </c>
      <c r="D46" s="2003">
        <v>170</v>
      </c>
      <c r="E46" s="2024">
        <v>1454</v>
      </c>
      <c r="F46" s="2024">
        <v>594</v>
      </c>
      <c r="G46" s="2003">
        <v>12</v>
      </c>
      <c r="H46" s="2024">
        <v>403</v>
      </c>
      <c r="I46" s="1968">
        <v>6062</v>
      </c>
      <c r="J46" s="2024">
        <v>0</v>
      </c>
      <c r="K46" s="2024">
        <v>0</v>
      </c>
      <c r="L46" s="2024">
        <v>0</v>
      </c>
      <c r="M46" s="2024">
        <v>2</v>
      </c>
      <c r="N46" s="2025">
        <v>2</v>
      </c>
      <c r="O46" s="2026">
        <v>6064</v>
      </c>
      <c r="P46" s="2027">
        <v>3342</v>
      </c>
      <c r="Q46" s="1998">
        <v>3696</v>
      </c>
      <c r="R46" s="1998">
        <v>1611</v>
      </c>
      <c r="S46" s="1999">
        <v>191</v>
      </c>
      <c r="T46" s="1970">
        <v>5498</v>
      </c>
    </row>
    <row r="47" spans="1:26" s="2" customFormat="1" ht="15.75" thickBot="1" x14ac:dyDescent="0.3">
      <c r="A47" s="2028" t="s">
        <v>558</v>
      </c>
      <c r="B47" s="1967">
        <v>252033</v>
      </c>
      <c r="C47" s="2024">
        <v>23968</v>
      </c>
      <c r="D47" s="2003">
        <v>5445</v>
      </c>
      <c r="E47" s="2024">
        <v>44498</v>
      </c>
      <c r="F47" s="2024">
        <v>21690</v>
      </c>
      <c r="G47" s="2003">
        <v>331</v>
      </c>
      <c r="H47" s="2027">
        <v>21877</v>
      </c>
      <c r="I47" s="2029">
        <v>364066</v>
      </c>
      <c r="J47" s="2024">
        <v>3087</v>
      </c>
      <c r="K47" s="2024">
        <v>1141</v>
      </c>
      <c r="L47" s="2024">
        <v>0</v>
      </c>
      <c r="M47" s="2024">
        <v>58</v>
      </c>
      <c r="N47" s="2029">
        <v>4286</v>
      </c>
      <c r="O47" s="2030">
        <v>368352</v>
      </c>
      <c r="P47" s="2002">
        <v>145547</v>
      </c>
      <c r="Q47" s="2003">
        <v>313401</v>
      </c>
      <c r="R47" s="2003">
        <v>16647</v>
      </c>
      <c r="S47" s="2004">
        <v>9860</v>
      </c>
      <c r="T47" s="2005">
        <v>339909</v>
      </c>
    </row>
    <row r="48" spans="1:26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2276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/>
      <c r="J49" s="61"/>
      <c r="K49" s="61"/>
      <c r="L49" s="61"/>
      <c r="M49" s="61"/>
      <c r="N49" s="2274"/>
      <c r="O49" s="2561">
        <f>O34+O81</f>
        <v>620729</v>
      </c>
      <c r="P49" s="973"/>
      <c r="Q49" s="113"/>
      <c r="R49" s="113"/>
      <c r="S49" s="113"/>
      <c r="T49" s="113"/>
    </row>
    <row r="50" spans="1:20" x14ac:dyDescent="0.25">
      <c r="B50" s="2563"/>
      <c r="C50" s="2274"/>
      <c r="D50" s="2567"/>
      <c r="E50" s="2274"/>
      <c r="G50" s="2567"/>
      <c r="H50" s="2274"/>
      <c r="I50" s="2275"/>
      <c r="L50" s="2274"/>
      <c r="N50" s="2275"/>
      <c r="O50" s="2561"/>
      <c r="P50" s="2"/>
      <c r="Q50" s="2010"/>
      <c r="R50" s="2010"/>
      <c r="S50" s="2010"/>
    </row>
    <row r="51" spans="1:20" ht="15.75" thickBot="1" x14ac:dyDescent="0.3">
      <c r="O51" s="2561"/>
      <c r="P51" s="2"/>
      <c r="Q51" s="973"/>
      <c r="R51" s="973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558" t="s">
        <v>15</v>
      </c>
      <c r="D56" s="1909" t="s">
        <v>546</v>
      </c>
      <c r="E56" s="3609"/>
      <c r="F56" s="2558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2376" t="s">
        <v>17</v>
      </c>
      <c r="B57" s="2369">
        <v>71281</v>
      </c>
      <c r="C57" s="2399">
        <v>38628</v>
      </c>
      <c r="D57" s="2416">
        <v>1159</v>
      </c>
      <c r="E57" s="2369">
        <v>15921</v>
      </c>
      <c r="F57" s="2399">
        <v>16326</v>
      </c>
      <c r="G57" s="2416">
        <v>150</v>
      </c>
      <c r="H57" s="2369">
        <v>12741</v>
      </c>
      <c r="I57" s="2034">
        <v>154897</v>
      </c>
      <c r="J57" s="2369">
        <v>5794</v>
      </c>
      <c r="K57" s="2369">
        <v>3683</v>
      </c>
      <c r="L57" s="2369">
        <v>2246</v>
      </c>
      <c r="M57" s="2369">
        <v>557</v>
      </c>
      <c r="N57" s="2034">
        <v>12281</v>
      </c>
      <c r="O57" s="2035">
        <v>167178</v>
      </c>
      <c r="P57" s="2457">
        <v>61647</v>
      </c>
      <c r="Q57" s="2471">
        <v>36419</v>
      </c>
      <c r="R57" s="2486">
        <v>67070</v>
      </c>
      <c r="S57" s="2499">
        <v>52266</v>
      </c>
      <c r="T57" s="2040">
        <v>155755</v>
      </c>
    </row>
    <row r="58" spans="1:20" x14ac:dyDescent="0.25">
      <c r="A58" s="2313" t="s">
        <v>613</v>
      </c>
      <c r="B58" s="2370">
        <v>76819</v>
      </c>
      <c r="C58" s="2400">
        <v>49200</v>
      </c>
      <c r="D58" s="2417">
        <v>1287</v>
      </c>
      <c r="E58" s="2370">
        <v>13450</v>
      </c>
      <c r="F58" s="2400">
        <v>14738</v>
      </c>
      <c r="G58" s="2416">
        <v>764</v>
      </c>
      <c r="H58" s="2369">
        <v>12713</v>
      </c>
      <c r="I58" s="2034">
        <v>166921</v>
      </c>
      <c r="J58" s="2370">
        <v>8448</v>
      </c>
      <c r="K58" s="2370">
        <v>4844</v>
      </c>
      <c r="L58" s="2370">
        <v>5792</v>
      </c>
      <c r="M58" s="2369">
        <v>2487</v>
      </c>
      <c r="N58" s="2034">
        <v>21570</v>
      </c>
      <c r="O58" s="2035">
        <v>188491</v>
      </c>
      <c r="P58" s="2458">
        <v>89414</v>
      </c>
      <c r="Q58" s="2472">
        <v>21216</v>
      </c>
      <c r="R58" s="2168">
        <v>47789</v>
      </c>
      <c r="S58" s="2169">
        <v>57581</v>
      </c>
      <c r="T58" s="2040">
        <v>126586</v>
      </c>
    </row>
    <row r="59" spans="1:20" s="1945" customFormat="1" x14ac:dyDescent="0.25">
      <c r="A59" s="1933" t="s">
        <v>553</v>
      </c>
      <c r="B59" s="2371">
        <v>18089</v>
      </c>
      <c r="C59" s="2401">
        <v>14435</v>
      </c>
      <c r="D59" s="2418">
        <v>486</v>
      </c>
      <c r="E59" s="2371">
        <v>4708</v>
      </c>
      <c r="F59" s="2401">
        <v>3152</v>
      </c>
      <c r="G59" s="2431">
        <v>497</v>
      </c>
      <c r="H59" s="2439">
        <v>5150</v>
      </c>
      <c r="I59" s="2053">
        <v>45533</v>
      </c>
      <c r="J59" s="2371">
        <v>4618</v>
      </c>
      <c r="K59" s="2371">
        <v>2227</v>
      </c>
      <c r="L59" s="2371">
        <v>416</v>
      </c>
      <c r="M59" s="2439">
        <v>109</v>
      </c>
      <c r="N59" s="2053">
        <v>7369</v>
      </c>
      <c r="O59" s="2054">
        <v>52902</v>
      </c>
      <c r="P59" s="2459">
        <v>22522</v>
      </c>
      <c r="Q59" s="2473">
        <v>8887</v>
      </c>
      <c r="R59" s="2487">
        <v>10208</v>
      </c>
      <c r="S59" s="2487">
        <v>9854</v>
      </c>
      <c r="T59" s="2052">
        <v>28949</v>
      </c>
    </row>
    <row r="60" spans="1:20" s="1945" customFormat="1" x14ac:dyDescent="0.25">
      <c r="A60" s="1933" t="s">
        <v>412</v>
      </c>
      <c r="B60" s="2371">
        <v>36864</v>
      </c>
      <c r="C60" s="2401">
        <v>12672</v>
      </c>
      <c r="D60" s="2418">
        <v>91</v>
      </c>
      <c r="E60" s="2371">
        <v>3165</v>
      </c>
      <c r="F60" s="2401">
        <v>3951</v>
      </c>
      <c r="G60" s="2431">
        <v>171</v>
      </c>
      <c r="H60" s="2439">
        <v>4946</v>
      </c>
      <c r="I60" s="2053">
        <v>61599</v>
      </c>
      <c r="J60" s="2371">
        <v>1123</v>
      </c>
      <c r="K60" s="2371">
        <v>0</v>
      </c>
      <c r="L60" s="2371">
        <v>242</v>
      </c>
      <c r="M60" s="2439">
        <v>2370</v>
      </c>
      <c r="N60" s="2053">
        <v>3735</v>
      </c>
      <c r="O60" s="2054">
        <v>65334</v>
      </c>
      <c r="P60" s="2459">
        <v>39301</v>
      </c>
      <c r="Q60" s="2473">
        <v>6286</v>
      </c>
      <c r="R60" s="2487">
        <v>14420</v>
      </c>
      <c r="S60" s="2487">
        <v>21460</v>
      </c>
      <c r="T60" s="2052">
        <v>42166</v>
      </c>
    </row>
    <row r="61" spans="1:20" s="1945" customFormat="1" x14ac:dyDescent="0.25">
      <c r="A61" s="1933" t="s">
        <v>554</v>
      </c>
      <c r="B61" s="2371">
        <v>19326</v>
      </c>
      <c r="C61" s="2401">
        <v>20977</v>
      </c>
      <c r="D61" s="2418">
        <v>683</v>
      </c>
      <c r="E61" s="2371">
        <v>4930</v>
      </c>
      <c r="F61" s="2401">
        <v>7153</v>
      </c>
      <c r="G61" s="2431">
        <v>74</v>
      </c>
      <c r="H61" s="2439">
        <v>2234</v>
      </c>
      <c r="I61" s="2053">
        <v>54619</v>
      </c>
      <c r="J61" s="2371">
        <v>2336</v>
      </c>
      <c r="K61" s="2371">
        <v>2446</v>
      </c>
      <c r="L61" s="2371">
        <v>5102</v>
      </c>
      <c r="M61" s="2439">
        <v>0</v>
      </c>
      <c r="N61" s="2053">
        <v>9885</v>
      </c>
      <c r="O61" s="2054">
        <v>64504</v>
      </c>
      <c r="P61" s="2459">
        <v>24292</v>
      </c>
      <c r="Q61" s="2473">
        <v>3924</v>
      </c>
      <c r="R61" s="2487">
        <v>20892</v>
      </c>
      <c r="S61" s="2487">
        <v>25625</v>
      </c>
      <c r="T61" s="2052">
        <v>50441</v>
      </c>
    </row>
    <row r="62" spans="1:20" x14ac:dyDescent="0.25">
      <c r="A62" s="2313" t="s">
        <v>614</v>
      </c>
      <c r="B62" s="2370">
        <v>16300</v>
      </c>
      <c r="C62" s="2400">
        <v>5952</v>
      </c>
      <c r="D62" s="2417">
        <v>785</v>
      </c>
      <c r="E62" s="2370">
        <v>4529</v>
      </c>
      <c r="F62" s="2400">
        <v>1777</v>
      </c>
      <c r="G62" s="2416">
        <v>158</v>
      </c>
      <c r="H62" s="2369">
        <v>3133</v>
      </c>
      <c r="I62" s="2034">
        <v>31691</v>
      </c>
      <c r="J62" s="2370">
        <v>2908</v>
      </c>
      <c r="K62" s="2370">
        <v>409</v>
      </c>
      <c r="L62" s="2370">
        <v>285</v>
      </c>
      <c r="M62" s="2369">
        <v>370</v>
      </c>
      <c r="N62" s="2034">
        <v>3972</v>
      </c>
      <c r="O62" s="2035">
        <v>35663</v>
      </c>
      <c r="P62" s="2458">
        <v>19269</v>
      </c>
      <c r="Q62" s="2472">
        <v>8462</v>
      </c>
      <c r="R62" s="2168">
        <v>12540</v>
      </c>
      <c r="S62" s="2169">
        <v>12407</v>
      </c>
      <c r="T62" s="2040">
        <v>33409</v>
      </c>
    </row>
    <row r="63" spans="1:20" x14ac:dyDescent="0.25">
      <c r="A63" s="1947" t="s">
        <v>556</v>
      </c>
      <c r="B63" s="2372">
        <v>11280</v>
      </c>
      <c r="C63" s="2402">
        <v>4054</v>
      </c>
      <c r="D63" s="2419">
        <v>778</v>
      </c>
      <c r="E63" s="2372">
        <v>2976</v>
      </c>
      <c r="F63" s="2402">
        <v>565</v>
      </c>
      <c r="G63" s="2422">
        <v>40</v>
      </c>
      <c r="H63" s="2440">
        <v>2410</v>
      </c>
      <c r="I63" s="2062">
        <v>21285</v>
      </c>
      <c r="J63" s="2372">
        <v>2467</v>
      </c>
      <c r="K63" s="2372">
        <v>409</v>
      </c>
      <c r="L63" s="2372">
        <v>123</v>
      </c>
      <c r="M63" s="2448">
        <v>370</v>
      </c>
      <c r="N63" s="2062">
        <v>3369</v>
      </c>
      <c r="O63" s="2062">
        <v>24654</v>
      </c>
      <c r="P63" s="2460">
        <v>13044</v>
      </c>
      <c r="Q63" s="2474">
        <v>3285</v>
      </c>
      <c r="R63" s="2488">
        <v>8097</v>
      </c>
      <c r="S63" s="2488">
        <v>11366</v>
      </c>
      <c r="T63" s="2062">
        <v>22748</v>
      </c>
    </row>
    <row r="64" spans="1:20" ht="15.75" thickBot="1" x14ac:dyDescent="0.3">
      <c r="A64" s="2313" t="s">
        <v>23</v>
      </c>
      <c r="B64" s="2373">
        <v>23355</v>
      </c>
      <c r="C64" s="2403">
        <v>16321</v>
      </c>
      <c r="D64" s="2420">
        <v>207</v>
      </c>
      <c r="E64" s="2373">
        <v>6024</v>
      </c>
      <c r="F64" s="2403">
        <v>5910</v>
      </c>
      <c r="G64" s="2417">
        <v>63</v>
      </c>
      <c r="H64" s="2369">
        <v>5980</v>
      </c>
      <c r="I64" s="2034">
        <v>57589</v>
      </c>
      <c r="J64" s="2373">
        <v>1820</v>
      </c>
      <c r="K64" s="2373">
        <v>924</v>
      </c>
      <c r="L64" s="2373">
        <v>509</v>
      </c>
      <c r="M64" s="2369">
        <v>6</v>
      </c>
      <c r="N64" s="2071">
        <v>3259</v>
      </c>
      <c r="O64" s="2072">
        <v>60848</v>
      </c>
      <c r="P64" s="2461">
        <v>27007</v>
      </c>
      <c r="Q64" s="2475">
        <v>13242</v>
      </c>
      <c r="R64" s="2489">
        <v>12095</v>
      </c>
      <c r="S64" s="2500">
        <v>26730</v>
      </c>
      <c r="T64" s="2040">
        <v>52067</v>
      </c>
    </row>
    <row r="65" spans="1:22" ht="15.75" thickBot="1" x14ac:dyDescent="0.3">
      <c r="A65" s="1966" t="s">
        <v>24</v>
      </c>
      <c r="B65" s="2077">
        <v>187754</v>
      </c>
      <c r="C65" s="2077">
        <v>110102</v>
      </c>
      <c r="D65" s="2080">
        <v>3438</v>
      </c>
      <c r="E65" s="2077">
        <v>39924</v>
      </c>
      <c r="F65" s="2077">
        <v>38752</v>
      </c>
      <c r="G65" s="2080">
        <v>1135</v>
      </c>
      <c r="H65" s="2077">
        <v>34567</v>
      </c>
      <c r="I65" s="2078">
        <v>411099</v>
      </c>
      <c r="J65" s="2077">
        <v>18970</v>
      </c>
      <c r="K65" s="2077">
        <v>9860</v>
      </c>
      <c r="L65" s="2077">
        <v>8832</v>
      </c>
      <c r="M65" s="2077">
        <v>3420</v>
      </c>
      <c r="N65" s="2078">
        <v>41082</v>
      </c>
      <c r="O65" s="2079">
        <v>452181</v>
      </c>
      <c r="P65" s="2077">
        <v>197337</v>
      </c>
      <c r="Q65" s="2080">
        <v>79339</v>
      </c>
      <c r="R65" s="2080">
        <v>139495</v>
      </c>
      <c r="S65" s="2080">
        <v>148983</v>
      </c>
      <c r="T65" s="2080">
        <v>367817</v>
      </c>
      <c r="U65" s="61">
        <f>O65/'2020. I. Állomány adatok'!O65*100-100</f>
        <v>15.258501372607498</v>
      </c>
    </row>
    <row r="66" spans="1:22" x14ac:dyDescent="0.25">
      <c r="A66" s="1971" t="s">
        <v>609</v>
      </c>
      <c r="B66" s="2374">
        <v>12155</v>
      </c>
      <c r="C66" s="2404">
        <v>5640</v>
      </c>
      <c r="D66" s="2421">
        <v>83</v>
      </c>
      <c r="E66" s="2374">
        <v>3401</v>
      </c>
      <c r="F66" s="2404">
        <v>6394</v>
      </c>
      <c r="G66" s="2421">
        <v>0</v>
      </c>
      <c r="H66" s="2374">
        <v>4106</v>
      </c>
      <c r="I66" s="2034">
        <v>31695</v>
      </c>
      <c r="J66" s="2374">
        <v>12945</v>
      </c>
      <c r="K66" s="2374">
        <v>1374</v>
      </c>
      <c r="L66" s="2374">
        <v>2845</v>
      </c>
      <c r="M66" s="2374">
        <v>0</v>
      </c>
      <c r="N66" s="2084">
        <v>17164</v>
      </c>
      <c r="O66" s="2085">
        <v>48860</v>
      </c>
      <c r="P66" s="2221">
        <v>18559</v>
      </c>
      <c r="Q66" s="2471">
        <v>2373</v>
      </c>
      <c r="R66" s="2486">
        <v>6147</v>
      </c>
      <c r="S66" s="2039">
        <v>16774</v>
      </c>
      <c r="T66" s="2040">
        <v>25294</v>
      </c>
    </row>
    <row r="67" spans="1:22" x14ac:dyDescent="0.25">
      <c r="A67" s="1978" t="s">
        <v>610</v>
      </c>
      <c r="B67" s="2370">
        <v>7374</v>
      </c>
      <c r="C67" s="2400">
        <v>14732</v>
      </c>
      <c r="D67" s="2417">
        <v>0</v>
      </c>
      <c r="E67" s="2370">
        <v>3368</v>
      </c>
      <c r="F67" s="2400">
        <v>7002</v>
      </c>
      <c r="G67" s="2417">
        <v>0</v>
      </c>
      <c r="H67" s="2370">
        <v>6179</v>
      </c>
      <c r="I67" s="2034">
        <v>38655</v>
      </c>
      <c r="J67" s="2370">
        <v>20389</v>
      </c>
      <c r="K67" s="2370">
        <v>9153</v>
      </c>
      <c r="L67" s="2370">
        <v>510</v>
      </c>
      <c r="M67" s="2370">
        <v>1081</v>
      </c>
      <c r="N67" s="2087">
        <v>31133</v>
      </c>
      <c r="O67" s="2088">
        <v>69789</v>
      </c>
      <c r="P67" s="2458">
        <v>45138</v>
      </c>
      <c r="Q67" s="2472">
        <v>3338</v>
      </c>
      <c r="R67" s="2168">
        <v>2253</v>
      </c>
      <c r="S67" s="2047">
        <v>18281</v>
      </c>
      <c r="T67" s="2040">
        <v>23872</v>
      </c>
      <c r="U67" s="2274">
        <f>O67-'2020. I. Állomány adatok'!O67</f>
        <v>22614</v>
      </c>
    </row>
    <row r="68" spans="1:22" x14ac:dyDescent="0.25">
      <c r="A68" s="1978" t="s">
        <v>37</v>
      </c>
      <c r="B68" s="2370">
        <v>891</v>
      </c>
      <c r="C68" s="2400">
        <v>7404</v>
      </c>
      <c r="D68" s="2417">
        <v>0</v>
      </c>
      <c r="E68" s="2370">
        <v>221</v>
      </c>
      <c r="F68" s="2400">
        <v>303</v>
      </c>
      <c r="G68" s="2417">
        <v>0</v>
      </c>
      <c r="H68" s="2370">
        <v>140</v>
      </c>
      <c r="I68" s="2034">
        <v>8958</v>
      </c>
      <c r="J68" s="2370">
        <v>4547</v>
      </c>
      <c r="K68" s="2370">
        <v>0</v>
      </c>
      <c r="L68" s="2370">
        <v>29</v>
      </c>
      <c r="M68" s="2370">
        <v>73</v>
      </c>
      <c r="N68" s="2087">
        <v>4649</v>
      </c>
      <c r="O68" s="2088">
        <v>13607</v>
      </c>
      <c r="P68" s="2458">
        <v>780</v>
      </c>
      <c r="Q68" s="2472">
        <v>330</v>
      </c>
      <c r="R68" s="2168">
        <v>756</v>
      </c>
      <c r="S68" s="2047">
        <v>1556</v>
      </c>
      <c r="T68" s="2040">
        <v>2642</v>
      </c>
      <c r="V68" s="2274">
        <f>O68-'2020. I. Állomány adatok'!O68</f>
        <v>6435</v>
      </c>
    </row>
    <row r="69" spans="1:22" x14ac:dyDescent="0.25">
      <c r="A69" s="1978" t="s">
        <v>38</v>
      </c>
      <c r="B69" s="2370">
        <v>954</v>
      </c>
      <c r="C69" s="2400">
        <v>1149</v>
      </c>
      <c r="D69" s="2417">
        <v>0</v>
      </c>
      <c r="E69" s="2370">
        <v>428</v>
      </c>
      <c r="F69" s="2400">
        <v>581</v>
      </c>
      <c r="G69" s="2417">
        <v>0</v>
      </c>
      <c r="H69" s="2370">
        <v>36</v>
      </c>
      <c r="I69" s="2034">
        <v>3148</v>
      </c>
      <c r="J69" s="2370">
        <v>0</v>
      </c>
      <c r="K69" s="2370">
        <v>88</v>
      </c>
      <c r="L69" s="2370">
        <v>0</v>
      </c>
      <c r="M69" s="2370">
        <v>0</v>
      </c>
      <c r="N69" s="2087">
        <v>88</v>
      </c>
      <c r="O69" s="2088">
        <v>3236</v>
      </c>
      <c r="P69" s="2458">
        <v>1308</v>
      </c>
      <c r="Q69" s="2472">
        <v>520</v>
      </c>
      <c r="R69" s="2168">
        <v>1504</v>
      </c>
      <c r="S69" s="2047">
        <v>528</v>
      </c>
      <c r="T69" s="2040">
        <v>2552</v>
      </c>
    </row>
    <row r="70" spans="1:22" x14ac:dyDescent="0.25">
      <c r="A70" s="1978" t="s">
        <v>39</v>
      </c>
      <c r="B70" s="2370">
        <v>4920</v>
      </c>
      <c r="C70" s="2400">
        <v>10192</v>
      </c>
      <c r="D70" s="2417">
        <v>12</v>
      </c>
      <c r="E70" s="2370">
        <v>2868</v>
      </c>
      <c r="F70" s="2400">
        <v>9962</v>
      </c>
      <c r="G70" s="2417">
        <v>34</v>
      </c>
      <c r="H70" s="2370">
        <v>1204</v>
      </c>
      <c r="I70" s="2034">
        <v>29147</v>
      </c>
      <c r="J70" s="2370">
        <v>2894</v>
      </c>
      <c r="K70" s="2370">
        <v>10834</v>
      </c>
      <c r="L70" s="2370">
        <v>15834</v>
      </c>
      <c r="M70" s="2370">
        <v>12768</v>
      </c>
      <c r="N70" s="2087">
        <v>42330</v>
      </c>
      <c r="O70" s="2088">
        <v>71477</v>
      </c>
      <c r="P70" s="2458">
        <v>40294</v>
      </c>
      <c r="Q70" s="2472">
        <v>3161</v>
      </c>
      <c r="R70" s="2168">
        <v>8088</v>
      </c>
      <c r="S70" s="2047">
        <v>39181</v>
      </c>
      <c r="T70" s="2040">
        <v>50430</v>
      </c>
    </row>
    <row r="71" spans="1:22" ht="15" customHeight="1" x14ac:dyDescent="0.25">
      <c r="A71" s="1978" t="s">
        <v>40</v>
      </c>
      <c r="B71" s="2370">
        <v>368</v>
      </c>
      <c r="C71" s="2400">
        <v>794</v>
      </c>
      <c r="D71" s="2417">
        <v>0</v>
      </c>
      <c r="E71" s="2370">
        <v>7134</v>
      </c>
      <c r="F71" s="2400">
        <v>5193</v>
      </c>
      <c r="G71" s="2417">
        <v>0</v>
      </c>
      <c r="H71" s="2370">
        <v>8546</v>
      </c>
      <c r="I71" s="2034">
        <v>22035</v>
      </c>
      <c r="J71" s="2370">
        <v>13844</v>
      </c>
      <c r="K71" s="2370">
        <v>0</v>
      </c>
      <c r="L71" s="2370">
        <v>1148</v>
      </c>
      <c r="M71" s="2370">
        <v>9153</v>
      </c>
      <c r="N71" s="2087">
        <v>24145</v>
      </c>
      <c r="O71" s="2088">
        <v>46180</v>
      </c>
      <c r="P71" s="2458">
        <v>45024</v>
      </c>
      <c r="Q71" s="2472">
        <v>1269</v>
      </c>
      <c r="R71" s="2168">
        <v>255</v>
      </c>
      <c r="S71" s="2047">
        <v>46</v>
      </c>
      <c r="T71" s="2040">
        <v>1570</v>
      </c>
      <c r="V71" s="2274">
        <f>O71-'2020. I. Állomány adatok'!O71</f>
        <v>19698</v>
      </c>
    </row>
    <row r="72" spans="1:22" x14ac:dyDescent="0.25">
      <c r="A72" s="2313" t="s">
        <v>41</v>
      </c>
      <c r="B72" s="2370">
        <v>7869</v>
      </c>
      <c r="C72" s="2400">
        <v>6510</v>
      </c>
      <c r="D72" s="2417">
        <v>0</v>
      </c>
      <c r="E72" s="2370">
        <v>1218</v>
      </c>
      <c r="F72" s="2400">
        <v>1509</v>
      </c>
      <c r="G72" s="2417">
        <v>0</v>
      </c>
      <c r="H72" s="2370">
        <v>223</v>
      </c>
      <c r="I72" s="2034">
        <v>17329</v>
      </c>
      <c r="J72" s="2370">
        <v>3297</v>
      </c>
      <c r="K72" s="2370">
        <v>788</v>
      </c>
      <c r="L72" s="2370">
        <v>583</v>
      </c>
      <c r="M72" s="2370">
        <v>120</v>
      </c>
      <c r="N72" s="2087">
        <v>4788</v>
      </c>
      <c r="O72" s="2088">
        <v>22117</v>
      </c>
      <c r="P72" s="2458">
        <v>10266</v>
      </c>
      <c r="Q72" s="2472">
        <v>486</v>
      </c>
      <c r="R72" s="2168">
        <v>2105</v>
      </c>
      <c r="S72" s="2047">
        <v>8015</v>
      </c>
      <c r="T72" s="2040">
        <v>10607</v>
      </c>
    </row>
    <row r="73" spans="1:22" x14ac:dyDescent="0.25">
      <c r="A73" s="1978" t="s">
        <v>42</v>
      </c>
      <c r="B73" s="2370">
        <v>3729</v>
      </c>
      <c r="C73" s="2400">
        <v>15388</v>
      </c>
      <c r="D73" s="2417">
        <v>0</v>
      </c>
      <c r="E73" s="2370">
        <v>5498</v>
      </c>
      <c r="F73" s="2400">
        <v>11450</v>
      </c>
      <c r="G73" s="2417">
        <v>0</v>
      </c>
      <c r="H73" s="2370">
        <v>8502</v>
      </c>
      <c r="I73" s="2034">
        <v>44566</v>
      </c>
      <c r="J73" s="2370">
        <v>28</v>
      </c>
      <c r="K73" s="2370">
        <v>151</v>
      </c>
      <c r="L73" s="2370">
        <v>3</v>
      </c>
      <c r="M73" s="2370">
        <v>54</v>
      </c>
      <c r="N73" s="2087">
        <v>236</v>
      </c>
      <c r="O73" s="2088">
        <v>44802</v>
      </c>
      <c r="P73" s="2458">
        <v>20459</v>
      </c>
      <c r="Q73" s="2472">
        <v>751</v>
      </c>
      <c r="R73" s="2168">
        <v>5291</v>
      </c>
      <c r="S73" s="2047">
        <v>16728</v>
      </c>
      <c r="T73" s="2040">
        <v>22770</v>
      </c>
    </row>
    <row r="74" spans="1:22" x14ac:dyDescent="0.25">
      <c r="A74" s="1978" t="s">
        <v>43</v>
      </c>
      <c r="B74" s="2370">
        <v>7603</v>
      </c>
      <c r="C74" s="2400">
        <v>4851</v>
      </c>
      <c r="D74" s="2417">
        <v>0</v>
      </c>
      <c r="E74" s="2370">
        <v>1990</v>
      </c>
      <c r="F74" s="2400">
        <v>763</v>
      </c>
      <c r="G74" s="2417">
        <v>0</v>
      </c>
      <c r="H74" s="2370">
        <v>1704</v>
      </c>
      <c r="I74" s="2034">
        <v>16911</v>
      </c>
      <c r="J74" s="2370">
        <v>30</v>
      </c>
      <c r="K74" s="2370">
        <v>11</v>
      </c>
      <c r="L74" s="2370">
        <v>3343</v>
      </c>
      <c r="M74" s="2370">
        <v>3</v>
      </c>
      <c r="N74" s="2087">
        <v>3387</v>
      </c>
      <c r="O74" s="2088">
        <v>20298</v>
      </c>
      <c r="P74" s="2458">
        <v>9756</v>
      </c>
      <c r="Q74" s="2472">
        <v>1661</v>
      </c>
      <c r="R74" s="2168">
        <v>4305</v>
      </c>
      <c r="S74" s="2047">
        <v>7728</v>
      </c>
      <c r="T74" s="2040">
        <v>13694</v>
      </c>
    </row>
    <row r="75" spans="1:22" x14ac:dyDescent="0.25">
      <c r="A75" s="1978" t="s">
        <v>44</v>
      </c>
      <c r="B75" s="2370">
        <v>2356</v>
      </c>
      <c r="C75" s="2400">
        <v>5250</v>
      </c>
      <c r="D75" s="2417">
        <v>0</v>
      </c>
      <c r="E75" s="2370">
        <v>4705</v>
      </c>
      <c r="F75" s="2400">
        <v>208</v>
      </c>
      <c r="G75" s="2417">
        <v>0</v>
      </c>
      <c r="H75" s="2370">
        <v>85</v>
      </c>
      <c r="I75" s="2034">
        <v>12604</v>
      </c>
      <c r="J75" s="2370">
        <v>30</v>
      </c>
      <c r="K75" s="2370">
        <v>278</v>
      </c>
      <c r="L75" s="2370">
        <v>0</v>
      </c>
      <c r="M75" s="2370">
        <v>0</v>
      </c>
      <c r="N75" s="2087">
        <v>308</v>
      </c>
      <c r="O75" s="2088">
        <v>12912</v>
      </c>
      <c r="P75" s="2458">
        <v>7124</v>
      </c>
      <c r="Q75" s="2472">
        <v>201</v>
      </c>
      <c r="R75" s="2168">
        <v>1860</v>
      </c>
      <c r="S75" s="2047">
        <v>2850</v>
      </c>
      <c r="T75" s="2040">
        <v>4912</v>
      </c>
    </row>
    <row r="76" spans="1:22" x14ac:dyDescent="0.25">
      <c r="A76" s="1978" t="s">
        <v>45</v>
      </c>
      <c r="B76" s="2370">
        <v>1520</v>
      </c>
      <c r="C76" s="2400">
        <v>1024</v>
      </c>
      <c r="D76" s="2417">
        <v>0</v>
      </c>
      <c r="E76" s="2370">
        <v>313</v>
      </c>
      <c r="F76" s="2400">
        <v>1002</v>
      </c>
      <c r="G76" s="2417">
        <v>0</v>
      </c>
      <c r="H76" s="2370">
        <v>578</v>
      </c>
      <c r="I76" s="2034">
        <v>4437</v>
      </c>
      <c r="J76" s="2370">
        <v>0</v>
      </c>
      <c r="K76" s="2370">
        <v>0</v>
      </c>
      <c r="L76" s="2370">
        <v>0</v>
      </c>
      <c r="M76" s="2370">
        <v>302</v>
      </c>
      <c r="N76" s="2087">
        <v>302</v>
      </c>
      <c r="O76" s="2088">
        <v>4739</v>
      </c>
      <c r="P76" s="2458">
        <v>2153</v>
      </c>
      <c r="Q76" s="2472">
        <v>278</v>
      </c>
      <c r="R76" s="2168">
        <v>1360</v>
      </c>
      <c r="S76" s="2047">
        <v>2182</v>
      </c>
      <c r="T76" s="2040">
        <v>3820</v>
      </c>
    </row>
    <row r="77" spans="1:22" x14ac:dyDescent="0.25">
      <c r="A77" s="1978" t="s">
        <v>46</v>
      </c>
      <c r="B77" s="2370">
        <v>1610</v>
      </c>
      <c r="C77" s="2400">
        <v>6608</v>
      </c>
      <c r="D77" s="2417">
        <v>532</v>
      </c>
      <c r="E77" s="2370">
        <v>730</v>
      </c>
      <c r="F77" s="2400">
        <v>7225</v>
      </c>
      <c r="G77" s="2417">
        <v>327</v>
      </c>
      <c r="H77" s="2370">
        <v>13728</v>
      </c>
      <c r="I77" s="2034">
        <v>29901</v>
      </c>
      <c r="J77" s="2370">
        <v>2336</v>
      </c>
      <c r="K77" s="2370">
        <v>0</v>
      </c>
      <c r="L77" s="2370">
        <v>965</v>
      </c>
      <c r="M77" s="2370">
        <v>3998</v>
      </c>
      <c r="N77" s="2087">
        <v>7299</v>
      </c>
      <c r="O77" s="2088">
        <v>37200</v>
      </c>
      <c r="P77" s="2458">
        <v>26221</v>
      </c>
      <c r="Q77" s="2472">
        <v>432</v>
      </c>
      <c r="R77" s="2168">
        <v>7867</v>
      </c>
      <c r="S77" s="2047">
        <v>11698</v>
      </c>
      <c r="T77" s="2040">
        <v>19997</v>
      </c>
    </row>
    <row r="78" spans="1:22" x14ac:dyDescent="0.25">
      <c r="A78" s="1978" t="s">
        <v>47</v>
      </c>
      <c r="B78" s="2370">
        <v>516</v>
      </c>
      <c r="C78" s="2400">
        <v>1065</v>
      </c>
      <c r="D78" s="2417">
        <v>0</v>
      </c>
      <c r="E78" s="2370">
        <v>195</v>
      </c>
      <c r="F78" s="2400">
        <v>573</v>
      </c>
      <c r="G78" s="2417">
        <v>0</v>
      </c>
      <c r="H78" s="2370">
        <v>13</v>
      </c>
      <c r="I78" s="2034">
        <v>2362</v>
      </c>
      <c r="J78" s="2370">
        <v>899</v>
      </c>
      <c r="K78" s="2370">
        <v>1164</v>
      </c>
      <c r="L78" s="2370">
        <v>63</v>
      </c>
      <c r="M78" s="2370">
        <v>10</v>
      </c>
      <c r="N78" s="2087">
        <v>2136</v>
      </c>
      <c r="O78" s="2088">
        <v>4498</v>
      </c>
      <c r="P78" s="2458">
        <v>1821</v>
      </c>
      <c r="Q78" s="2472">
        <v>327</v>
      </c>
      <c r="R78" s="2168">
        <v>631</v>
      </c>
      <c r="S78" s="2047">
        <v>2425</v>
      </c>
      <c r="T78" s="2040">
        <v>3383</v>
      </c>
    </row>
    <row r="79" spans="1:22" x14ac:dyDescent="0.25">
      <c r="A79" s="1982" t="s">
        <v>557</v>
      </c>
      <c r="B79" s="2375">
        <v>8744</v>
      </c>
      <c r="C79" s="2405">
        <v>5171</v>
      </c>
      <c r="D79" s="2422">
        <v>178</v>
      </c>
      <c r="E79" s="2375">
        <v>4260</v>
      </c>
      <c r="F79" s="2405">
        <v>2421</v>
      </c>
      <c r="G79" s="2422">
        <v>0</v>
      </c>
      <c r="H79" s="2375">
        <v>4239</v>
      </c>
      <c r="I79" s="2062">
        <v>24833</v>
      </c>
      <c r="J79" s="2375">
        <v>213</v>
      </c>
      <c r="K79" s="2375">
        <v>2505</v>
      </c>
      <c r="L79" s="2375">
        <v>2182</v>
      </c>
      <c r="M79" s="2375">
        <v>82</v>
      </c>
      <c r="N79" s="2089">
        <v>4982</v>
      </c>
      <c r="O79" s="2089">
        <v>29816</v>
      </c>
      <c r="P79" s="2462">
        <v>18855</v>
      </c>
      <c r="Q79" s="2476">
        <v>6442</v>
      </c>
      <c r="R79" s="2490">
        <v>8850</v>
      </c>
      <c r="S79" s="2094">
        <v>13292</v>
      </c>
      <c r="T79" s="2062">
        <v>28585</v>
      </c>
    </row>
    <row r="80" spans="1:22" ht="15.75" thickBot="1" x14ac:dyDescent="0.3">
      <c r="A80" s="2313" t="s">
        <v>321</v>
      </c>
      <c r="B80" s="2370">
        <v>16351</v>
      </c>
      <c r="C80" s="2400">
        <v>48364</v>
      </c>
      <c r="D80" s="2417">
        <v>100</v>
      </c>
      <c r="E80" s="2370">
        <v>11725</v>
      </c>
      <c r="F80" s="2400">
        <v>7511</v>
      </c>
      <c r="G80" s="2417">
        <v>34</v>
      </c>
      <c r="H80" s="2370">
        <v>4150</v>
      </c>
      <c r="I80" s="2071">
        <v>88102</v>
      </c>
      <c r="J80" s="2370">
        <v>52092</v>
      </c>
      <c r="K80" s="2370">
        <v>17324</v>
      </c>
      <c r="L80" s="2370">
        <v>12935</v>
      </c>
      <c r="M80" s="2370">
        <v>14683</v>
      </c>
      <c r="N80" s="2087">
        <v>97034</v>
      </c>
      <c r="O80" s="2088">
        <v>185135</v>
      </c>
      <c r="P80" s="2458">
        <v>98383</v>
      </c>
      <c r="Q80" s="2475">
        <v>11111</v>
      </c>
      <c r="R80" s="2489">
        <v>13828</v>
      </c>
      <c r="S80" s="2333">
        <v>25272</v>
      </c>
      <c r="T80" s="2095">
        <v>50211</v>
      </c>
    </row>
    <row r="81" spans="1:22" s="2" customFormat="1" ht="15.75" thickBot="1" x14ac:dyDescent="0.3">
      <c r="A81" s="1992" t="s">
        <v>25</v>
      </c>
      <c r="B81" s="2096">
        <v>76961</v>
      </c>
      <c r="C81" s="2097">
        <v>134141</v>
      </c>
      <c r="D81" s="2098">
        <v>905</v>
      </c>
      <c r="E81" s="2096">
        <v>48053</v>
      </c>
      <c r="F81" s="2097">
        <v>62096</v>
      </c>
      <c r="G81" s="2098">
        <v>395</v>
      </c>
      <c r="H81" s="2096">
        <v>53434</v>
      </c>
      <c r="I81" s="2078">
        <v>374684</v>
      </c>
      <c r="J81" s="2096">
        <v>113544</v>
      </c>
      <c r="K81" s="2096">
        <v>43669</v>
      </c>
      <c r="L81" s="2096">
        <v>40440</v>
      </c>
      <c r="M81" s="2096">
        <v>42327</v>
      </c>
      <c r="N81" s="2099">
        <v>239981</v>
      </c>
      <c r="O81" s="2100">
        <v>614665</v>
      </c>
      <c r="P81" s="2096">
        <v>346140</v>
      </c>
      <c r="Q81" s="2101">
        <v>32681</v>
      </c>
      <c r="R81" s="2101">
        <v>65101</v>
      </c>
      <c r="S81" s="2102">
        <v>166556</v>
      </c>
      <c r="T81" s="2080">
        <v>264338</v>
      </c>
    </row>
    <row r="82" spans="1:22" s="2" customFormat="1" ht="15.75" thickBot="1" x14ac:dyDescent="0.3">
      <c r="A82" s="1966" t="s">
        <v>558</v>
      </c>
      <c r="B82" s="2077">
        <v>264715</v>
      </c>
      <c r="C82" s="2103">
        <v>244243</v>
      </c>
      <c r="D82" s="2104">
        <v>4343</v>
      </c>
      <c r="E82" s="2077">
        <v>87977</v>
      </c>
      <c r="F82" s="2105">
        <v>100848</v>
      </c>
      <c r="G82" s="2080">
        <v>1530</v>
      </c>
      <c r="H82" s="2077">
        <v>88001</v>
      </c>
      <c r="I82" s="2078">
        <v>785783</v>
      </c>
      <c r="J82" s="2077">
        <v>132515</v>
      </c>
      <c r="K82" s="2077">
        <v>53530</v>
      </c>
      <c r="L82" s="2077">
        <v>49271</v>
      </c>
      <c r="M82" s="2077">
        <v>45748</v>
      </c>
      <c r="N82" s="2078">
        <v>281063</v>
      </c>
      <c r="O82" s="2079">
        <v>1066846</v>
      </c>
      <c r="P82" s="2077">
        <v>543476</v>
      </c>
      <c r="Q82" s="2106">
        <v>112020</v>
      </c>
      <c r="R82" s="2106">
        <v>204596</v>
      </c>
      <c r="S82" s="2107">
        <v>315539</v>
      </c>
      <c r="T82" s="2108">
        <v>632155</v>
      </c>
    </row>
    <row r="83" spans="1:22" x14ac:dyDescent="0.25">
      <c r="B83" s="2274">
        <f>B81+C81+J81+K81</f>
        <v>368315</v>
      </c>
      <c r="C83" s="2274"/>
      <c r="E83" s="2274"/>
      <c r="H83" s="2563"/>
      <c r="I83" s="2563"/>
      <c r="N83" s="2563"/>
    </row>
    <row r="84" spans="1:22" ht="15.75" thickBot="1" x14ac:dyDescent="0.3">
      <c r="A84" s="2007"/>
      <c r="B84" s="2569">
        <f>B83/O81*100</f>
        <v>59.921257920981354</v>
      </c>
      <c r="C84" s="2561">
        <f>B84-'2020. I. Állomány adatok'!B84</f>
        <v>4.8845049705386714</v>
      </c>
      <c r="D84" s="2007"/>
      <c r="E84" s="2570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2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2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2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2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2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2" ht="15.75" thickBot="1" x14ac:dyDescent="0.3">
      <c r="A90" s="2115" t="s">
        <v>491</v>
      </c>
      <c r="B90" s="2116">
        <v>187754</v>
      </c>
      <c r="C90" s="2116">
        <v>110102</v>
      </c>
      <c r="D90" s="2117">
        <v>3438</v>
      </c>
      <c r="E90" s="2116">
        <v>39924</v>
      </c>
      <c r="F90" s="2116">
        <v>38752</v>
      </c>
      <c r="G90" s="2117">
        <v>1135</v>
      </c>
      <c r="H90" s="2116">
        <v>34567</v>
      </c>
      <c r="I90" s="2118">
        <v>411099</v>
      </c>
      <c r="J90" s="2119">
        <v>18970</v>
      </c>
      <c r="K90" s="2116">
        <v>9860</v>
      </c>
      <c r="L90" s="2119">
        <v>8832</v>
      </c>
      <c r="M90" s="2116">
        <v>3420</v>
      </c>
      <c r="N90" s="2120">
        <v>41082</v>
      </c>
      <c r="O90" s="2121">
        <v>452181</v>
      </c>
      <c r="P90" s="2122">
        <v>197337</v>
      </c>
      <c r="Q90" s="2101">
        <v>79339</v>
      </c>
      <c r="R90" s="2101">
        <v>139495</v>
      </c>
      <c r="S90" s="2102">
        <v>148983</v>
      </c>
      <c r="T90" s="2080">
        <v>367817</v>
      </c>
      <c r="V90" s="61">
        <f>S90/O90*100</f>
        <v>32.947647070531488</v>
      </c>
    </row>
    <row r="91" spans="1:22" x14ac:dyDescent="0.25">
      <c r="A91" s="2123" t="s">
        <v>49</v>
      </c>
      <c r="B91" s="2377">
        <v>137996</v>
      </c>
      <c r="C91" s="2406">
        <v>67319</v>
      </c>
      <c r="D91" s="2423">
        <v>3037</v>
      </c>
      <c r="E91" s="2406">
        <v>29046</v>
      </c>
      <c r="F91" s="2406">
        <v>25020</v>
      </c>
      <c r="G91" s="2432">
        <v>876</v>
      </c>
      <c r="H91" s="2128">
        <v>23855</v>
      </c>
      <c r="I91" s="2445">
        <v>283236</v>
      </c>
      <c r="J91" s="2387">
        <v>15550</v>
      </c>
      <c r="K91" s="2406">
        <v>9029</v>
      </c>
      <c r="L91" s="2240">
        <v>8330</v>
      </c>
      <c r="M91" s="2130">
        <v>3420</v>
      </c>
      <c r="N91" s="2131">
        <v>36329</v>
      </c>
      <c r="O91" s="2132">
        <v>319565</v>
      </c>
      <c r="P91" s="2463">
        <v>145420</v>
      </c>
      <c r="Q91" s="2477">
        <v>70213</v>
      </c>
      <c r="R91" s="2491">
        <v>114284</v>
      </c>
      <c r="S91" s="2501">
        <v>81247</v>
      </c>
      <c r="T91" s="2040">
        <v>265743</v>
      </c>
      <c r="V91" s="61">
        <f>R90/O90*100</f>
        <v>30.849372264646234</v>
      </c>
    </row>
    <row r="92" spans="1:22" x14ac:dyDescent="0.25">
      <c r="A92" s="2137" t="s">
        <v>50</v>
      </c>
      <c r="B92" s="2378">
        <v>23</v>
      </c>
      <c r="C92" s="2379">
        <v>0</v>
      </c>
      <c r="D92" s="2424">
        <v>0</v>
      </c>
      <c r="E92" s="2379">
        <v>3105</v>
      </c>
      <c r="F92" s="2379">
        <v>0</v>
      </c>
      <c r="G92" s="2433">
        <v>0</v>
      </c>
      <c r="H92" s="2142">
        <v>2</v>
      </c>
      <c r="I92" s="2446">
        <v>3130</v>
      </c>
      <c r="J92" s="2388">
        <v>0</v>
      </c>
      <c r="K92" s="2379">
        <v>0</v>
      </c>
      <c r="L92" s="2245">
        <v>0</v>
      </c>
      <c r="M92" s="2144">
        <v>0</v>
      </c>
      <c r="N92" s="2131">
        <v>0</v>
      </c>
      <c r="O92" s="2132">
        <v>3130</v>
      </c>
      <c r="P92" s="2170">
        <v>38</v>
      </c>
      <c r="Q92" s="2478">
        <v>33</v>
      </c>
      <c r="R92" s="2425">
        <v>361</v>
      </c>
      <c r="S92" s="2434">
        <v>74</v>
      </c>
      <c r="T92" s="2149">
        <v>468</v>
      </c>
      <c r="V92" s="61">
        <f>Q90/O90*100</f>
        <v>17.545850002543229</v>
      </c>
    </row>
    <row r="93" spans="1:22" x14ac:dyDescent="0.25">
      <c r="A93" s="2137" t="s">
        <v>51</v>
      </c>
      <c r="B93" s="2378">
        <v>39421</v>
      </c>
      <c r="C93" s="2379">
        <v>37224</v>
      </c>
      <c r="D93" s="2424">
        <v>294</v>
      </c>
      <c r="E93" s="2379">
        <v>5685</v>
      </c>
      <c r="F93" s="2379">
        <v>10933</v>
      </c>
      <c r="G93" s="2433">
        <v>187</v>
      </c>
      <c r="H93" s="2142">
        <v>9083</v>
      </c>
      <c r="I93" s="2446">
        <v>102345</v>
      </c>
      <c r="J93" s="2388">
        <v>2534</v>
      </c>
      <c r="K93" s="2379">
        <v>747</v>
      </c>
      <c r="L93" s="2245">
        <v>502</v>
      </c>
      <c r="M93" s="2144">
        <v>0</v>
      </c>
      <c r="N93" s="2131">
        <v>3783</v>
      </c>
      <c r="O93" s="2132">
        <v>106129</v>
      </c>
      <c r="P93" s="2170">
        <v>40333</v>
      </c>
      <c r="Q93" s="2478">
        <v>2043</v>
      </c>
      <c r="R93" s="2425">
        <v>17069</v>
      </c>
      <c r="S93" s="2434">
        <v>59395</v>
      </c>
      <c r="T93" s="2149">
        <v>78506</v>
      </c>
      <c r="V93" s="61">
        <f>SUM(V90:V92)</f>
        <v>81.342869337720956</v>
      </c>
    </row>
    <row r="94" spans="1:22" x14ac:dyDescent="0.25">
      <c r="A94" s="2150" t="s">
        <v>52</v>
      </c>
      <c r="B94" s="2379">
        <v>4656</v>
      </c>
      <c r="C94" s="2379">
        <v>867</v>
      </c>
      <c r="D94" s="2424">
        <v>73</v>
      </c>
      <c r="E94" s="2380">
        <v>1370</v>
      </c>
      <c r="F94" s="2380">
        <v>916</v>
      </c>
      <c r="G94" s="2434">
        <v>0</v>
      </c>
      <c r="H94" s="2441">
        <v>688</v>
      </c>
      <c r="I94" s="2446">
        <v>8497</v>
      </c>
      <c r="J94" s="2389">
        <v>813</v>
      </c>
      <c r="K94" s="2380">
        <v>84</v>
      </c>
      <c r="L94" s="2151">
        <v>0</v>
      </c>
      <c r="M94" s="2380">
        <v>0</v>
      </c>
      <c r="N94" s="2131">
        <v>897</v>
      </c>
      <c r="O94" s="2132">
        <v>9394</v>
      </c>
      <c r="P94" s="2170">
        <v>4888</v>
      </c>
      <c r="Q94" s="2478">
        <v>4326</v>
      </c>
      <c r="R94" s="2425">
        <v>2126</v>
      </c>
      <c r="S94" s="2434">
        <v>2810</v>
      </c>
      <c r="T94" s="2149">
        <v>9262</v>
      </c>
      <c r="V94" s="61">
        <f>100-V93</f>
        <v>18.657130662279044</v>
      </c>
    </row>
    <row r="95" spans="1:22" x14ac:dyDescent="0.25">
      <c r="A95" s="2154" t="s">
        <v>53</v>
      </c>
      <c r="B95" s="2380">
        <v>4568</v>
      </c>
      <c r="C95" s="2380">
        <v>4660</v>
      </c>
      <c r="D95" s="2425">
        <v>34</v>
      </c>
      <c r="E95" s="2380">
        <v>655</v>
      </c>
      <c r="F95" s="2380">
        <v>1882</v>
      </c>
      <c r="G95" s="2434">
        <v>72</v>
      </c>
      <c r="H95" s="2441">
        <v>662</v>
      </c>
      <c r="I95" s="2446">
        <v>12428</v>
      </c>
      <c r="J95" s="2389">
        <v>72</v>
      </c>
      <c r="K95" s="2380">
        <v>0</v>
      </c>
      <c r="L95" s="2151">
        <v>0</v>
      </c>
      <c r="M95" s="2380">
        <v>0</v>
      </c>
      <c r="N95" s="2131">
        <v>72</v>
      </c>
      <c r="O95" s="2132">
        <v>12500</v>
      </c>
      <c r="P95" s="2170">
        <v>6009</v>
      </c>
      <c r="Q95" s="2478">
        <v>1428</v>
      </c>
      <c r="R95" s="2425">
        <v>5561</v>
      </c>
      <c r="S95" s="2434">
        <v>5452</v>
      </c>
      <c r="T95" s="2149">
        <v>12440</v>
      </c>
    </row>
    <row r="96" spans="1:22" ht="15.75" thickBot="1" x14ac:dyDescent="0.3">
      <c r="A96" s="2155" t="s">
        <v>23</v>
      </c>
      <c r="B96" s="2381">
        <v>1090</v>
      </c>
      <c r="C96" s="2381">
        <v>31</v>
      </c>
      <c r="D96" s="2426">
        <v>0</v>
      </c>
      <c r="E96" s="2381">
        <v>63</v>
      </c>
      <c r="F96" s="2381">
        <v>1</v>
      </c>
      <c r="G96" s="2435">
        <v>0</v>
      </c>
      <c r="H96" s="2442">
        <v>278</v>
      </c>
      <c r="I96" s="2447">
        <v>1463</v>
      </c>
      <c r="J96" s="2390">
        <v>1</v>
      </c>
      <c r="K96" s="2381">
        <v>0</v>
      </c>
      <c r="L96" s="2156">
        <v>0</v>
      </c>
      <c r="M96" s="2381">
        <v>0</v>
      </c>
      <c r="N96" s="2131">
        <v>1</v>
      </c>
      <c r="O96" s="2132">
        <v>1464</v>
      </c>
      <c r="P96" s="2464">
        <v>648</v>
      </c>
      <c r="Q96" s="2479">
        <v>1297</v>
      </c>
      <c r="R96" s="2492">
        <v>95</v>
      </c>
      <c r="S96" s="2502">
        <v>6</v>
      </c>
      <c r="T96" s="2337">
        <v>1398</v>
      </c>
    </row>
    <row r="97" spans="1:22" ht="15.75" thickBot="1" x14ac:dyDescent="0.3">
      <c r="A97" s="2115" t="s">
        <v>492</v>
      </c>
      <c r="B97" s="2116">
        <v>76961</v>
      </c>
      <c r="C97" s="2116">
        <v>134141</v>
      </c>
      <c r="D97" s="2117">
        <v>905</v>
      </c>
      <c r="E97" s="2116">
        <v>48053</v>
      </c>
      <c r="F97" s="2116">
        <v>62096</v>
      </c>
      <c r="G97" s="2117">
        <v>395</v>
      </c>
      <c r="H97" s="2122">
        <v>53434</v>
      </c>
      <c r="I97" s="2118">
        <v>374684</v>
      </c>
      <c r="J97" s="2166">
        <v>113544</v>
      </c>
      <c r="K97" s="2116">
        <v>43669</v>
      </c>
      <c r="L97" s="2116">
        <v>40440</v>
      </c>
      <c r="M97" s="2116">
        <v>42327</v>
      </c>
      <c r="N97" s="2120">
        <v>239981</v>
      </c>
      <c r="O97" s="2121">
        <v>614665</v>
      </c>
      <c r="P97" s="2122">
        <v>346140</v>
      </c>
      <c r="Q97" s="2101">
        <v>32681</v>
      </c>
      <c r="R97" s="2101">
        <v>65101</v>
      </c>
      <c r="S97" s="2102">
        <v>166556</v>
      </c>
      <c r="T97" s="2080">
        <v>264338</v>
      </c>
      <c r="V97" s="61">
        <f>T97/O97*100</f>
        <v>43.005214222381298</v>
      </c>
    </row>
    <row r="98" spans="1:22" x14ac:dyDescent="0.25">
      <c r="A98" s="2137" t="s">
        <v>49</v>
      </c>
      <c r="B98" s="2380">
        <v>59154</v>
      </c>
      <c r="C98" s="2380">
        <v>101558</v>
      </c>
      <c r="D98" s="2425">
        <v>790</v>
      </c>
      <c r="E98" s="2380">
        <v>35506</v>
      </c>
      <c r="F98" s="2380">
        <v>45649</v>
      </c>
      <c r="G98" s="2434">
        <v>327</v>
      </c>
      <c r="H98" s="2441">
        <v>44357</v>
      </c>
      <c r="I98" s="2445">
        <v>286223</v>
      </c>
      <c r="J98" s="2389">
        <v>92426</v>
      </c>
      <c r="K98" s="2380">
        <v>31372</v>
      </c>
      <c r="L98" s="2380">
        <v>33931</v>
      </c>
      <c r="M98" s="2380">
        <v>34746</v>
      </c>
      <c r="N98" s="2131">
        <v>192475</v>
      </c>
      <c r="O98" s="2132">
        <v>478699</v>
      </c>
      <c r="P98" s="2170">
        <v>279556</v>
      </c>
      <c r="Q98" s="2477">
        <v>30618</v>
      </c>
      <c r="R98" s="2491">
        <v>54045</v>
      </c>
      <c r="S98" s="2501">
        <v>111394</v>
      </c>
      <c r="T98" s="2040">
        <v>196056</v>
      </c>
      <c r="V98" s="61">
        <f>S97/O97*100</f>
        <v>27.097036597170813</v>
      </c>
    </row>
    <row r="99" spans="1:22" x14ac:dyDescent="0.25">
      <c r="A99" s="2137" t="s">
        <v>50</v>
      </c>
      <c r="B99" s="2380">
        <v>13</v>
      </c>
      <c r="C99" s="2380">
        <v>0</v>
      </c>
      <c r="D99" s="2425">
        <v>0</v>
      </c>
      <c r="E99" s="2380">
        <v>7044</v>
      </c>
      <c r="F99" s="2380">
        <v>4</v>
      </c>
      <c r="G99" s="2434">
        <v>0</v>
      </c>
      <c r="H99" s="2441">
        <v>5</v>
      </c>
      <c r="I99" s="2446">
        <v>7066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7066</v>
      </c>
      <c r="P99" s="2170">
        <v>18</v>
      </c>
      <c r="Q99" s="2478">
        <v>14</v>
      </c>
      <c r="R99" s="2425">
        <v>669</v>
      </c>
      <c r="S99" s="2434">
        <v>223</v>
      </c>
      <c r="T99" s="2149">
        <v>906</v>
      </c>
      <c r="V99" s="61">
        <f>R97/O97*100</f>
        <v>10.591297698746471</v>
      </c>
    </row>
    <row r="100" spans="1:22" x14ac:dyDescent="0.25">
      <c r="A100" s="2137" t="s">
        <v>51</v>
      </c>
      <c r="B100" s="2167">
        <v>17071</v>
      </c>
      <c r="C100" s="2167">
        <v>32248</v>
      </c>
      <c r="D100" s="2168">
        <v>115</v>
      </c>
      <c r="E100" s="2167">
        <v>4851</v>
      </c>
      <c r="F100" s="2167">
        <v>16073</v>
      </c>
      <c r="G100" s="2169">
        <v>61</v>
      </c>
      <c r="H100" s="2170">
        <v>8733</v>
      </c>
      <c r="I100" s="2446">
        <v>78976</v>
      </c>
      <c r="J100" s="2171">
        <v>21118</v>
      </c>
      <c r="K100" s="2167">
        <v>12298</v>
      </c>
      <c r="L100" s="2167">
        <v>6509</v>
      </c>
      <c r="M100" s="2167">
        <v>7377</v>
      </c>
      <c r="N100" s="2131">
        <v>47302</v>
      </c>
      <c r="O100" s="2132">
        <v>126278</v>
      </c>
      <c r="P100" s="2170">
        <v>64934</v>
      </c>
      <c r="Q100" s="2478">
        <v>654</v>
      </c>
      <c r="R100" s="2425">
        <v>9531</v>
      </c>
      <c r="S100" s="2434">
        <v>54761</v>
      </c>
      <c r="T100" s="2149">
        <v>64945</v>
      </c>
      <c r="V100" s="61">
        <f>Q97/O97*100</f>
        <v>5.3168799264640088</v>
      </c>
    </row>
    <row r="101" spans="1:22" x14ac:dyDescent="0.25">
      <c r="A101" s="2150" t="s">
        <v>52</v>
      </c>
      <c r="B101" s="2167">
        <v>531</v>
      </c>
      <c r="C101" s="2167">
        <v>330</v>
      </c>
      <c r="D101" s="2168">
        <v>0</v>
      </c>
      <c r="E101" s="2167">
        <v>479</v>
      </c>
      <c r="F101" s="2167">
        <v>220</v>
      </c>
      <c r="G101" s="2169">
        <v>7</v>
      </c>
      <c r="H101" s="2170">
        <v>303</v>
      </c>
      <c r="I101" s="2446">
        <v>1863</v>
      </c>
      <c r="J101" s="2171">
        <v>0</v>
      </c>
      <c r="K101" s="2167">
        <v>0</v>
      </c>
      <c r="L101" s="2167">
        <v>0</v>
      </c>
      <c r="M101" s="2167">
        <v>2</v>
      </c>
      <c r="N101" s="2131">
        <v>2</v>
      </c>
      <c r="O101" s="2132">
        <v>1865</v>
      </c>
      <c r="P101" s="2170">
        <v>1008</v>
      </c>
      <c r="Q101" s="2478">
        <v>1241</v>
      </c>
      <c r="R101" s="2425">
        <v>390</v>
      </c>
      <c r="S101" s="2434">
        <v>179</v>
      </c>
      <c r="T101" s="2149">
        <v>1810</v>
      </c>
    </row>
    <row r="102" spans="1:22" x14ac:dyDescent="0.25">
      <c r="A102" s="2150" t="s">
        <v>53</v>
      </c>
      <c r="B102" s="2167">
        <v>81</v>
      </c>
      <c r="C102" s="2167">
        <v>0</v>
      </c>
      <c r="D102" s="2168">
        <v>0</v>
      </c>
      <c r="E102" s="2167">
        <v>125</v>
      </c>
      <c r="F102" s="2167">
        <v>139</v>
      </c>
      <c r="G102" s="2169">
        <v>0</v>
      </c>
      <c r="H102" s="2338">
        <v>36</v>
      </c>
      <c r="I102" s="2446">
        <v>381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381</v>
      </c>
      <c r="P102" s="2170">
        <v>251</v>
      </c>
      <c r="Q102" s="2478">
        <v>77</v>
      </c>
      <c r="R102" s="2425">
        <v>181</v>
      </c>
      <c r="S102" s="2434">
        <v>0</v>
      </c>
      <c r="T102" s="2149">
        <v>258</v>
      </c>
    </row>
    <row r="103" spans="1:22" ht="15.75" thickBot="1" x14ac:dyDescent="0.3">
      <c r="A103" s="2340" t="s">
        <v>23</v>
      </c>
      <c r="B103" s="2382">
        <v>110</v>
      </c>
      <c r="C103" s="2382">
        <v>5</v>
      </c>
      <c r="D103" s="2427">
        <v>0</v>
      </c>
      <c r="E103" s="2382">
        <v>49</v>
      </c>
      <c r="F103" s="2382">
        <v>11</v>
      </c>
      <c r="G103" s="2436">
        <v>0</v>
      </c>
      <c r="H103" s="2443">
        <v>0</v>
      </c>
      <c r="I103" s="2447">
        <v>175</v>
      </c>
      <c r="J103" s="2391">
        <v>0</v>
      </c>
      <c r="K103" s="2382">
        <v>0</v>
      </c>
      <c r="L103" s="2382">
        <v>0</v>
      </c>
      <c r="M103" s="2382">
        <v>202</v>
      </c>
      <c r="N103" s="2131">
        <v>202</v>
      </c>
      <c r="O103" s="2132">
        <v>377</v>
      </c>
      <c r="P103" s="2464">
        <v>373</v>
      </c>
      <c r="Q103" s="2479">
        <v>78</v>
      </c>
      <c r="R103" s="2492">
        <v>285</v>
      </c>
      <c r="S103" s="2502">
        <v>0</v>
      </c>
      <c r="T103" s="2337">
        <v>363</v>
      </c>
    </row>
    <row r="104" spans="1:22" ht="15.75" thickBot="1" x14ac:dyDescent="0.3">
      <c r="A104" s="2178" t="s">
        <v>558</v>
      </c>
      <c r="B104" s="2179">
        <v>264715</v>
      </c>
      <c r="C104" s="2180">
        <v>244243</v>
      </c>
      <c r="D104" s="2182">
        <v>4343</v>
      </c>
      <c r="E104" s="2180">
        <v>87977</v>
      </c>
      <c r="F104" s="2180">
        <v>100848</v>
      </c>
      <c r="G104" s="2182">
        <v>1530</v>
      </c>
      <c r="H104" s="2180">
        <v>88001</v>
      </c>
      <c r="I104" s="2181">
        <v>785783</v>
      </c>
      <c r="J104" s="2179">
        <v>132515</v>
      </c>
      <c r="K104" s="2179">
        <v>53530</v>
      </c>
      <c r="L104" s="2179">
        <v>49271</v>
      </c>
      <c r="M104" s="2179">
        <v>45748</v>
      </c>
      <c r="N104" s="2120">
        <v>281063</v>
      </c>
      <c r="O104" s="2121">
        <v>1066846</v>
      </c>
      <c r="P104" s="2179">
        <v>543476</v>
      </c>
      <c r="Q104" s="2182">
        <v>112020</v>
      </c>
      <c r="R104" s="2182">
        <v>204596</v>
      </c>
      <c r="S104" s="2182">
        <v>315539</v>
      </c>
      <c r="T104" s="2182">
        <v>632155</v>
      </c>
    </row>
    <row r="105" spans="1:22" ht="30" thickBot="1" x14ac:dyDescent="0.3">
      <c r="A105" s="2183" t="s">
        <v>559</v>
      </c>
      <c r="B105" s="2184">
        <v>516747</v>
      </c>
      <c r="C105" s="2184">
        <v>268210</v>
      </c>
      <c r="D105" s="2185">
        <v>9788</v>
      </c>
      <c r="E105" s="2184">
        <v>132476</v>
      </c>
      <c r="F105" s="2184">
        <v>122538</v>
      </c>
      <c r="G105" s="2185">
        <v>1861</v>
      </c>
      <c r="H105" s="2184">
        <v>109878</v>
      </c>
      <c r="I105" s="1379">
        <v>1149849</v>
      </c>
      <c r="J105" s="2184">
        <v>135602</v>
      </c>
      <c r="K105" s="2184">
        <v>54671</v>
      </c>
      <c r="L105" s="2184">
        <v>49271</v>
      </c>
      <c r="M105" s="2184">
        <v>45806</v>
      </c>
      <c r="N105" s="1379">
        <v>285349</v>
      </c>
      <c r="O105" s="1380">
        <v>1435198</v>
      </c>
      <c r="P105" s="2184">
        <v>689023</v>
      </c>
      <c r="Q105" s="2185">
        <v>425422</v>
      </c>
      <c r="R105" s="2185">
        <v>221243</v>
      </c>
      <c r="S105" s="2185">
        <v>325400</v>
      </c>
      <c r="T105" s="2185">
        <v>972065</v>
      </c>
    </row>
    <row r="107" spans="1:22" x14ac:dyDescent="0.25">
      <c r="B107" s="2274"/>
      <c r="O107" s="2274"/>
    </row>
    <row r="108" spans="1:22" x14ac:dyDescent="0.25">
      <c r="A108" s="2568" t="s">
        <v>415</v>
      </c>
      <c r="B108" s="2274">
        <f>B98</f>
        <v>59154</v>
      </c>
      <c r="C108" s="2275"/>
    </row>
    <row r="109" spans="1:22" x14ac:dyDescent="0.25">
      <c r="A109" s="2568" t="s">
        <v>619</v>
      </c>
      <c r="B109" s="2274">
        <f>B100</f>
        <v>17071</v>
      </c>
      <c r="C109" s="2275"/>
    </row>
    <row r="110" spans="1:22" x14ac:dyDescent="0.25">
      <c r="B110" s="2274">
        <f>SUM(B108:B109)</f>
        <v>76225</v>
      </c>
      <c r="C110" s="2275">
        <f>B110/B97*100</f>
        <v>99.043671469965318</v>
      </c>
    </row>
    <row r="111" spans="1:22" x14ac:dyDescent="0.25">
      <c r="B111" s="2274"/>
    </row>
  </sheetData>
  <mergeCells count="91"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H54:H56"/>
    <mergeCell ref="I54:I56"/>
    <mergeCell ref="J54:K54"/>
    <mergeCell ref="L54:L56"/>
    <mergeCell ref="M54:M56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40:N42"/>
    <mergeCell ref="O8:O9"/>
    <mergeCell ref="J40:K40"/>
    <mergeCell ref="L40:L42"/>
    <mergeCell ref="L7:L9"/>
    <mergeCell ref="M7:M9"/>
    <mergeCell ref="N7:N9"/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</mergeCells>
  <pageMargins left="0.7" right="0.7" top="0.75" bottom="0.75" header="0.3" footer="0.3"/>
  <pageSetup paperSize="9"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21C5FF"/>
  </sheetPr>
  <dimension ref="A1:AD107"/>
  <sheetViews>
    <sheetView zoomScale="80" zoomScaleNormal="80" workbookViewId="0">
      <selection activeCell="N81" sqref="N81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24" width="9.140625" style="61"/>
    <col min="25" max="25" width="12.140625" style="61" customWidth="1"/>
    <col min="26" max="16384" width="9.140625" style="61"/>
  </cols>
  <sheetData>
    <row r="1" spans="1:30" ht="15.75" x14ac:dyDescent="0.25">
      <c r="A1" s="1903"/>
    </row>
    <row r="2" spans="1:30" ht="18.75" x14ac:dyDescent="0.3">
      <c r="B2" s="1905"/>
      <c r="C2" s="1905"/>
      <c r="D2" s="1905"/>
      <c r="E2" s="3615" t="s">
        <v>629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30" ht="18.75" x14ac:dyDescent="0.3">
      <c r="A3" s="2723"/>
      <c r="B3" s="1907"/>
      <c r="C3" s="2723"/>
      <c r="D3" s="1907"/>
      <c r="E3" s="1907"/>
      <c r="F3" s="3615" t="s">
        <v>543</v>
      </c>
      <c r="G3" s="3615"/>
      <c r="H3" s="2723"/>
      <c r="I3" s="1907"/>
      <c r="J3" s="2723"/>
      <c r="K3" s="2723"/>
      <c r="L3" s="2723"/>
      <c r="M3" s="2723"/>
      <c r="N3" s="1907"/>
    </row>
    <row r="4" spans="1:3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3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3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3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3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30" ht="72" thickBot="1" x14ac:dyDescent="0.3">
      <c r="A9" s="3611"/>
      <c r="B9" s="3605"/>
      <c r="C9" s="2724" t="s">
        <v>15</v>
      </c>
      <c r="D9" s="1909" t="s">
        <v>546</v>
      </c>
      <c r="E9" s="3609"/>
      <c r="F9" s="2724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30" ht="17.25" customHeight="1" x14ac:dyDescent="0.25">
      <c r="A10" s="1914" t="s">
        <v>17</v>
      </c>
      <c r="B10" s="2362">
        <v>164851</v>
      </c>
      <c r="C10" s="2385">
        <v>11799</v>
      </c>
      <c r="D10" s="2407">
        <v>2727</v>
      </c>
      <c r="E10" s="2362">
        <v>22336</v>
      </c>
      <c r="F10" s="2385">
        <v>9848</v>
      </c>
      <c r="G10" s="2407">
        <v>132</v>
      </c>
      <c r="H10" s="2362">
        <v>13623</v>
      </c>
      <c r="I10" s="1918">
        <v>222457</v>
      </c>
      <c r="J10" s="2362">
        <v>2030</v>
      </c>
      <c r="K10" s="2362">
        <v>47</v>
      </c>
      <c r="L10" s="2362">
        <v>0</v>
      </c>
      <c r="M10" s="2362">
        <v>8</v>
      </c>
      <c r="N10" s="1918">
        <v>2085</v>
      </c>
      <c r="O10" s="1919">
        <v>224542</v>
      </c>
      <c r="P10" s="2449">
        <v>82398</v>
      </c>
      <c r="Q10" s="2465">
        <v>198822</v>
      </c>
      <c r="R10" s="2480">
        <v>4531</v>
      </c>
      <c r="S10" s="2493">
        <v>3745</v>
      </c>
      <c r="T10" s="1924">
        <v>207098</v>
      </c>
    </row>
    <row r="11" spans="1:30" x14ac:dyDescent="0.25">
      <c r="A11" s="2573" t="s">
        <v>552</v>
      </c>
      <c r="B11" s="2363">
        <v>36231</v>
      </c>
      <c r="C11" s="2386">
        <v>6001</v>
      </c>
      <c r="D11" s="2408">
        <v>1055</v>
      </c>
      <c r="E11" s="2363">
        <v>9026</v>
      </c>
      <c r="F11" s="2386">
        <v>4002</v>
      </c>
      <c r="G11" s="2407">
        <v>104</v>
      </c>
      <c r="H11" s="2362">
        <v>3311</v>
      </c>
      <c r="I11" s="1918">
        <v>58571</v>
      </c>
      <c r="J11" s="2363">
        <v>363</v>
      </c>
      <c r="K11" s="2363">
        <v>0</v>
      </c>
      <c r="L11" s="2363">
        <v>0</v>
      </c>
      <c r="M11" s="2362">
        <v>21</v>
      </c>
      <c r="N11" s="1918">
        <v>384</v>
      </c>
      <c r="O11" s="1919">
        <v>58955</v>
      </c>
      <c r="P11" s="2450">
        <v>25097</v>
      </c>
      <c r="Q11" s="2466">
        <v>48633</v>
      </c>
      <c r="R11" s="2481">
        <v>5139</v>
      </c>
      <c r="S11" s="2494">
        <v>266</v>
      </c>
      <c r="T11" s="1924">
        <v>54038</v>
      </c>
    </row>
    <row r="12" spans="1:30" s="1945" customFormat="1" x14ac:dyDescent="0.25">
      <c r="A12" s="1933" t="s">
        <v>553</v>
      </c>
      <c r="B12" s="2364">
        <v>9981</v>
      </c>
      <c r="C12" s="2392">
        <v>1525</v>
      </c>
      <c r="D12" s="2409">
        <v>247</v>
      </c>
      <c r="E12" s="2364">
        <v>3221</v>
      </c>
      <c r="F12" s="2392">
        <v>1515</v>
      </c>
      <c r="G12" s="2429">
        <v>47</v>
      </c>
      <c r="H12" s="2437">
        <v>721</v>
      </c>
      <c r="I12" s="1939">
        <v>16963</v>
      </c>
      <c r="J12" s="2364">
        <v>1</v>
      </c>
      <c r="K12" s="2364">
        <v>0</v>
      </c>
      <c r="L12" s="2364">
        <v>0</v>
      </c>
      <c r="M12" s="2437">
        <v>19</v>
      </c>
      <c r="N12" s="1939">
        <v>20</v>
      </c>
      <c r="O12" s="1940">
        <v>16983</v>
      </c>
      <c r="P12" s="2451">
        <v>7995</v>
      </c>
      <c r="Q12" s="2467">
        <v>13797</v>
      </c>
      <c r="R12" s="2482">
        <v>2477</v>
      </c>
      <c r="S12" s="2495">
        <v>0</v>
      </c>
      <c r="T12" s="1938">
        <v>16274</v>
      </c>
      <c r="V12" s="61"/>
      <c r="W12" s="61"/>
      <c r="X12" s="61"/>
      <c r="Y12" s="61"/>
      <c r="Z12" s="61"/>
      <c r="AA12" s="61"/>
      <c r="AB12" s="61"/>
      <c r="AC12" s="61"/>
      <c r="AD12" s="61"/>
    </row>
    <row r="13" spans="1:30" s="1945" customFormat="1" x14ac:dyDescent="0.25">
      <c r="A13" s="1933" t="s">
        <v>412</v>
      </c>
      <c r="B13" s="2364">
        <v>7100</v>
      </c>
      <c r="C13" s="2392">
        <v>867</v>
      </c>
      <c r="D13" s="2409">
        <v>72</v>
      </c>
      <c r="E13" s="2364">
        <v>1351</v>
      </c>
      <c r="F13" s="2392">
        <v>679</v>
      </c>
      <c r="G13" s="2429">
        <v>0</v>
      </c>
      <c r="H13" s="2437">
        <v>510</v>
      </c>
      <c r="I13" s="1939">
        <v>10507</v>
      </c>
      <c r="J13" s="2364">
        <v>241</v>
      </c>
      <c r="K13" s="2364">
        <v>0</v>
      </c>
      <c r="L13" s="2364">
        <v>0</v>
      </c>
      <c r="M13" s="2437">
        <v>0</v>
      </c>
      <c r="N13" s="1939">
        <v>241</v>
      </c>
      <c r="O13" s="1940">
        <v>10748</v>
      </c>
      <c r="P13" s="2451">
        <v>4833</v>
      </c>
      <c r="Q13" s="2467">
        <v>8681</v>
      </c>
      <c r="R13" s="2482">
        <v>1520</v>
      </c>
      <c r="S13" s="2495">
        <v>9</v>
      </c>
      <c r="T13" s="1938">
        <v>10210</v>
      </c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s="1945" customFormat="1" x14ac:dyDescent="0.25">
      <c r="A14" s="1933" t="s">
        <v>554</v>
      </c>
      <c r="B14" s="2364">
        <v>11773</v>
      </c>
      <c r="C14" s="2392">
        <v>3306</v>
      </c>
      <c r="D14" s="2409">
        <v>563</v>
      </c>
      <c r="E14" s="2364">
        <v>2960</v>
      </c>
      <c r="F14" s="2392">
        <v>1087</v>
      </c>
      <c r="G14" s="2429">
        <v>52</v>
      </c>
      <c r="H14" s="2437">
        <v>864</v>
      </c>
      <c r="I14" s="1939">
        <v>19990</v>
      </c>
      <c r="J14" s="2364">
        <v>120</v>
      </c>
      <c r="K14" s="2364">
        <v>0</v>
      </c>
      <c r="L14" s="2364">
        <v>0</v>
      </c>
      <c r="M14" s="2437">
        <v>1</v>
      </c>
      <c r="N14" s="1939">
        <v>121</v>
      </c>
      <c r="O14" s="1940">
        <v>20111</v>
      </c>
      <c r="P14" s="2451">
        <v>7894</v>
      </c>
      <c r="Q14" s="2467">
        <v>15738</v>
      </c>
      <c r="R14" s="2482">
        <v>929</v>
      </c>
      <c r="S14" s="2495">
        <v>225</v>
      </c>
      <c r="T14" s="1938">
        <v>16893</v>
      </c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x14ac:dyDescent="0.25">
      <c r="A15" s="2574" t="s">
        <v>555</v>
      </c>
      <c r="B15" s="2363">
        <v>28443</v>
      </c>
      <c r="C15" s="2386">
        <v>3385</v>
      </c>
      <c r="D15" s="2408">
        <v>1025</v>
      </c>
      <c r="E15" s="2363">
        <v>6271</v>
      </c>
      <c r="F15" s="2386">
        <v>2990</v>
      </c>
      <c r="G15" s="2407">
        <v>46</v>
      </c>
      <c r="H15" s="2362">
        <v>2296</v>
      </c>
      <c r="I15" s="1918">
        <v>43384</v>
      </c>
      <c r="J15" s="2363">
        <v>23</v>
      </c>
      <c r="K15" s="2363">
        <v>0</v>
      </c>
      <c r="L15" s="2363">
        <v>0</v>
      </c>
      <c r="M15" s="2362">
        <v>0</v>
      </c>
      <c r="N15" s="1918">
        <v>23</v>
      </c>
      <c r="O15" s="1919">
        <v>43407</v>
      </c>
      <c r="P15" s="2450">
        <v>19453</v>
      </c>
      <c r="Q15" s="2466">
        <v>35083</v>
      </c>
      <c r="R15" s="2481">
        <v>4108</v>
      </c>
      <c r="S15" s="2494">
        <v>642</v>
      </c>
      <c r="T15" s="1924">
        <v>39832</v>
      </c>
    </row>
    <row r="16" spans="1:30" x14ac:dyDescent="0.25">
      <c r="A16" s="1947" t="s">
        <v>556</v>
      </c>
      <c r="B16" s="2575">
        <v>11696</v>
      </c>
      <c r="C16" s="2576">
        <v>1814</v>
      </c>
      <c r="D16" s="2577">
        <v>389</v>
      </c>
      <c r="E16" s="2575">
        <v>2380</v>
      </c>
      <c r="F16" s="2576">
        <v>952</v>
      </c>
      <c r="G16" s="2413">
        <v>11</v>
      </c>
      <c r="H16" s="2367">
        <v>820</v>
      </c>
      <c r="I16" s="1952">
        <v>17661</v>
      </c>
      <c r="J16" s="2578">
        <v>0</v>
      </c>
      <c r="K16" s="2575">
        <v>0</v>
      </c>
      <c r="L16" s="2575">
        <v>0</v>
      </c>
      <c r="M16" s="2367">
        <v>0</v>
      </c>
      <c r="N16" s="1952">
        <v>0</v>
      </c>
      <c r="O16" s="1952">
        <v>17661</v>
      </c>
      <c r="P16" s="2579">
        <v>7486</v>
      </c>
      <c r="Q16" s="2580">
        <v>12688</v>
      </c>
      <c r="R16" s="2581">
        <v>3634</v>
      </c>
      <c r="S16" s="2582">
        <v>23</v>
      </c>
      <c r="T16" s="1952">
        <v>16344</v>
      </c>
    </row>
    <row r="17" spans="1:25" ht="15.75" thickBot="1" x14ac:dyDescent="0.3">
      <c r="A17" s="2574" t="s">
        <v>23</v>
      </c>
      <c r="B17" s="2583">
        <v>21615</v>
      </c>
      <c r="C17" s="2584">
        <v>2249</v>
      </c>
      <c r="D17" s="2585">
        <v>468</v>
      </c>
      <c r="E17" s="2583">
        <v>5431</v>
      </c>
      <c r="F17" s="2584">
        <v>4256</v>
      </c>
      <c r="G17" s="2408">
        <v>37</v>
      </c>
      <c r="H17" s="2362">
        <v>2245</v>
      </c>
      <c r="I17" s="1918">
        <v>35797</v>
      </c>
      <c r="J17" s="2583">
        <v>683</v>
      </c>
      <c r="K17" s="2583">
        <v>1094</v>
      </c>
      <c r="L17" s="2583">
        <v>0</v>
      </c>
      <c r="M17" s="2362">
        <v>27</v>
      </c>
      <c r="N17" s="1960">
        <v>1804</v>
      </c>
      <c r="O17" s="1961">
        <v>37601</v>
      </c>
      <c r="P17" s="2586">
        <v>16526</v>
      </c>
      <c r="Q17" s="2587">
        <v>27991</v>
      </c>
      <c r="R17" s="2588">
        <v>1433</v>
      </c>
      <c r="S17" s="2589">
        <v>6220</v>
      </c>
      <c r="T17" s="1924">
        <v>35644</v>
      </c>
    </row>
    <row r="18" spans="1:25" ht="15.75" thickBot="1" x14ac:dyDescent="0.3">
      <c r="A18" s="1966" t="s">
        <v>24</v>
      </c>
      <c r="B18" s="1967">
        <v>251141</v>
      </c>
      <c r="C18" s="1967">
        <v>23434</v>
      </c>
      <c r="D18" s="1970">
        <v>5275</v>
      </c>
      <c r="E18" s="1967">
        <v>43064</v>
      </c>
      <c r="F18" s="1967">
        <v>21096</v>
      </c>
      <c r="G18" s="1970">
        <v>319</v>
      </c>
      <c r="H18" s="1967">
        <v>21474</v>
      </c>
      <c r="I18" s="1968">
        <v>360209</v>
      </c>
      <c r="J18" s="1967">
        <v>3099</v>
      </c>
      <c r="K18" s="1967">
        <v>1141</v>
      </c>
      <c r="L18" s="1967">
        <v>0</v>
      </c>
      <c r="M18" s="1967">
        <v>56</v>
      </c>
      <c r="N18" s="1968">
        <v>4296</v>
      </c>
      <c r="O18" s="1969">
        <v>364505</v>
      </c>
      <c r="P18" s="1967">
        <v>143473</v>
      </c>
      <c r="Q18" s="1970">
        <v>310529</v>
      </c>
      <c r="R18" s="1970">
        <v>15211</v>
      </c>
      <c r="S18" s="1970">
        <v>10873</v>
      </c>
      <c r="T18" s="1970">
        <v>336613</v>
      </c>
    </row>
    <row r="19" spans="1:25" ht="15.75" thickBot="1" x14ac:dyDescent="0.3">
      <c r="A19" s="1971" t="s">
        <v>609</v>
      </c>
      <c r="B19" s="2362">
        <v>151</v>
      </c>
      <c r="C19" s="2395">
        <v>88</v>
      </c>
      <c r="D19" s="2412">
        <v>0</v>
      </c>
      <c r="E19" s="2383">
        <v>142</v>
      </c>
      <c r="F19" s="2395">
        <v>237</v>
      </c>
      <c r="G19" s="2412">
        <v>11</v>
      </c>
      <c r="H19" s="2383">
        <v>56</v>
      </c>
      <c r="I19" s="1968">
        <v>674</v>
      </c>
      <c r="J19" s="2383">
        <v>0</v>
      </c>
      <c r="K19" s="2383">
        <v>0</v>
      </c>
      <c r="L19" s="2383">
        <v>0</v>
      </c>
      <c r="M19" s="2383">
        <v>0</v>
      </c>
      <c r="N19" s="1975">
        <v>0</v>
      </c>
      <c r="O19" s="1976">
        <v>674</v>
      </c>
      <c r="P19" s="2454">
        <v>444</v>
      </c>
      <c r="Q19" s="2465">
        <v>258</v>
      </c>
      <c r="R19" s="2480">
        <v>157</v>
      </c>
      <c r="S19" s="2493">
        <v>133</v>
      </c>
      <c r="T19" s="1924">
        <v>548</v>
      </c>
      <c r="W19" s="2274"/>
      <c r="X19" s="2274"/>
      <c r="Y19" s="2274"/>
    </row>
    <row r="20" spans="1:25" ht="15.75" thickBot="1" x14ac:dyDescent="0.3">
      <c r="A20" s="1978" t="s">
        <v>610</v>
      </c>
      <c r="B20" s="2362">
        <v>73</v>
      </c>
      <c r="C20" s="2386">
        <v>0</v>
      </c>
      <c r="D20" s="2408">
        <v>0</v>
      </c>
      <c r="E20" s="2363">
        <v>227</v>
      </c>
      <c r="F20" s="2386">
        <v>0</v>
      </c>
      <c r="G20" s="2408">
        <v>0</v>
      </c>
      <c r="H20" s="2363">
        <v>82</v>
      </c>
      <c r="I20" s="1968">
        <v>382</v>
      </c>
      <c r="J20" s="2363">
        <v>0</v>
      </c>
      <c r="K20" s="2363">
        <v>0</v>
      </c>
      <c r="L20" s="2363">
        <v>0</v>
      </c>
      <c r="M20" s="2363">
        <v>0</v>
      </c>
      <c r="N20" s="1979">
        <v>0</v>
      </c>
      <c r="O20" s="1980">
        <v>382</v>
      </c>
      <c r="P20" s="2450">
        <v>154</v>
      </c>
      <c r="Q20" s="2466">
        <v>371</v>
      </c>
      <c r="R20" s="2481">
        <v>10</v>
      </c>
      <c r="S20" s="2494">
        <v>0</v>
      </c>
      <c r="T20" s="1924">
        <v>381</v>
      </c>
      <c r="W20" s="2274"/>
      <c r="X20" s="2274"/>
      <c r="Y20" s="2274"/>
    </row>
    <row r="21" spans="1:25" ht="15.75" thickBot="1" x14ac:dyDescent="0.3">
      <c r="A21" s="1978" t="s">
        <v>37</v>
      </c>
      <c r="B21" s="2362">
        <v>2</v>
      </c>
      <c r="C21" s="2386">
        <v>0</v>
      </c>
      <c r="D21" s="2408">
        <v>0</v>
      </c>
      <c r="E21" s="2363">
        <v>6</v>
      </c>
      <c r="F21" s="2386">
        <v>6</v>
      </c>
      <c r="G21" s="2408">
        <v>0</v>
      </c>
      <c r="H21" s="2363">
        <v>19</v>
      </c>
      <c r="I21" s="1968">
        <v>33</v>
      </c>
      <c r="J21" s="2363">
        <v>0</v>
      </c>
      <c r="K21" s="2363">
        <v>0</v>
      </c>
      <c r="L21" s="2363">
        <v>0</v>
      </c>
      <c r="M21" s="2363">
        <v>0</v>
      </c>
      <c r="N21" s="1979">
        <v>0</v>
      </c>
      <c r="O21" s="1980">
        <v>33</v>
      </c>
      <c r="P21" s="2450">
        <v>27</v>
      </c>
      <c r="Q21" s="2466">
        <v>33</v>
      </c>
      <c r="R21" s="2481">
        <v>0</v>
      </c>
      <c r="S21" s="2494">
        <v>0</v>
      </c>
      <c r="T21" s="1924">
        <v>33</v>
      </c>
      <c r="W21" s="2274"/>
      <c r="X21" s="2274"/>
      <c r="Y21" s="2274"/>
    </row>
    <row r="22" spans="1:25" ht="15.75" thickBot="1" x14ac:dyDescent="0.3">
      <c r="A22" s="1978" t="s">
        <v>38</v>
      </c>
      <c r="B22" s="2362">
        <v>76</v>
      </c>
      <c r="C22" s="2386">
        <v>0</v>
      </c>
      <c r="D22" s="2408">
        <v>0</v>
      </c>
      <c r="E22" s="2363">
        <v>57</v>
      </c>
      <c r="F22" s="2386">
        <v>11</v>
      </c>
      <c r="G22" s="2408">
        <v>0</v>
      </c>
      <c r="H22" s="2363">
        <v>49</v>
      </c>
      <c r="I22" s="1968">
        <v>193</v>
      </c>
      <c r="J22" s="2363">
        <v>0</v>
      </c>
      <c r="K22" s="2363">
        <v>0</v>
      </c>
      <c r="L22" s="2363">
        <v>0</v>
      </c>
      <c r="M22" s="2363">
        <v>0</v>
      </c>
      <c r="N22" s="1979">
        <v>0</v>
      </c>
      <c r="O22" s="1980">
        <v>193</v>
      </c>
      <c r="P22" s="2450">
        <v>120</v>
      </c>
      <c r="Q22" s="2466">
        <v>194</v>
      </c>
      <c r="R22" s="2481">
        <v>0</v>
      </c>
      <c r="S22" s="2494">
        <v>0</v>
      </c>
      <c r="T22" s="1924">
        <v>194</v>
      </c>
      <c r="W22" s="2274"/>
      <c r="X22" s="2274"/>
      <c r="Y22" s="2274"/>
    </row>
    <row r="23" spans="1:25" ht="15.75" thickBot="1" x14ac:dyDescent="0.3">
      <c r="A23" s="1978" t="s">
        <v>39</v>
      </c>
      <c r="B23" s="2362">
        <v>55</v>
      </c>
      <c r="C23" s="2386">
        <v>13</v>
      </c>
      <c r="D23" s="2408">
        <v>0</v>
      </c>
      <c r="E23" s="2363">
        <v>47</v>
      </c>
      <c r="F23" s="2386">
        <v>65</v>
      </c>
      <c r="G23" s="2408">
        <v>0</v>
      </c>
      <c r="H23" s="2363">
        <v>9</v>
      </c>
      <c r="I23" s="1968">
        <v>189</v>
      </c>
      <c r="J23" s="2363">
        <v>0</v>
      </c>
      <c r="K23" s="2363">
        <v>0</v>
      </c>
      <c r="L23" s="2363">
        <v>0</v>
      </c>
      <c r="M23" s="2363">
        <v>0</v>
      </c>
      <c r="N23" s="1979">
        <v>0</v>
      </c>
      <c r="O23" s="1980">
        <v>189</v>
      </c>
      <c r="P23" s="2450">
        <v>85</v>
      </c>
      <c r="Q23" s="2466">
        <v>176</v>
      </c>
      <c r="R23" s="2481">
        <v>13</v>
      </c>
      <c r="S23" s="2494">
        <v>0</v>
      </c>
      <c r="T23" s="1924">
        <v>189</v>
      </c>
      <c r="W23" s="2274"/>
      <c r="X23" s="2274"/>
      <c r="Y23" s="2274"/>
    </row>
    <row r="24" spans="1:25" ht="15" customHeight="1" thickBot="1" x14ac:dyDescent="0.3">
      <c r="A24" s="1978" t="s">
        <v>40</v>
      </c>
      <c r="B24" s="2362">
        <v>4</v>
      </c>
      <c r="C24" s="2386">
        <v>64</v>
      </c>
      <c r="D24" s="2408">
        <v>0</v>
      </c>
      <c r="E24" s="2363">
        <v>2</v>
      </c>
      <c r="F24" s="2386">
        <v>7</v>
      </c>
      <c r="G24" s="2408">
        <v>0</v>
      </c>
      <c r="H24" s="2363">
        <v>0</v>
      </c>
      <c r="I24" s="1968">
        <v>77</v>
      </c>
      <c r="J24" s="2363">
        <v>0</v>
      </c>
      <c r="K24" s="2363">
        <v>0</v>
      </c>
      <c r="L24" s="2363">
        <v>0</v>
      </c>
      <c r="M24" s="2363">
        <v>0</v>
      </c>
      <c r="N24" s="1979">
        <v>0</v>
      </c>
      <c r="O24" s="1980">
        <v>77</v>
      </c>
      <c r="P24" s="2450">
        <v>12</v>
      </c>
      <c r="Q24" s="2466">
        <v>12</v>
      </c>
      <c r="R24" s="2481">
        <v>0</v>
      </c>
      <c r="S24" s="2494">
        <v>0</v>
      </c>
      <c r="T24" s="1924">
        <v>12</v>
      </c>
      <c r="W24" s="2274"/>
      <c r="X24" s="2274"/>
      <c r="Y24" s="2274"/>
    </row>
    <row r="25" spans="1:25" ht="15.75" thickBot="1" x14ac:dyDescent="0.3">
      <c r="A25" s="2590" t="s">
        <v>41</v>
      </c>
      <c r="B25" s="2362">
        <v>132</v>
      </c>
      <c r="C25" s="2386">
        <v>0</v>
      </c>
      <c r="D25" s="2408">
        <v>0</v>
      </c>
      <c r="E25" s="2363">
        <v>35</v>
      </c>
      <c r="F25" s="2386">
        <v>2</v>
      </c>
      <c r="G25" s="2408">
        <v>0</v>
      </c>
      <c r="H25" s="2363">
        <v>2</v>
      </c>
      <c r="I25" s="1968">
        <v>171</v>
      </c>
      <c r="J25" s="2363">
        <v>0</v>
      </c>
      <c r="K25" s="2363">
        <v>0</v>
      </c>
      <c r="L25" s="2363">
        <v>0</v>
      </c>
      <c r="M25" s="2363">
        <v>0</v>
      </c>
      <c r="N25" s="1979">
        <v>0</v>
      </c>
      <c r="O25" s="1980">
        <v>171</v>
      </c>
      <c r="P25" s="2450">
        <v>38</v>
      </c>
      <c r="Q25" s="2466">
        <v>144</v>
      </c>
      <c r="R25" s="2481">
        <v>0</v>
      </c>
      <c r="S25" s="2494">
        <v>0</v>
      </c>
      <c r="T25" s="1924">
        <v>144</v>
      </c>
      <c r="W25" s="2274"/>
      <c r="X25" s="2274"/>
      <c r="Y25" s="2274"/>
    </row>
    <row r="26" spans="1:25" ht="15.75" thickBot="1" x14ac:dyDescent="0.3">
      <c r="A26" s="1978" t="s">
        <v>42</v>
      </c>
      <c r="B26" s="2362">
        <v>0</v>
      </c>
      <c r="C26" s="2386">
        <v>0</v>
      </c>
      <c r="D26" s="2408">
        <v>0</v>
      </c>
      <c r="E26" s="2363">
        <v>0</v>
      </c>
      <c r="F26" s="2386">
        <v>0</v>
      </c>
      <c r="G26" s="2408">
        <v>0</v>
      </c>
      <c r="H26" s="2363">
        <v>0</v>
      </c>
      <c r="I26" s="1968">
        <v>0</v>
      </c>
      <c r="J26" s="2363">
        <v>0</v>
      </c>
      <c r="K26" s="2363">
        <v>0</v>
      </c>
      <c r="L26" s="2363">
        <v>0</v>
      </c>
      <c r="M26" s="2363">
        <v>0</v>
      </c>
      <c r="N26" s="1979">
        <v>0</v>
      </c>
      <c r="O26" s="1980">
        <v>0</v>
      </c>
      <c r="P26" s="2450">
        <v>0</v>
      </c>
      <c r="Q26" s="2466">
        <v>0</v>
      </c>
      <c r="R26" s="2481">
        <v>0</v>
      </c>
      <c r="S26" s="2494">
        <v>0</v>
      </c>
      <c r="T26" s="1924">
        <v>0</v>
      </c>
      <c r="W26" s="2274"/>
      <c r="X26" s="2274"/>
      <c r="Y26" s="2274"/>
    </row>
    <row r="27" spans="1:25" ht="15.75" thickBot="1" x14ac:dyDescent="0.3">
      <c r="A27" s="1978" t="s">
        <v>43</v>
      </c>
      <c r="B27" s="2362">
        <v>480</v>
      </c>
      <c r="C27" s="2386">
        <v>117</v>
      </c>
      <c r="D27" s="2408">
        <v>0</v>
      </c>
      <c r="E27" s="2363">
        <v>318</v>
      </c>
      <c r="F27" s="2386">
        <v>89</v>
      </c>
      <c r="G27" s="2408">
        <v>0</v>
      </c>
      <c r="H27" s="2363">
        <v>95</v>
      </c>
      <c r="I27" s="1968">
        <v>1099</v>
      </c>
      <c r="J27" s="2363">
        <v>0</v>
      </c>
      <c r="K27" s="2363">
        <v>0</v>
      </c>
      <c r="L27" s="2363">
        <v>0</v>
      </c>
      <c r="M27" s="2363">
        <v>2</v>
      </c>
      <c r="N27" s="1979">
        <v>2</v>
      </c>
      <c r="O27" s="1980">
        <v>1101</v>
      </c>
      <c r="P27" s="2450">
        <v>522</v>
      </c>
      <c r="Q27" s="2466">
        <v>396</v>
      </c>
      <c r="R27" s="2481">
        <v>609</v>
      </c>
      <c r="S27" s="2494">
        <v>81</v>
      </c>
      <c r="T27" s="1924">
        <v>1086</v>
      </c>
      <c r="W27" s="2274"/>
      <c r="X27" s="2274"/>
      <c r="Y27" s="2274"/>
    </row>
    <row r="28" spans="1:25" ht="15.75" thickBot="1" x14ac:dyDescent="0.3">
      <c r="A28" s="1978" t="s">
        <v>44</v>
      </c>
      <c r="B28" s="2362">
        <v>125</v>
      </c>
      <c r="C28" s="2386">
        <v>0</v>
      </c>
      <c r="D28" s="2408">
        <v>0</v>
      </c>
      <c r="E28" s="2363">
        <v>77</v>
      </c>
      <c r="F28" s="2386">
        <v>52</v>
      </c>
      <c r="G28" s="2408">
        <v>0</v>
      </c>
      <c r="H28" s="2363">
        <v>10</v>
      </c>
      <c r="I28" s="1968">
        <v>264</v>
      </c>
      <c r="J28" s="2363">
        <v>0</v>
      </c>
      <c r="K28" s="2363">
        <v>0</v>
      </c>
      <c r="L28" s="2363">
        <v>0</v>
      </c>
      <c r="M28" s="2363">
        <v>0</v>
      </c>
      <c r="N28" s="1979">
        <v>0</v>
      </c>
      <c r="O28" s="1980">
        <v>264</v>
      </c>
      <c r="P28" s="2450">
        <v>101</v>
      </c>
      <c r="Q28" s="2466">
        <v>214</v>
      </c>
      <c r="R28" s="2481">
        <v>51</v>
      </c>
      <c r="S28" s="2494">
        <v>0</v>
      </c>
      <c r="T28" s="1924">
        <v>264</v>
      </c>
      <c r="W28" s="2274"/>
      <c r="X28" s="2274"/>
      <c r="Y28" s="2274"/>
    </row>
    <row r="29" spans="1:25" ht="15.75" thickBot="1" x14ac:dyDescent="0.3">
      <c r="A29" s="1978" t="s">
        <v>45</v>
      </c>
      <c r="B29" s="2362">
        <v>42</v>
      </c>
      <c r="C29" s="2386">
        <v>10</v>
      </c>
      <c r="D29" s="2408">
        <v>0</v>
      </c>
      <c r="E29" s="2363">
        <v>15</v>
      </c>
      <c r="F29" s="2386">
        <v>0</v>
      </c>
      <c r="G29" s="2408">
        <v>0</v>
      </c>
      <c r="H29" s="2363">
        <v>0</v>
      </c>
      <c r="I29" s="1968">
        <v>67</v>
      </c>
      <c r="J29" s="2363">
        <v>0</v>
      </c>
      <c r="K29" s="2363">
        <v>0</v>
      </c>
      <c r="L29" s="2363">
        <v>0</v>
      </c>
      <c r="M29" s="2363">
        <v>0</v>
      </c>
      <c r="N29" s="1979">
        <v>0</v>
      </c>
      <c r="O29" s="1980">
        <v>67</v>
      </c>
      <c r="P29" s="2450">
        <v>61</v>
      </c>
      <c r="Q29" s="2466">
        <v>47</v>
      </c>
      <c r="R29" s="2481">
        <v>20</v>
      </c>
      <c r="S29" s="2494">
        <v>0</v>
      </c>
      <c r="T29" s="1924">
        <v>67</v>
      </c>
      <c r="W29" s="2274"/>
      <c r="X29" s="2274"/>
      <c r="Y29" s="2274"/>
    </row>
    <row r="30" spans="1:25" ht="15.75" thickBot="1" x14ac:dyDescent="0.3">
      <c r="A30" s="1978" t="s">
        <v>46</v>
      </c>
      <c r="B30" s="2362">
        <v>299</v>
      </c>
      <c r="C30" s="2386">
        <v>53</v>
      </c>
      <c r="D30" s="2408">
        <v>0</v>
      </c>
      <c r="E30" s="2363">
        <v>72</v>
      </c>
      <c r="F30" s="2386">
        <v>0</v>
      </c>
      <c r="G30" s="2408">
        <v>0</v>
      </c>
      <c r="H30" s="2363">
        <v>0</v>
      </c>
      <c r="I30" s="1968">
        <v>424</v>
      </c>
      <c r="J30" s="2363">
        <v>0</v>
      </c>
      <c r="K30" s="2363">
        <v>0</v>
      </c>
      <c r="L30" s="2363">
        <v>0</v>
      </c>
      <c r="M30" s="2363">
        <v>0</v>
      </c>
      <c r="N30" s="1979">
        <v>0</v>
      </c>
      <c r="O30" s="1980">
        <v>424</v>
      </c>
      <c r="P30" s="2450">
        <v>209</v>
      </c>
      <c r="Q30" s="2466">
        <v>10</v>
      </c>
      <c r="R30" s="2481">
        <v>356</v>
      </c>
      <c r="S30" s="2494">
        <v>0</v>
      </c>
      <c r="T30" s="1924">
        <v>366</v>
      </c>
      <c r="W30" s="2274"/>
      <c r="X30" s="2274"/>
      <c r="Y30" s="2274"/>
    </row>
    <row r="31" spans="1:25" ht="15.75" thickBot="1" x14ac:dyDescent="0.3">
      <c r="A31" s="1978" t="s">
        <v>47</v>
      </c>
      <c r="B31" s="2362">
        <v>1</v>
      </c>
      <c r="C31" s="2386">
        <v>3</v>
      </c>
      <c r="D31" s="2408">
        <v>0</v>
      </c>
      <c r="E31" s="2363">
        <v>16</v>
      </c>
      <c r="F31" s="2386">
        <v>0</v>
      </c>
      <c r="G31" s="2408">
        <v>0</v>
      </c>
      <c r="H31" s="2363">
        <v>0</v>
      </c>
      <c r="I31" s="1968">
        <v>20</v>
      </c>
      <c r="J31" s="2363">
        <v>0</v>
      </c>
      <c r="K31" s="2363">
        <v>0</v>
      </c>
      <c r="L31" s="2363">
        <v>0</v>
      </c>
      <c r="M31" s="2363">
        <v>0</v>
      </c>
      <c r="N31" s="1979">
        <v>0</v>
      </c>
      <c r="O31" s="1980">
        <v>20</v>
      </c>
      <c r="P31" s="2450">
        <v>1</v>
      </c>
      <c r="Q31" s="2466">
        <v>1</v>
      </c>
      <c r="R31" s="2481">
        <v>16</v>
      </c>
      <c r="S31" s="2494">
        <v>0</v>
      </c>
      <c r="T31" s="1924">
        <v>17</v>
      </c>
      <c r="W31" s="2274"/>
      <c r="X31" s="2274"/>
      <c r="Y31" s="2274"/>
    </row>
    <row r="32" spans="1:25" ht="15.75" thickBot="1" x14ac:dyDescent="0.3">
      <c r="A32" s="1982" t="s">
        <v>557</v>
      </c>
      <c r="B32" s="2367">
        <v>1264</v>
      </c>
      <c r="C32" s="2396">
        <v>37</v>
      </c>
      <c r="D32" s="2413">
        <v>23</v>
      </c>
      <c r="E32" s="2384">
        <v>263</v>
      </c>
      <c r="F32" s="2396">
        <v>120</v>
      </c>
      <c r="G32" s="2413">
        <v>1</v>
      </c>
      <c r="H32" s="2384">
        <v>51</v>
      </c>
      <c r="I32" s="1985">
        <v>1735</v>
      </c>
      <c r="J32" s="2384">
        <v>0</v>
      </c>
      <c r="K32" s="2384">
        <v>0</v>
      </c>
      <c r="L32" s="2384">
        <v>0</v>
      </c>
      <c r="M32" s="2384">
        <v>0</v>
      </c>
      <c r="N32" s="1984">
        <v>0</v>
      </c>
      <c r="O32" s="1984">
        <v>1735</v>
      </c>
      <c r="P32" s="2455">
        <v>1095</v>
      </c>
      <c r="Q32" s="2470">
        <v>1362</v>
      </c>
      <c r="R32" s="2485">
        <v>201</v>
      </c>
      <c r="S32" s="2498">
        <v>0</v>
      </c>
      <c r="T32" s="1952">
        <v>1563</v>
      </c>
      <c r="W32" s="2274"/>
      <c r="X32" s="2274"/>
      <c r="Y32" s="2274"/>
    </row>
    <row r="33" spans="1:27" ht="15.75" thickBot="1" x14ac:dyDescent="0.3">
      <c r="A33" s="2574" t="s">
        <v>321</v>
      </c>
      <c r="B33" s="2368">
        <v>434</v>
      </c>
      <c r="C33" s="2386">
        <v>163</v>
      </c>
      <c r="D33" s="2408">
        <v>147</v>
      </c>
      <c r="E33" s="2363">
        <v>177</v>
      </c>
      <c r="F33" s="2386">
        <v>5</v>
      </c>
      <c r="G33" s="2408">
        <v>0</v>
      </c>
      <c r="H33" s="2363">
        <v>37</v>
      </c>
      <c r="I33" s="1968">
        <v>815</v>
      </c>
      <c r="J33" s="2363">
        <v>0</v>
      </c>
      <c r="K33" s="2363">
        <v>0</v>
      </c>
      <c r="L33" s="2363">
        <v>0</v>
      </c>
      <c r="M33" s="2363">
        <v>0</v>
      </c>
      <c r="N33" s="1979">
        <v>0</v>
      </c>
      <c r="O33" s="1980">
        <v>815</v>
      </c>
      <c r="P33" s="2450">
        <v>519</v>
      </c>
      <c r="Q33" s="2587">
        <v>535</v>
      </c>
      <c r="R33" s="2588">
        <v>179</v>
      </c>
      <c r="S33" s="2589">
        <v>0</v>
      </c>
      <c r="T33" s="1991">
        <v>714</v>
      </c>
      <c r="W33" s="2274"/>
      <c r="X33" s="2274"/>
      <c r="Y33" s="2274"/>
    </row>
    <row r="34" spans="1:27" s="2" customFormat="1" ht="15.75" thickBot="1" x14ac:dyDescent="0.3">
      <c r="A34" s="1992" t="s">
        <v>25</v>
      </c>
      <c r="B34" s="1967">
        <v>3138</v>
      </c>
      <c r="C34" s="1993">
        <v>548</v>
      </c>
      <c r="D34" s="1994">
        <v>170</v>
      </c>
      <c r="E34" s="1995">
        <v>1454</v>
      </c>
      <c r="F34" s="1993">
        <v>594</v>
      </c>
      <c r="G34" s="1994">
        <v>12</v>
      </c>
      <c r="H34" s="1995">
        <v>410</v>
      </c>
      <c r="I34" s="1968">
        <v>6145</v>
      </c>
      <c r="J34" s="1995">
        <v>0</v>
      </c>
      <c r="K34" s="1995">
        <v>0</v>
      </c>
      <c r="L34" s="1995">
        <v>0</v>
      </c>
      <c r="M34" s="1995">
        <v>2</v>
      </c>
      <c r="N34" s="1996">
        <v>2</v>
      </c>
      <c r="O34" s="1997">
        <v>6147</v>
      </c>
      <c r="P34" s="1995">
        <v>3388</v>
      </c>
      <c r="Q34" s="1998">
        <v>3754</v>
      </c>
      <c r="R34" s="1998">
        <v>1612</v>
      </c>
      <c r="S34" s="1999">
        <v>214</v>
      </c>
      <c r="T34" s="1970">
        <v>5580</v>
      </c>
      <c r="W34" s="930"/>
      <c r="X34" s="930"/>
      <c r="Y34" s="2274"/>
      <c r="Z34" s="61"/>
      <c r="AA34" s="61"/>
    </row>
    <row r="35" spans="1:27" s="2" customFormat="1" ht="15.75" thickBot="1" x14ac:dyDescent="0.3">
      <c r="A35" s="1966" t="s">
        <v>558</v>
      </c>
      <c r="B35" s="1967">
        <v>254279</v>
      </c>
      <c r="C35" s="2000">
        <v>23982</v>
      </c>
      <c r="D35" s="2001">
        <v>5445</v>
      </c>
      <c r="E35" s="1967">
        <v>44518</v>
      </c>
      <c r="F35" s="2002">
        <v>21690</v>
      </c>
      <c r="G35" s="1970">
        <v>331</v>
      </c>
      <c r="H35" s="1967">
        <v>21884</v>
      </c>
      <c r="I35" s="1968">
        <v>366354</v>
      </c>
      <c r="J35" s="1967">
        <v>3099</v>
      </c>
      <c r="K35" s="1967">
        <v>1141</v>
      </c>
      <c r="L35" s="1967">
        <v>0</v>
      </c>
      <c r="M35" s="1967">
        <v>58</v>
      </c>
      <c r="N35" s="1968">
        <v>4298</v>
      </c>
      <c r="O35" s="1969">
        <v>370652</v>
      </c>
      <c r="P35" s="1967">
        <v>146862</v>
      </c>
      <c r="Q35" s="2003">
        <v>314283</v>
      </c>
      <c r="R35" s="2003">
        <v>16822</v>
      </c>
      <c r="S35" s="2004">
        <v>11087</v>
      </c>
      <c r="T35" s="2005">
        <v>342193</v>
      </c>
      <c r="Z35" s="61"/>
      <c r="AA35" s="61"/>
    </row>
    <row r="36" spans="1:27" x14ac:dyDescent="0.25">
      <c r="A36" s="2006"/>
      <c r="B36" s="2007"/>
      <c r="C36" s="2007"/>
      <c r="D36" s="2008"/>
      <c r="E36" s="2007"/>
      <c r="F36" s="2007"/>
      <c r="G36" s="2009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7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7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7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7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7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7" s="2" customFormat="1" ht="72" thickBot="1" x14ac:dyDescent="0.3">
      <c r="A42" s="3611"/>
      <c r="B42" s="3605"/>
      <c r="C42" s="2724" t="s">
        <v>15</v>
      </c>
      <c r="D42" s="1909" t="s">
        <v>546</v>
      </c>
      <c r="E42" s="3609"/>
      <c r="F42" s="2724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7" s="2" customFormat="1" x14ac:dyDescent="0.25">
      <c r="A43" s="2011" t="s">
        <v>27</v>
      </c>
      <c r="B43" s="2362">
        <v>77428</v>
      </c>
      <c r="C43" s="2397">
        <v>8941</v>
      </c>
      <c r="D43" s="2414">
        <v>484</v>
      </c>
      <c r="E43" s="2428">
        <v>4546</v>
      </c>
      <c r="F43" s="2428">
        <v>1376</v>
      </c>
      <c r="G43" s="2430">
        <v>40</v>
      </c>
      <c r="H43" s="2438">
        <v>6940</v>
      </c>
      <c r="I43" s="1918">
        <v>99231</v>
      </c>
      <c r="J43" s="2385">
        <v>1564</v>
      </c>
      <c r="K43" s="2428">
        <v>47</v>
      </c>
      <c r="L43" s="2428">
        <v>0</v>
      </c>
      <c r="M43" s="2438">
        <v>1</v>
      </c>
      <c r="N43" s="1918">
        <v>1612</v>
      </c>
      <c r="O43" s="1919">
        <v>100843</v>
      </c>
      <c r="P43" s="2454">
        <v>22230</v>
      </c>
      <c r="Q43" s="2466">
        <v>83304</v>
      </c>
      <c r="R43" s="2481">
        <v>781</v>
      </c>
      <c r="S43" s="2494">
        <v>2147</v>
      </c>
      <c r="T43" s="2017">
        <v>86232</v>
      </c>
    </row>
    <row r="44" spans="1:27" s="2" customFormat="1" ht="15.75" thickBot="1" x14ac:dyDescent="0.3">
      <c r="A44" s="1978" t="s">
        <v>28</v>
      </c>
      <c r="B44" s="2368">
        <v>173713</v>
      </c>
      <c r="C44" s="2398">
        <v>14493</v>
      </c>
      <c r="D44" s="2415">
        <v>4791</v>
      </c>
      <c r="E44" s="2398">
        <v>38518</v>
      </c>
      <c r="F44" s="2398">
        <v>19720</v>
      </c>
      <c r="G44" s="2430">
        <v>279</v>
      </c>
      <c r="H44" s="2438">
        <v>14534</v>
      </c>
      <c r="I44" s="1960">
        <v>260978</v>
      </c>
      <c r="J44" s="2386">
        <v>1535</v>
      </c>
      <c r="K44" s="2398">
        <v>1094</v>
      </c>
      <c r="L44" s="2398">
        <v>0</v>
      </c>
      <c r="M44" s="2438">
        <v>55</v>
      </c>
      <c r="N44" s="1918">
        <v>2684</v>
      </c>
      <c r="O44" s="1919">
        <v>263662</v>
      </c>
      <c r="P44" s="2456">
        <v>121244</v>
      </c>
      <c r="Q44" s="2587">
        <v>227226</v>
      </c>
      <c r="R44" s="2588">
        <v>14429</v>
      </c>
      <c r="S44" s="2589">
        <v>8726</v>
      </c>
      <c r="T44" s="2591">
        <v>250381</v>
      </c>
    </row>
    <row r="45" spans="1:27" s="2" customFormat="1" ht="15.75" thickBot="1" x14ac:dyDescent="0.3">
      <c r="A45" s="1966" t="s">
        <v>24</v>
      </c>
      <c r="B45" s="1967">
        <v>251141</v>
      </c>
      <c r="C45" s="2000">
        <v>23434</v>
      </c>
      <c r="D45" s="1998">
        <v>5275</v>
      </c>
      <c r="E45" s="2000">
        <v>43064</v>
      </c>
      <c r="F45" s="2000">
        <v>21096</v>
      </c>
      <c r="G45" s="1998">
        <v>319</v>
      </c>
      <c r="H45" s="2002">
        <v>21474</v>
      </c>
      <c r="I45" s="1968">
        <v>360209</v>
      </c>
      <c r="J45" s="2000">
        <v>3099</v>
      </c>
      <c r="K45" s="2000">
        <v>1141</v>
      </c>
      <c r="L45" s="2000">
        <v>0</v>
      </c>
      <c r="M45" s="2000">
        <v>56</v>
      </c>
      <c r="N45" s="1968">
        <v>4292</v>
      </c>
      <c r="O45" s="1969">
        <v>364505</v>
      </c>
      <c r="P45" s="2002">
        <v>143473</v>
      </c>
      <c r="Q45" s="2022">
        <v>310529</v>
      </c>
      <c r="R45" s="2022">
        <v>15211</v>
      </c>
      <c r="S45" s="2023">
        <v>10873</v>
      </c>
      <c r="T45" s="1994">
        <v>336613</v>
      </c>
    </row>
    <row r="46" spans="1:27" s="2" customFormat="1" ht="15.75" thickBot="1" x14ac:dyDescent="0.3">
      <c r="A46" s="1966" t="s">
        <v>25</v>
      </c>
      <c r="B46" s="1967">
        <v>3138</v>
      </c>
      <c r="C46" s="2024">
        <v>548</v>
      </c>
      <c r="D46" s="2003">
        <v>170</v>
      </c>
      <c r="E46" s="2024">
        <v>1454</v>
      </c>
      <c r="F46" s="2024">
        <v>594</v>
      </c>
      <c r="G46" s="2003">
        <v>12</v>
      </c>
      <c r="H46" s="2024">
        <v>410</v>
      </c>
      <c r="I46" s="1968">
        <v>6145</v>
      </c>
      <c r="J46" s="2024">
        <v>0</v>
      </c>
      <c r="K46" s="2024">
        <v>0</v>
      </c>
      <c r="L46" s="2024">
        <v>0</v>
      </c>
      <c r="M46" s="2024">
        <v>2</v>
      </c>
      <c r="N46" s="2025">
        <v>2</v>
      </c>
      <c r="O46" s="2026">
        <v>6147</v>
      </c>
      <c r="P46" s="2027">
        <v>3388</v>
      </c>
      <c r="Q46" s="1998">
        <v>3754</v>
      </c>
      <c r="R46" s="1998">
        <v>1612</v>
      </c>
      <c r="S46" s="1999">
        <v>214</v>
      </c>
      <c r="T46" s="1970">
        <v>5580</v>
      </c>
    </row>
    <row r="47" spans="1:27" s="2" customFormat="1" ht="15.75" thickBot="1" x14ac:dyDescent="0.3">
      <c r="A47" s="2028" t="s">
        <v>558</v>
      </c>
      <c r="B47" s="1967">
        <v>254279</v>
      </c>
      <c r="C47" s="2024">
        <v>23982</v>
      </c>
      <c r="D47" s="2003">
        <v>5445</v>
      </c>
      <c r="E47" s="2024">
        <v>44518</v>
      </c>
      <c r="F47" s="2024">
        <v>21690</v>
      </c>
      <c r="G47" s="2003">
        <v>331</v>
      </c>
      <c r="H47" s="2027">
        <v>21884</v>
      </c>
      <c r="I47" s="2029">
        <v>366354</v>
      </c>
      <c r="J47" s="2024">
        <v>3099</v>
      </c>
      <c r="K47" s="2024">
        <v>1141</v>
      </c>
      <c r="L47" s="2024">
        <v>0</v>
      </c>
      <c r="M47" s="2024">
        <v>58</v>
      </c>
      <c r="N47" s="2029">
        <v>4298</v>
      </c>
      <c r="O47" s="2030">
        <v>370652</v>
      </c>
      <c r="P47" s="2002">
        <v>146862</v>
      </c>
      <c r="Q47" s="2003">
        <v>314283</v>
      </c>
      <c r="R47" s="2003">
        <v>16822</v>
      </c>
      <c r="S47" s="2004">
        <v>11087</v>
      </c>
      <c r="T47" s="2005">
        <v>342193</v>
      </c>
    </row>
    <row r="48" spans="1:27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/>
      <c r="J49" s="61"/>
      <c r="K49" s="61"/>
      <c r="L49" s="61"/>
      <c r="M49" s="61"/>
      <c r="N49" s="2274"/>
      <c r="O49" s="61"/>
      <c r="P49" s="973"/>
      <c r="Q49" s="113"/>
      <c r="R49" s="113"/>
      <c r="S49" s="113"/>
      <c r="T49" s="113"/>
    </row>
    <row r="50" spans="1:20" x14ac:dyDescent="0.25">
      <c r="I50" s="2275"/>
      <c r="L50" s="2274"/>
      <c r="N50" s="2275"/>
      <c r="P50" s="2"/>
      <c r="Q50" s="2010"/>
      <c r="R50" s="2010"/>
      <c r="S50" s="2010"/>
    </row>
    <row r="51" spans="1:20" ht="15.75" thickBot="1" x14ac:dyDescent="0.3">
      <c r="P51" s="2"/>
      <c r="Q51" s="973"/>
      <c r="R51" s="973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724" t="s">
        <v>15</v>
      </c>
      <c r="D56" s="1909" t="s">
        <v>546</v>
      </c>
      <c r="E56" s="3609"/>
      <c r="F56" s="2724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2376" t="s">
        <v>17</v>
      </c>
      <c r="B57" s="2369">
        <v>71606</v>
      </c>
      <c r="C57" s="2399">
        <v>38631</v>
      </c>
      <c r="D57" s="2416">
        <v>1159</v>
      </c>
      <c r="E57" s="2369">
        <v>16176</v>
      </c>
      <c r="F57" s="2399">
        <v>16326</v>
      </c>
      <c r="G57" s="2416">
        <v>150</v>
      </c>
      <c r="H57" s="2369">
        <v>12741</v>
      </c>
      <c r="I57" s="2034">
        <v>155480</v>
      </c>
      <c r="J57" s="2369">
        <v>6914</v>
      </c>
      <c r="K57" s="2369">
        <v>3683</v>
      </c>
      <c r="L57" s="2369">
        <v>2305</v>
      </c>
      <c r="M57" s="2369">
        <v>557</v>
      </c>
      <c r="N57" s="2034">
        <v>13460</v>
      </c>
      <c r="O57" s="2035">
        <v>168940</v>
      </c>
      <c r="P57" s="2457">
        <v>63531</v>
      </c>
      <c r="Q57" s="2471">
        <v>37286</v>
      </c>
      <c r="R57" s="2486">
        <v>68066</v>
      </c>
      <c r="S57" s="2499">
        <v>52284</v>
      </c>
      <c r="T57" s="2040">
        <v>157636</v>
      </c>
    </row>
    <row r="58" spans="1:20" x14ac:dyDescent="0.25">
      <c r="A58" s="2590" t="s">
        <v>613</v>
      </c>
      <c r="B58" s="2370">
        <v>77322</v>
      </c>
      <c r="C58" s="2400">
        <v>49355</v>
      </c>
      <c r="D58" s="2417">
        <v>1287</v>
      </c>
      <c r="E58" s="2370">
        <v>13450</v>
      </c>
      <c r="F58" s="2400">
        <v>14738</v>
      </c>
      <c r="G58" s="2416">
        <v>764</v>
      </c>
      <c r="H58" s="2369">
        <v>12713</v>
      </c>
      <c r="I58" s="2034">
        <v>167579</v>
      </c>
      <c r="J58" s="2370">
        <v>10450</v>
      </c>
      <c r="K58" s="2370">
        <v>4079</v>
      </c>
      <c r="L58" s="2370">
        <v>5792</v>
      </c>
      <c r="M58" s="2369">
        <v>2487</v>
      </c>
      <c r="N58" s="2034">
        <v>22807</v>
      </c>
      <c r="O58" s="2035">
        <v>190386</v>
      </c>
      <c r="P58" s="2458">
        <v>91099</v>
      </c>
      <c r="Q58" s="2472">
        <v>21340</v>
      </c>
      <c r="R58" s="2168">
        <v>48927</v>
      </c>
      <c r="S58" s="2169">
        <v>56860</v>
      </c>
      <c r="T58" s="2040">
        <v>127127</v>
      </c>
    </row>
    <row r="59" spans="1:20" s="1945" customFormat="1" x14ac:dyDescent="0.25">
      <c r="A59" s="1933" t="s">
        <v>553</v>
      </c>
      <c r="B59" s="2371">
        <v>17733</v>
      </c>
      <c r="C59" s="2401">
        <v>14435</v>
      </c>
      <c r="D59" s="2418">
        <v>487</v>
      </c>
      <c r="E59" s="2371">
        <v>4708</v>
      </c>
      <c r="F59" s="2401">
        <v>3152</v>
      </c>
      <c r="G59" s="2431">
        <v>497</v>
      </c>
      <c r="H59" s="2439">
        <v>5150</v>
      </c>
      <c r="I59" s="2053">
        <v>45177</v>
      </c>
      <c r="J59" s="2371">
        <v>6620</v>
      </c>
      <c r="K59" s="2371">
        <v>2227</v>
      </c>
      <c r="L59" s="2371">
        <v>416</v>
      </c>
      <c r="M59" s="2439">
        <v>109</v>
      </c>
      <c r="N59" s="2053">
        <v>9371</v>
      </c>
      <c r="O59" s="2054">
        <v>54548</v>
      </c>
      <c r="P59" s="2459">
        <v>24656</v>
      </c>
      <c r="Q59" s="2473">
        <v>8951</v>
      </c>
      <c r="R59" s="2487">
        <v>10276</v>
      </c>
      <c r="S59" s="2487">
        <v>9854</v>
      </c>
      <c r="T59" s="2052">
        <v>29081</v>
      </c>
    </row>
    <row r="60" spans="1:20" s="1945" customFormat="1" x14ac:dyDescent="0.25">
      <c r="A60" s="1933" t="s">
        <v>412</v>
      </c>
      <c r="B60" s="2371">
        <v>36845</v>
      </c>
      <c r="C60" s="2401">
        <v>12678</v>
      </c>
      <c r="D60" s="2418">
        <v>91</v>
      </c>
      <c r="E60" s="2371">
        <v>3165</v>
      </c>
      <c r="F60" s="2401">
        <v>3951</v>
      </c>
      <c r="G60" s="2431">
        <v>171</v>
      </c>
      <c r="H60" s="2439">
        <v>4946</v>
      </c>
      <c r="I60" s="2053">
        <v>61585</v>
      </c>
      <c r="J60" s="2371">
        <v>1124</v>
      </c>
      <c r="K60" s="2371">
        <v>0</v>
      </c>
      <c r="L60" s="2371">
        <v>242</v>
      </c>
      <c r="M60" s="2439">
        <v>2370</v>
      </c>
      <c r="N60" s="2053">
        <v>3736</v>
      </c>
      <c r="O60" s="2054">
        <v>65321</v>
      </c>
      <c r="P60" s="2459">
        <v>39361</v>
      </c>
      <c r="Q60" s="2473">
        <v>6311</v>
      </c>
      <c r="R60" s="2487">
        <v>14441</v>
      </c>
      <c r="S60" s="2487">
        <v>21475</v>
      </c>
      <c r="T60" s="2052">
        <v>42227</v>
      </c>
    </row>
    <row r="61" spans="1:20" s="1945" customFormat="1" x14ac:dyDescent="0.25">
      <c r="A61" s="1933" t="s">
        <v>554</v>
      </c>
      <c r="B61" s="2371">
        <v>20157</v>
      </c>
      <c r="C61" s="2401">
        <v>21127</v>
      </c>
      <c r="D61" s="2418">
        <v>682</v>
      </c>
      <c r="E61" s="2371">
        <v>4930</v>
      </c>
      <c r="F61" s="2401">
        <v>7153</v>
      </c>
      <c r="G61" s="2431">
        <v>74</v>
      </c>
      <c r="H61" s="2439">
        <v>2234</v>
      </c>
      <c r="I61" s="2053">
        <v>55601</v>
      </c>
      <c r="J61" s="2371">
        <v>2335</v>
      </c>
      <c r="K61" s="2371">
        <v>1681</v>
      </c>
      <c r="L61" s="2371">
        <v>5102</v>
      </c>
      <c r="M61" s="2439">
        <v>0</v>
      </c>
      <c r="N61" s="2053">
        <v>9118</v>
      </c>
      <c r="O61" s="2054">
        <v>64719</v>
      </c>
      <c r="P61" s="2459">
        <v>23736</v>
      </c>
      <c r="Q61" s="2473">
        <v>3936</v>
      </c>
      <c r="R61" s="2487">
        <v>21918</v>
      </c>
      <c r="S61" s="2487">
        <v>24890</v>
      </c>
      <c r="T61" s="2052">
        <v>50744</v>
      </c>
    </row>
    <row r="62" spans="1:20" x14ac:dyDescent="0.25">
      <c r="A62" s="2590" t="s">
        <v>614</v>
      </c>
      <c r="B62" s="2370">
        <v>15822</v>
      </c>
      <c r="C62" s="2400">
        <v>5952</v>
      </c>
      <c r="D62" s="2417">
        <v>785</v>
      </c>
      <c r="E62" s="2370">
        <v>4529</v>
      </c>
      <c r="F62" s="2400">
        <v>1777</v>
      </c>
      <c r="G62" s="2416">
        <v>158</v>
      </c>
      <c r="H62" s="2369">
        <v>3133</v>
      </c>
      <c r="I62" s="2034">
        <v>31213</v>
      </c>
      <c r="J62" s="2370">
        <v>2914</v>
      </c>
      <c r="K62" s="2370">
        <v>409</v>
      </c>
      <c r="L62" s="2370">
        <v>285</v>
      </c>
      <c r="M62" s="2369">
        <v>370</v>
      </c>
      <c r="N62" s="2034">
        <v>3978</v>
      </c>
      <c r="O62" s="2035">
        <v>35191</v>
      </c>
      <c r="P62" s="2458">
        <v>19371</v>
      </c>
      <c r="Q62" s="2472">
        <v>8501</v>
      </c>
      <c r="R62" s="2168">
        <v>12603</v>
      </c>
      <c r="S62" s="2169">
        <v>12407</v>
      </c>
      <c r="T62" s="2040">
        <v>33511</v>
      </c>
    </row>
    <row r="63" spans="1:20" x14ac:dyDescent="0.25">
      <c r="A63" s="1947" t="s">
        <v>556</v>
      </c>
      <c r="B63" s="2592">
        <v>10732</v>
      </c>
      <c r="C63" s="2593">
        <v>4054</v>
      </c>
      <c r="D63" s="2594">
        <v>778</v>
      </c>
      <c r="E63" s="2592">
        <v>2976</v>
      </c>
      <c r="F63" s="2593">
        <v>565</v>
      </c>
      <c r="G63" s="2422">
        <v>40</v>
      </c>
      <c r="H63" s="2440">
        <v>2410</v>
      </c>
      <c r="I63" s="2062">
        <v>20737</v>
      </c>
      <c r="J63" s="2592">
        <v>2467</v>
      </c>
      <c r="K63" s="2592">
        <v>409</v>
      </c>
      <c r="L63" s="2592">
        <v>123</v>
      </c>
      <c r="M63" s="2448">
        <v>370</v>
      </c>
      <c r="N63" s="2062">
        <v>3369</v>
      </c>
      <c r="O63" s="2062">
        <v>24106</v>
      </c>
      <c r="P63" s="2595">
        <v>13070</v>
      </c>
      <c r="Q63" s="2596">
        <v>3289</v>
      </c>
      <c r="R63" s="2597">
        <v>8119</v>
      </c>
      <c r="S63" s="2597">
        <v>11366</v>
      </c>
      <c r="T63" s="2062">
        <v>22774</v>
      </c>
    </row>
    <row r="64" spans="1:20" ht="15.75" thickBot="1" x14ac:dyDescent="0.3">
      <c r="A64" s="2590" t="s">
        <v>23</v>
      </c>
      <c r="B64" s="2598">
        <v>23638</v>
      </c>
      <c r="C64" s="2599">
        <v>16321</v>
      </c>
      <c r="D64" s="2600">
        <v>207</v>
      </c>
      <c r="E64" s="2598">
        <v>6180</v>
      </c>
      <c r="F64" s="2599">
        <v>5910</v>
      </c>
      <c r="G64" s="2417">
        <v>63</v>
      </c>
      <c r="H64" s="2369">
        <v>6003</v>
      </c>
      <c r="I64" s="2034">
        <v>58052</v>
      </c>
      <c r="J64" s="2598">
        <v>1820</v>
      </c>
      <c r="K64" s="2598">
        <v>924</v>
      </c>
      <c r="L64" s="2598">
        <v>509</v>
      </c>
      <c r="M64" s="2369">
        <v>6</v>
      </c>
      <c r="N64" s="2071">
        <v>3259</v>
      </c>
      <c r="O64" s="2072">
        <v>61311</v>
      </c>
      <c r="P64" s="2601">
        <v>27450</v>
      </c>
      <c r="Q64" s="2602">
        <v>13502</v>
      </c>
      <c r="R64" s="2603">
        <v>12341</v>
      </c>
      <c r="S64" s="2604">
        <v>26736</v>
      </c>
      <c r="T64" s="2040">
        <v>52580</v>
      </c>
    </row>
    <row r="65" spans="1:20" ht="15.75" thickBot="1" x14ac:dyDescent="0.3">
      <c r="A65" s="1966" t="s">
        <v>24</v>
      </c>
      <c r="B65" s="2077">
        <v>188388</v>
      </c>
      <c r="C65" s="2077">
        <v>110259</v>
      </c>
      <c r="D65" s="2080">
        <v>3438</v>
      </c>
      <c r="E65" s="2077">
        <v>40336</v>
      </c>
      <c r="F65" s="2077">
        <v>38752</v>
      </c>
      <c r="G65" s="2080">
        <v>1135</v>
      </c>
      <c r="H65" s="2077">
        <v>34590</v>
      </c>
      <c r="I65" s="2078">
        <v>412325</v>
      </c>
      <c r="J65" s="2077">
        <v>22098</v>
      </c>
      <c r="K65" s="2077">
        <v>9095</v>
      </c>
      <c r="L65" s="2077">
        <v>8891</v>
      </c>
      <c r="M65" s="2077">
        <v>3420</v>
      </c>
      <c r="N65" s="2078">
        <v>43504</v>
      </c>
      <c r="O65" s="2079">
        <v>455829</v>
      </c>
      <c r="P65" s="2077">
        <v>201451</v>
      </c>
      <c r="Q65" s="2080">
        <v>80629</v>
      </c>
      <c r="R65" s="2080">
        <v>141937</v>
      </c>
      <c r="S65" s="2080">
        <v>148288</v>
      </c>
      <c r="T65" s="2080">
        <v>370854</v>
      </c>
    </row>
    <row r="66" spans="1:20" x14ac:dyDescent="0.25">
      <c r="A66" s="1971" t="s">
        <v>609</v>
      </c>
      <c r="B66" s="2374">
        <v>12362</v>
      </c>
      <c r="C66" s="2404">
        <v>5616</v>
      </c>
      <c r="D66" s="2421">
        <v>83</v>
      </c>
      <c r="E66" s="2374">
        <v>3272</v>
      </c>
      <c r="F66" s="2404">
        <v>6590</v>
      </c>
      <c r="G66" s="2421">
        <v>0</v>
      </c>
      <c r="H66" s="2374">
        <v>4146</v>
      </c>
      <c r="I66" s="2034">
        <v>31985</v>
      </c>
      <c r="J66" s="2374">
        <v>12990</v>
      </c>
      <c r="K66" s="2374">
        <v>1366</v>
      </c>
      <c r="L66" s="2374">
        <v>2765</v>
      </c>
      <c r="M66" s="2374">
        <v>0</v>
      </c>
      <c r="N66" s="2084">
        <v>17121</v>
      </c>
      <c r="O66" s="2085">
        <v>49106</v>
      </c>
      <c r="P66" s="2221">
        <v>18729</v>
      </c>
      <c r="Q66" s="2471">
        <v>2368</v>
      </c>
      <c r="R66" s="2486">
        <v>6278</v>
      </c>
      <c r="S66" s="2039">
        <v>16893</v>
      </c>
      <c r="T66" s="2040">
        <v>25539</v>
      </c>
    </row>
    <row r="67" spans="1:20" x14ac:dyDescent="0.25">
      <c r="A67" s="1978" t="s">
        <v>610</v>
      </c>
      <c r="B67" s="2370">
        <v>7776</v>
      </c>
      <c r="C67" s="2400">
        <v>15020</v>
      </c>
      <c r="D67" s="2417">
        <v>288</v>
      </c>
      <c r="E67" s="2370">
        <v>4046</v>
      </c>
      <c r="F67" s="2400">
        <v>7002</v>
      </c>
      <c r="G67" s="2417">
        <v>0</v>
      </c>
      <c r="H67" s="2370">
        <v>6179</v>
      </c>
      <c r="I67" s="2034">
        <v>40023</v>
      </c>
      <c r="J67" s="2370">
        <v>20389</v>
      </c>
      <c r="K67" s="2370">
        <v>9153</v>
      </c>
      <c r="L67" s="2370">
        <v>510</v>
      </c>
      <c r="M67" s="2370">
        <v>1081</v>
      </c>
      <c r="N67" s="2087">
        <v>31133</v>
      </c>
      <c r="O67" s="2088">
        <v>71157</v>
      </c>
      <c r="P67" s="2458">
        <v>46506</v>
      </c>
      <c r="Q67" s="2472">
        <v>3346</v>
      </c>
      <c r="R67" s="2168">
        <v>2253</v>
      </c>
      <c r="S67" s="2047">
        <v>19134</v>
      </c>
      <c r="T67" s="2040">
        <v>24733</v>
      </c>
    </row>
    <row r="68" spans="1:20" x14ac:dyDescent="0.25">
      <c r="A68" s="1978" t="s">
        <v>37</v>
      </c>
      <c r="B68" s="2370">
        <v>930</v>
      </c>
      <c r="C68" s="2400">
        <v>7404</v>
      </c>
      <c r="D68" s="2417">
        <v>0</v>
      </c>
      <c r="E68" s="2370">
        <v>221</v>
      </c>
      <c r="F68" s="2400">
        <v>303</v>
      </c>
      <c r="G68" s="2417">
        <v>0</v>
      </c>
      <c r="H68" s="2370">
        <v>140</v>
      </c>
      <c r="I68" s="2034">
        <v>8997</v>
      </c>
      <c r="J68" s="2370">
        <v>4547</v>
      </c>
      <c r="K68" s="2370">
        <v>0</v>
      </c>
      <c r="L68" s="2370">
        <v>29</v>
      </c>
      <c r="M68" s="2370">
        <v>73</v>
      </c>
      <c r="N68" s="2087">
        <v>4649</v>
      </c>
      <c r="O68" s="2088">
        <v>13646</v>
      </c>
      <c r="P68" s="2458">
        <v>819</v>
      </c>
      <c r="Q68" s="2472">
        <v>345</v>
      </c>
      <c r="R68" s="2168">
        <v>756</v>
      </c>
      <c r="S68" s="2047">
        <v>1579</v>
      </c>
      <c r="T68" s="2040">
        <v>2680</v>
      </c>
    </row>
    <row r="69" spans="1:20" x14ac:dyDescent="0.25">
      <c r="A69" s="1978" t="s">
        <v>38</v>
      </c>
      <c r="B69" s="2370">
        <v>957</v>
      </c>
      <c r="C69" s="2400">
        <v>1168</v>
      </c>
      <c r="D69" s="2417">
        <v>0</v>
      </c>
      <c r="E69" s="2370">
        <v>428</v>
      </c>
      <c r="F69" s="2400">
        <v>581</v>
      </c>
      <c r="G69" s="2417">
        <v>0</v>
      </c>
      <c r="H69" s="2370">
        <v>36</v>
      </c>
      <c r="I69" s="2034">
        <v>3170</v>
      </c>
      <c r="J69" s="2370">
        <v>0</v>
      </c>
      <c r="K69" s="2370">
        <v>88</v>
      </c>
      <c r="L69" s="2370">
        <v>0</v>
      </c>
      <c r="M69" s="2370">
        <v>0</v>
      </c>
      <c r="N69" s="2087">
        <v>88</v>
      </c>
      <c r="O69" s="2088">
        <v>3258</v>
      </c>
      <c r="P69" s="2458">
        <v>1295</v>
      </c>
      <c r="Q69" s="2472">
        <v>560</v>
      </c>
      <c r="R69" s="2168">
        <v>1486</v>
      </c>
      <c r="S69" s="2047">
        <v>528</v>
      </c>
      <c r="T69" s="2040">
        <v>2574</v>
      </c>
    </row>
    <row r="70" spans="1:20" x14ac:dyDescent="0.25">
      <c r="A70" s="1978" t="s">
        <v>39</v>
      </c>
      <c r="B70" s="2370">
        <v>4996</v>
      </c>
      <c r="C70" s="2400">
        <v>10426</v>
      </c>
      <c r="D70" s="2417">
        <v>12</v>
      </c>
      <c r="E70" s="2370">
        <v>2602</v>
      </c>
      <c r="F70" s="2400">
        <v>9962</v>
      </c>
      <c r="G70" s="2417">
        <v>34</v>
      </c>
      <c r="H70" s="2370">
        <v>1204</v>
      </c>
      <c r="I70" s="2034">
        <v>29191</v>
      </c>
      <c r="J70" s="2370">
        <v>2894</v>
      </c>
      <c r="K70" s="2370">
        <v>10834</v>
      </c>
      <c r="L70" s="2370">
        <v>15834</v>
      </c>
      <c r="M70" s="2370">
        <v>10238</v>
      </c>
      <c r="N70" s="2087">
        <v>39800</v>
      </c>
      <c r="O70" s="2088">
        <v>68991</v>
      </c>
      <c r="P70" s="2458">
        <v>40206</v>
      </c>
      <c r="Q70" s="2472">
        <v>3313</v>
      </c>
      <c r="R70" s="2168">
        <v>7933</v>
      </c>
      <c r="S70" s="2047">
        <v>36698</v>
      </c>
      <c r="T70" s="2040">
        <v>47944</v>
      </c>
    </row>
    <row r="71" spans="1:20" ht="15" customHeight="1" x14ac:dyDescent="0.25">
      <c r="A71" s="1978" t="s">
        <v>40</v>
      </c>
      <c r="B71" s="2370">
        <v>372</v>
      </c>
      <c r="C71" s="2400">
        <v>794</v>
      </c>
      <c r="D71" s="2417">
        <v>0</v>
      </c>
      <c r="E71" s="2370">
        <v>7134</v>
      </c>
      <c r="F71" s="2400">
        <v>5193</v>
      </c>
      <c r="G71" s="2417">
        <v>0</v>
      </c>
      <c r="H71" s="2370">
        <v>8545</v>
      </c>
      <c r="I71" s="2034">
        <v>22038</v>
      </c>
      <c r="J71" s="2370">
        <v>13844</v>
      </c>
      <c r="K71" s="2370">
        <v>0</v>
      </c>
      <c r="L71" s="2370">
        <v>1148</v>
      </c>
      <c r="M71" s="2370">
        <v>9153</v>
      </c>
      <c r="N71" s="2087">
        <v>24145</v>
      </c>
      <c r="O71" s="2088">
        <v>46183</v>
      </c>
      <c r="P71" s="2458">
        <v>45028</v>
      </c>
      <c r="Q71" s="2472">
        <v>1268</v>
      </c>
      <c r="R71" s="2168">
        <v>259</v>
      </c>
      <c r="S71" s="2047">
        <v>46</v>
      </c>
      <c r="T71" s="2040">
        <v>1573</v>
      </c>
    </row>
    <row r="72" spans="1:20" x14ac:dyDescent="0.25">
      <c r="A72" s="2590" t="s">
        <v>41</v>
      </c>
      <c r="B72" s="2370">
        <v>7867</v>
      </c>
      <c r="C72" s="2400">
        <v>7936</v>
      </c>
      <c r="D72" s="2417">
        <v>0</v>
      </c>
      <c r="E72" s="2370">
        <v>1218</v>
      </c>
      <c r="F72" s="2400">
        <v>989</v>
      </c>
      <c r="G72" s="2417">
        <v>0</v>
      </c>
      <c r="H72" s="2370">
        <v>212</v>
      </c>
      <c r="I72" s="2034">
        <v>18222</v>
      </c>
      <c r="J72" s="2370">
        <v>3288</v>
      </c>
      <c r="K72" s="2370">
        <v>788</v>
      </c>
      <c r="L72" s="2370">
        <v>401</v>
      </c>
      <c r="M72" s="2370">
        <v>119</v>
      </c>
      <c r="N72" s="2087">
        <v>4596</v>
      </c>
      <c r="O72" s="2088">
        <v>22818</v>
      </c>
      <c r="P72" s="2458">
        <v>11002</v>
      </c>
      <c r="Q72" s="2472">
        <v>488</v>
      </c>
      <c r="R72" s="2168">
        <v>2107</v>
      </c>
      <c r="S72" s="2047">
        <v>7766</v>
      </c>
      <c r="T72" s="2040">
        <v>10362</v>
      </c>
    </row>
    <row r="73" spans="1:20" x14ac:dyDescent="0.25">
      <c r="A73" s="1978" t="s">
        <v>42</v>
      </c>
      <c r="B73" s="2370">
        <v>3761</v>
      </c>
      <c r="C73" s="2400">
        <v>15502</v>
      </c>
      <c r="D73" s="2417">
        <v>0</v>
      </c>
      <c r="E73" s="2370">
        <v>6895</v>
      </c>
      <c r="F73" s="2400">
        <v>11508</v>
      </c>
      <c r="G73" s="2417">
        <v>0</v>
      </c>
      <c r="H73" s="2370">
        <v>8500</v>
      </c>
      <c r="I73" s="2034">
        <v>46165</v>
      </c>
      <c r="J73" s="2370">
        <v>28</v>
      </c>
      <c r="K73" s="2370">
        <v>150</v>
      </c>
      <c r="L73" s="2370">
        <v>3</v>
      </c>
      <c r="M73" s="2370">
        <v>54</v>
      </c>
      <c r="N73" s="2087">
        <v>235</v>
      </c>
      <c r="O73" s="2088">
        <v>46400</v>
      </c>
      <c r="P73" s="2458">
        <v>21899</v>
      </c>
      <c r="Q73" s="2472">
        <v>853</v>
      </c>
      <c r="R73" s="2168">
        <v>6003</v>
      </c>
      <c r="S73" s="2047">
        <v>17513</v>
      </c>
      <c r="T73" s="2040">
        <v>24369</v>
      </c>
    </row>
    <row r="74" spans="1:20" x14ac:dyDescent="0.25">
      <c r="A74" s="1978" t="s">
        <v>43</v>
      </c>
      <c r="B74" s="2370">
        <v>8430</v>
      </c>
      <c r="C74" s="2400">
        <v>5224</v>
      </c>
      <c r="D74" s="2417">
        <v>0</v>
      </c>
      <c r="E74" s="2370">
        <v>2166</v>
      </c>
      <c r="F74" s="2400">
        <v>709</v>
      </c>
      <c r="G74" s="2417">
        <v>0</v>
      </c>
      <c r="H74" s="2370">
        <v>1636</v>
      </c>
      <c r="I74" s="2034">
        <v>18165</v>
      </c>
      <c r="J74" s="2370">
        <v>159</v>
      </c>
      <c r="K74" s="2370">
        <v>11</v>
      </c>
      <c r="L74" s="2370">
        <v>3343</v>
      </c>
      <c r="M74" s="2370">
        <v>3</v>
      </c>
      <c r="N74" s="2087">
        <v>3516</v>
      </c>
      <c r="O74" s="2088">
        <v>21681</v>
      </c>
      <c r="P74" s="2458">
        <v>10873</v>
      </c>
      <c r="Q74" s="2472">
        <v>1673</v>
      </c>
      <c r="R74" s="2168">
        <v>4675</v>
      </c>
      <c r="S74" s="2047">
        <v>8325</v>
      </c>
      <c r="T74" s="2040">
        <v>14673</v>
      </c>
    </row>
    <row r="75" spans="1:20" x14ac:dyDescent="0.25">
      <c r="A75" s="1978" t="s">
        <v>44</v>
      </c>
      <c r="B75" s="2370">
        <v>2620</v>
      </c>
      <c r="C75" s="2400">
        <v>5311</v>
      </c>
      <c r="D75" s="2417">
        <v>0</v>
      </c>
      <c r="E75" s="2370">
        <v>6655</v>
      </c>
      <c r="F75" s="2400">
        <v>208</v>
      </c>
      <c r="G75" s="2417">
        <v>0</v>
      </c>
      <c r="H75" s="2370">
        <v>77</v>
      </c>
      <c r="I75" s="2034">
        <v>14871</v>
      </c>
      <c r="J75" s="2370">
        <v>30</v>
      </c>
      <c r="K75" s="2370">
        <v>278</v>
      </c>
      <c r="L75" s="2370">
        <v>0</v>
      </c>
      <c r="M75" s="2370">
        <v>0</v>
      </c>
      <c r="N75" s="2087">
        <v>308</v>
      </c>
      <c r="O75" s="2088">
        <v>15179</v>
      </c>
      <c r="P75" s="2458">
        <v>9354</v>
      </c>
      <c r="Q75" s="2472">
        <v>202</v>
      </c>
      <c r="R75" s="2168">
        <v>1929</v>
      </c>
      <c r="S75" s="2047">
        <v>3097</v>
      </c>
      <c r="T75" s="2040">
        <v>5228</v>
      </c>
    </row>
    <row r="76" spans="1:20" x14ac:dyDescent="0.25">
      <c r="A76" s="1978" t="s">
        <v>45</v>
      </c>
      <c r="B76" s="2370">
        <v>1558</v>
      </c>
      <c r="C76" s="2400">
        <v>1024</v>
      </c>
      <c r="D76" s="2417">
        <v>0</v>
      </c>
      <c r="E76" s="2370">
        <v>313</v>
      </c>
      <c r="F76" s="2400">
        <v>1002</v>
      </c>
      <c r="G76" s="2417">
        <v>0</v>
      </c>
      <c r="H76" s="2370">
        <v>578</v>
      </c>
      <c r="I76" s="2034">
        <v>4475</v>
      </c>
      <c r="J76" s="2370">
        <v>0</v>
      </c>
      <c r="K76" s="2370">
        <v>0</v>
      </c>
      <c r="L76" s="2370">
        <v>0</v>
      </c>
      <c r="M76" s="2370">
        <v>302</v>
      </c>
      <c r="N76" s="2087">
        <v>302</v>
      </c>
      <c r="O76" s="2088">
        <v>4777</v>
      </c>
      <c r="P76" s="2458">
        <v>2191</v>
      </c>
      <c r="Q76" s="2472">
        <v>278</v>
      </c>
      <c r="R76" s="2168">
        <v>1360</v>
      </c>
      <c r="S76" s="2047">
        <v>2197</v>
      </c>
      <c r="T76" s="2040">
        <v>3835</v>
      </c>
    </row>
    <row r="77" spans="1:20" x14ac:dyDescent="0.25">
      <c r="A77" s="1978" t="s">
        <v>46</v>
      </c>
      <c r="B77" s="2370">
        <v>1438</v>
      </c>
      <c r="C77" s="2400">
        <v>6602</v>
      </c>
      <c r="D77" s="2417">
        <v>532</v>
      </c>
      <c r="E77" s="2370">
        <v>550</v>
      </c>
      <c r="F77" s="2400">
        <v>7225</v>
      </c>
      <c r="G77" s="2417">
        <v>327</v>
      </c>
      <c r="H77" s="2370">
        <v>13728</v>
      </c>
      <c r="I77" s="2034">
        <v>29543</v>
      </c>
      <c r="J77" s="2370">
        <v>2336</v>
      </c>
      <c r="K77" s="2370">
        <v>0</v>
      </c>
      <c r="L77" s="2370">
        <v>965</v>
      </c>
      <c r="M77" s="2370">
        <v>3998</v>
      </c>
      <c r="N77" s="2087">
        <v>7299</v>
      </c>
      <c r="O77" s="2088">
        <v>36842</v>
      </c>
      <c r="P77" s="2458">
        <v>26085</v>
      </c>
      <c r="Q77" s="2472">
        <v>432</v>
      </c>
      <c r="R77" s="2168">
        <v>7461</v>
      </c>
      <c r="S77" s="2047">
        <v>11746</v>
      </c>
      <c r="T77" s="2040">
        <v>19639</v>
      </c>
    </row>
    <row r="78" spans="1:20" x14ac:dyDescent="0.25">
      <c r="A78" s="1978" t="s">
        <v>47</v>
      </c>
      <c r="B78" s="2370">
        <v>538</v>
      </c>
      <c r="C78" s="2400">
        <v>1065</v>
      </c>
      <c r="D78" s="2417">
        <v>0</v>
      </c>
      <c r="E78" s="2370">
        <v>395</v>
      </c>
      <c r="F78" s="2400">
        <v>473</v>
      </c>
      <c r="G78" s="2417">
        <v>0</v>
      </c>
      <c r="H78" s="2370">
        <v>13</v>
      </c>
      <c r="I78" s="2034">
        <v>2484</v>
      </c>
      <c r="J78" s="2370">
        <v>896</v>
      </c>
      <c r="K78" s="2370">
        <v>1164</v>
      </c>
      <c r="L78" s="2370">
        <v>63</v>
      </c>
      <c r="M78" s="2370">
        <v>10</v>
      </c>
      <c r="N78" s="2087">
        <v>2133</v>
      </c>
      <c r="O78" s="2088">
        <v>4617</v>
      </c>
      <c r="P78" s="2458">
        <v>1956</v>
      </c>
      <c r="Q78" s="2472">
        <v>328</v>
      </c>
      <c r="R78" s="2168">
        <v>759</v>
      </c>
      <c r="S78" s="2047">
        <v>2415</v>
      </c>
      <c r="T78" s="2040">
        <v>3502</v>
      </c>
    </row>
    <row r="79" spans="1:20" x14ac:dyDescent="0.25">
      <c r="A79" s="1982" t="s">
        <v>557</v>
      </c>
      <c r="B79" s="2375">
        <v>9028</v>
      </c>
      <c r="C79" s="2405">
        <v>5099</v>
      </c>
      <c r="D79" s="2422">
        <v>178</v>
      </c>
      <c r="E79" s="2375">
        <v>4432</v>
      </c>
      <c r="F79" s="2405">
        <v>2450</v>
      </c>
      <c r="G79" s="2422">
        <v>0</v>
      </c>
      <c r="H79" s="2375">
        <v>4235</v>
      </c>
      <c r="I79" s="2062">
        <v>25243</v>
      </c>
      <c r="J79" s="2375">
        <v>574</v>
      </c>
      <c r="K79" s="2375">
        <v>2505</v>
      </c>
      <c r="L79" s="2375">
        <v>1803</v>
      </c>
      <c r="M79" s="2375">
        <v>82</v>
      </c>
      <c r="N79" s="2089">
        <v>4964</v>
      </c>
      <c r="O79" s="2089">
        <v>30207</v>
      </c>
      <c r="P79" s="2462">
        <v>18996</v>
      </c>
      <c r="Q79" s="2476">
        <v>6776</v>
      </c>
      <c r="R79" s="2490">
        <v>8929</v>
      </c>
      <c r="S79" s="2094">
        <v>13270</v>
      </c>
      <c r="T79" s="2062">
        <v>28975</v>
      </c>
    </row>
    <row r="80" spans="1:20" ht="15.75" thickBot="1" x14ac:dyDescent="0.3">
      <c r="A80" s="2590" t="s">
        <v>321</v>
      </c>
      <c r="B80" s="2370">
        <v>16761</v>
      </c>
      <c r="C80" s="2400">
        <v>48392</v>
      </c>
      <c r="D80" s="2417">
        <v>100</v>
      </c>
      <c r="E80" s="2370">
        <v>11874</v>
      </c>
      <c r="F80" s="2400">
        <v>7511</v>
      </c>
      <c r="G80" s="2417">
        <v>34</v>
      </c>
      <c r="H80" s="2370">
        <v>4300</v>
      </c>
      <c r="I80" s="2071">
        <v>88839</v>
      </c>
      <c r="J80" s="2370">
        <v>52045</v>
      </c>
      <c r="K80" s="2370">
        <v>17309</v>
      </c>
      <c r="L80" s="2370">
        <v>12935</v>
      </c>
      <c r="M80" s="2370">
        <v>14651</v>
      </c>
      <c r="N80" s="2087">
        <v>96940</v>
      </c>
      <c r="O80" s="2088">
        <v>185779</v>
      </c>
      <c r="P80" s="2458">
        <v>98738</v>
      </c>
      <c r="Q80" s="2602">
        <v>11466</v>
      </c>
      <c r="R80" s="2603">
        <v>14186</v>
      </c>
      <c r="S80" s="2605">
        <v>25251</v>
      </c>
      <c r="T80" s="2095">
        <v>50902</v>
      </c>
    </row>
    <row r="81" spans="1:20" s="2" customFormat="1" ht="15.75" thickBot="1" x14ac:dyDescent="0.3">
      <c r="A81" s="1992" t="s">
        <v>25</v>
      </c>
      <c r="B81" s="2096">
        <v>79394</v>
      </c>
      <c r="C81" s="2097">
        <v>136582</v>
      </c>
      <c r="D81" s="2098">
        <v>1193</v>
      </c>
      <c r="E81" s="2096">
        <v>52201</v>
      </c>
      <c r="F81" s="2097">
        <v>61705</v>
      </c>
      <c r="G81" s="2098">
        <v>395</v>
      </c>
      <c r="H81" s="2096">
        <v>53530</v>
      </c>
      <c r="I81" s="2078">
        <v>383412</v>
      </c>
      <c r="J81" s="2096">
        <v>114020</v>
      </c>
      <c r="K81" s="2096">
        <v>43645</v>
      </c>
      <c r="L81" s="2096">
        <v>39799</v>
      </c>
      <c r="M81" s="2096">
        <v>39764</v>
      </c>
      <c r="N81" s="2099">
        <v>237229</v>
      </c>
      <c r="O81" s="2100">
        <v>620641</v>
      </c>
      <c r="P81" s="2096">
        <v>353676</v>
      </c>
      <c r="Q81" s="2101">
        <v>33696</v>
      </c>
      <c r="R81" s="2101">
        <v>66374</v>
      </c>
      <c r="S81" s="2102">
        <v>166458</v>
      </c>
      <c r="T81" s="2080">
        <v>266528</v>
      </c>
    </row>
    <row r="82" spans="1:20" s="2" customFormat="1" ht="15.75" thickBot="1" x14ac:dyDescent="0.3">
      <c r="A82" s="1966" t="s">
        <v>558</v>
      </c>
      <c r="B82" s="2077">
        <v>267782</v>
      </c>
      <c r="C82" s="2103">
        <v>246841</v>
      </c>
      <c r="D82" s="2104">
        <v>4631</v>
      </c>
      <c r="E82" s="2077">
        <v>92537</v>
      </c>
      <c r="F82" s="2105">
        <v>100457</v>
      </c>
      <c r="G82" s="2080">
        <v>1530</v>
      </c>
      <c r="H82" s="2077">
        <v>88120</v>
      </c>
      <c r="I82" s="2078">
        <v>795737</v>
      </c>
      <c r="J82" s="2077">
        <v>136119</v>
      </c>
      <c r="K82" s="2077">
        <v>52740</v>
      </c>
      <c r="L82" s="2077">
        <v>48689</v>
      </c>
      <c r="M82" s="2077">
        <v>43185</v>
      </c>
      <c r="N82" s="2078">
        <v>280733</v>
      </c>
      <c r="O82" s="2079">
        <v>1076470</v>
      </c>
      <c r="P82" s="2077">
        <v>555127</v>
      </c>
      <c r="Q82" s="2106">
        <v>114325</v>
      </c>
      <c r="R82" s="2106">
        <v>208312</v>
      </c>
      <c r="S82" s="2107">
        <v>314746</v>
      </c>
      <c r="T82" s="2108">
        <v>637383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188388</v>
      </c>
      <c r="C90" s="2116">
        <v>110259</v>
      </c>
      <c r="D90" s="2117">
        <v>3438</v>
      </c>
      <c r="E90" s="2116">
        <v>40336</v>
      </c>
      <c r="F90" s="2116">
        <v>38752</v>
      </c>
      <c r="G90" s="2117">
        <v>1135</v>
      </c>
      <c r="H90" s="2116">
        <v>34590</v>
      </c>
      <c r="I90" s="2118">
        <v>412325</v>
      </c>
      <c r="J90" s="2119">
        <v>22098</v>
      </c>
      <c r="K90" s="2116">
        <v>9095</v>
      </c>
      <c r="L90" s="2119">
        <v>8891</v>
      </c>
      <c r="M90" s="2116">
        <v>3420</v>
      </c>
      <c r="N90" s="2120">
        <v>43504</v>
      </c>
      <c r="O90" s="2121">
        <v>455829</v>
      </c>
      <c r="P90" s="2122">
        <v>201451</v>
      </c>
      <c r="Q90" s="2101">
        <v>80629</v>
      </c>
      <c r="R90" s="2101">
        <v>141937</v>
      </c>
      <c r="S90" s="2102">
        <v>148288</v>
      </c>
      <c r="T90" s="2080">
        <v>370854</v>
      </c>
    </row>
    <row r="91" spans="1:20" x14ac:dyDescent="0.25">
      <c r="A91" s="2123" t="s">
        <v>49</v>
      </c>
      <c r="B91" s="2377">
        <v>138449</v>
      </c>
      <c r="C91" s="2406">
        <v>67472</v>
      </c>
      <c r="D91" s="2423">
        <v>3038</v>
      </c>
      <c r="E91" s="2406">
        <v>29458</v>
      </c>
      <c r="F91" s="2406">
        <v>25019</v>
      </c>
      <c r="G91" s="2432">
        <v>876</v>
      </c>
      <c r="H91" s="2128">
        <v>23875</v>
      </c>
      <c r="I91" s="2445">
        <v>284273</v>
      </c>
      <c r="J91" s="2387">
        <v>18678</v>
      </c>
      <c r="K91" s="2406">
        <v>8264</v>
      </c>
      <c r="L91" s="2240">
        <v>8389</v>
      </c>
      <c r="M91" s="2130">
        <v>3420</v>
      </c>
      <c r="N91" s="2131">
        <v>38750</v>
      </c>
      <c r="O91" s="2132">
        <v>323023</v>
      </c>
      <c r="P91" s="2463">
        <v>149346</v>
      </c>
      <c r="Q91" s="2477">
        <v>71438</v>
      </c>
      <c r="R91" s="2491">
        <v>116675</v>
      </c>
      <c r="S91" s="2501">
        <v>80501</v>
      </c>
      <c r="T91" s="2040">
        <v>268614</v>
      </c>
    </row>
    <row r="92" spans="1:20" x14ac:dyDescent="0.25">
      <c r="A92" s="2137" t="s">
        <v>50</v>
      </c>
      <c r="B92" s="2378">
        <v>23</v>
      </c>
      <c r="C92" s="2379">
        <v>0</v>
      </c>
      <c r="D92" s="2424">
        <v>0</v>
      </c>
      <c r="E92" s="2379">
        <v>3105</v>
      </c>
      <c r="F92" s="2379">
        <v>0</v>
      </c>
      <c r="G92" s="2433">
        <v>0</v>
      </c>
      <c r="H92" s="2142">
        <v>2</v>
      </c>
      <c r="I92" s="2446">
        <v>3130</v>
      </c>
      <c r="J92" s="2388">
        <v>0</v>
      </c>
      <c r="K92" s="2379">
        <v>0</v>
      </c>
      <c r="L92" s="2245">
        <v>0</v>
      </c>
      <c r="M92" s="2144">
        <v>0</v>
      </c>
      <c r="N92" s="2131">
        <v>0</v>
      </c>
      <c r="O92" s="2132">
        <v>3130</v>
      </c>
      <c r="P92" s="2170">
        <v>38</v>
      </c>
      <c r="Q92" s="2478">
        <v>33</v>
      </c>
      <c r="R92" s="2425">
        <v>361</v>
      </c>
      <c r="S92" s="2434">
        <v>74</v>
      </c>
      <c r="T92" s="2149">
        <v>468</v>
      </c>
    </row>
    <row r="93" spans="1:20" x14ac:dyDescent="0.25">
      <c r="A93" s="2137" t="s">
        <v>51</v>
      </c>
      <c r="B93" s="2378">
        <v>39543</v>
      </c>
      <c r="C93" s="2379">
        <v>37224</v>
      </c>
      <c r="D93" s="2424">
        <v>294</v>
      </c>
      <c r="E93" s="2379">
        <v>5685</v>
      </c>
      <c r="F93" s="2379">
        <v>10933</v>
      </c>
      <c r="G93" s="2433">
        <v>187</v>
      </c>
      <c r="H93" s="2142">
        <v>9083</v>
      </c>
      <c r="I93" s="2446">
        <v>102468</v>
      </c>
      <c r="J93" s="2388">
        <v>2534</v>
      </c>
      <c r="K93" s="2379">
        <v>747</v>
      </c>
      <c r="L93" s="2245">
        <v>502</v>
      </c>
      <c r="M93" s="2144">
        <v>0</v>
      </c>
      <c r="N93" s="2131">
        <v>3783</v>
      </c>
      <c r="O93" s="2132">
        <v>106252</v>
      </c>
      <c r="P93" s="2170">
        <v>40456</v>
      </c>
      <c r="Q93" s="2478">
        <v>2051</v>
      </c>
      <c r="R93" s="2425">
        <v>17116</v>
      </c>
      <c r="S93" s="2434">
        <v>59445</v>
      </c>
      <c r="T93" s="2149">
        <v>78611</v>
      </c>
    </row>
    <row r="94" spans="1:20" x14ac:dyDescent="0.25">
      <c r="A94" s="2150" t="s">
        <v>52</v>
      </c>
      <c r="B94" s="2379">
        <v>4656</v>
      </c>
      <c r="C94" s="2379">
        <v>867</v>
      </c>
      <c r="D94" s="2424">
        <v>72</v>
      </c>
      <c r="E94" s="2380">
        <v>1370</v>
      </c>
      <c r="F94" s="2380">
        <v>917</v>
      </c>
      <c r="G94" s="2434">
        <v>0</v>
      </c>
      <c r="H94" s="2441">
        <v>691</v>
      </c>
      <c r="I94" s="2446">
        <v>8501</v>
      </c>
      <c r="J94" s="2389">
        <v>813</v>
      </c>
      <c r="K94" s="2380">
        <v>84</v>
      </c>
      <c r="L94" s="2151">
        <v>0</v>
      </c>
      <c r="M94" s="2380">
        <v>0</v>
      </c>
      <c r="N94" s="2131">
        <v>897</v>
      </c>
      <c r="O94" s="2132">
        <v>9398</v>
      </c>
      <c r="P94" s="2170">
        <v>4891</v>
      </c>
      <c r="Q94" s="2478">
        <v>4329</v>
      </c>
      <c r="R94" s="2425">
        <v>2126</v>
      </c>
      <c r="S94" s="2434">
        <v>2810</v>
      </c>
      <c r="T94" s="2149">
        <v>9265</v>
      </c>
    </row>
    <row r="95" spans="1:20" x14ac:dyDescent="0.25">
      <c r="A95" s="2154" t="s">
        <v>53</v>
      </c>
      <c r="B95" s="2380">
        <v>4572</v>
      </c>
      <c r="C95" s="2380">
        <v>4600</v>
      </c>
      <c r="D95" s="2425">
        <v>34</v>
      </c>
      <c r="E95" s="2380">
        <v>655</v>
      </c>
      <c r="F95" s="2380">
        <v>1882</v>
      </c>
      <c r="G95" s="2434">
        <v>72</v>
      </c>
      <c r="H95" s="2441">
        <v>662</v>
      </c>
      <c r="I95" s="2446">
        <v>12432</v>
      </c>
      <c r="J95" s="2389">
        <v>72</v>
      </c>
      <c r="K95" s="2380">
        <v>0</v>
      </c>
      <c r="L95" s="2151">
        <v>0</v>
      </c>
      <c r="M95" s="2380">
        <v>0</v>
      </c>
      <c r="N95" s="2131">
        <v>72</v>
      </c>
      <c r="O95" s="2132">
        <v>12504</v>
      </c>
      <c r="P95" s="2170">
        <v>6013</v>
      </c>
      <c r="Q95" s="2478">
        <v>1428</v>
      </c>
      <c r="R95" s="2425">
        <v>5565</v>
      </c>
      <c r="S95" s="2434">
        <v>5452</v>
      </c>
      <c r="T95" s="2149">
        <v>12444</v>
      </c>
    </row>
    <row r="96" spans="1:20" ht="15.75" thickBot="1" x14ac:dyDescent="0.3">
      <c r="A96" s="2155" t="s">
        <v>23</v>
      </c>
      <c r="B96" s="2381">
        <v>1143</v>
      </c>
      <c r="C96" s="2381">
        <v>36</v>
      </c>
      <c r="D96" s="2426">
        <v>0</v>
      </c>
      <c r="E96" s="2381">
        <v>63</v>
      </c>
      <c r="F96" s="2381">
        <v>1</v>
      </c>
      <c r="G96" s="2435">
        <v>0</v>
      </c>
      <c r="H96" s="2442">
        <v>278</v>
      </c>
      <c r="I96" s="2447">
        <v>1521</v>
      </c>
      <c r="J96" s="2390">
        <v>1</v>
      </c>
      <c r="K96" s="2381">
        <v>0</v>
      </c>
      <c r="L96" s="2156">
        <v>0</v>
      </c>
      <c r="M96" s="2381">
        <v>0</v>
      </c>
      <c r="N96" s="2131">
        <v>1</v>
      </c>
      <c r="O96" s="2132">
        <v>1522</v>
      </c>
      <c r="P96" s="2464">
        <v>706</v>
      </c>
      <c r="Q96" s="2606">
        <v>1351</v>
      </c>
      <c r="R96" s="2607">
        <v>95</v>
      </c>
      <c r="S96" s="2608">
        <v>6</v>
      </c>
      <c r="T96" s="2609">
        <v>1452</v>
      </c>
    </row>
    <row r="97" spans="1:20" ht="15.75" thickBot="1" x14ac:dyDescent="0.3">
      <c r="A97" s="2115" t="s">
        <v>492</v>
      </c>
      <c r="B97" s="2116">
        <v>79394</v>
      </c>
      <c r="C97" s="2116">
        <v>136582</v>
      </c>
      <c r="D97" s="2117">
        <v>1193</v>
      </c>
      <c r="E97" s="2116">
        <v>52201</v>
      </c>
      <c r="F97" s="2116">
        <v>61705</v>
      </c>
      <c r="G97" s="2117">
        <v>395</v>
      </c>
      <c r="H97" s="2122">
        <v>53530</v>
      </c>
      <c r="I97" s="2118">
        <v>383412</v>
      </c>
      <c r="J97" s="2166">
        <v>114020</v>
      </c>
      <c r="K97" s="2116">
        <v>43645</v>
      </c>
      <c r="L97" s="2116">
        <v>39799</v>
      </c>
      <c r="M97" s="2116">
        <v>39764</v>
      </c>
      <c r="N97" s="2120">
        <v>237229</v>
      </c>
      <c r="O97" s="2121">
        <v>620641</v>
      </c>
      <c r="P97" s="2122">
        <v>353676</v>
      </c>
      <c r="Q97" s="2101">
        <v>33696</v>
      </c>
      <c r="R97" s="2101">
        <v>66374</v>
      </c>
      <c r="S97" s="2102">
        <v>166458</v>
      </c>
      <c r="T97" s="2080">
        <v>266528</v>
      </c>
    </row>
    <row r="98" spans="1:20" x14ac:dyDescent="0.25">
      <c r="A98" s="2137" t="s">
        <v>49</v>
      </c>
      <c r="B98" s="2380">
        <v>61529</v>
      </c>
      <c r="C98" s="2380">
        <v>103999</v>
      </c>
      <c r="D98" s="2425">
        <v>1078</v>
      </c>
      <c r="E98" s="2380">
        <v>39653</v>
      </c>
      <c r="F98" s="2380">
        <v>45258</v>
      </c>
      <c r="G98" s="2434">
        <v>327</v>
      </c>
      <c r="H98" s="2441">
        <v>44444</v>
      </c>
      <c r="I98" s="2445">
        <v>294883</v>
      </c>
      <c r="J98" s="2389">
        <v>92902</v>
      </c>
      <c r="K98" s="2380">
        <v>31348</v>
      </c>
      <c r="L98" s="2380">
        <v>33290</v>
      </c>
      <c r="M98" s="2380">
        <v>34714</v>
      </c>
      <c r="N98" s="2131">
        <v>192253</v>
      </c>
      <c r="O98" s="2132">
        <v>487136</v>
      </c>
      <c r="P98" s="2170">
        <v>287025</v>
      </c>
      <c r="Q98" s="2477">
        <v>31591</v>
      </c>
      <c r="R98" s="2491">
        <v>55314</v>
      </c>
      <c r="S98" s="2501">
        <v>113803</v>
      </c>
      <c r="T98" s="2040">
        <v>200707</v>
      </c>
    </row>
    <row r="99" spans="1:20" x14ac:dyDescent="0.25">
      <c r="A99" s="2137" t="s">
        <v>50</v>
      </c>
      <c r="B99" s="2380">
        <v>13</v>
      </c>
      <c r="C99" s="2380">
        <v>0</v>
      </c>
      <c r="D99" s="2425">
        <v>0</v>
      </c>
      <c r="E99" s="2380">
        <v>7044</v>
      </c>
      <c r="F99" s="2380">
        <v>4</v>
      </c>
      <c r="G99" s="2434">
        <v>0</v>
      </c>
      <c r="H99" s="2441">
        <v>5</v>
      </c>
      <c r="I99" s="2446">
        <v>7066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7066</v>
      </c>
      <c r="P99" s="2170">
        <v>18</v>
      </c>
      <c r="Q99" s="2478">
        <v>14</v>
      </c>
      <c r="R99" s="2425">
        <v>669</v>
      </c>
      <c r="S99" s="2434">
        <v>223</v>
      </c>
      <c r="T99" s="2149">
        <v>906</v>
      </c>
    </row>
    <row r="100" spans="1:20" x14ac:dyDescent="0.25">
      <c r="A100" s="2137" t="s">
        <v>51</v>
      </c>
      <c r="B100" s="2167">
        <v>17071</v>
      </c>
      <c r="C100" s="2167">
        <v>32248</v>
      </c>
      <c r="D100" s="2168">
        <v>115</v>
      </c>
      <c r="E100" s="2167">
        <v>4851</v>
      </c>
      <c r="F100" s="2167">
        <v>16073</v>
      </c>
      <c r="G100" s="2169">
        <v>61</v>
      </c>
      <c r="H100" s="2170">
        <v>8733</v>
      </c>
      <c r="I100" s="2446">
        <v>78976</v>
      </c>
      <c r="J100" s="2171">
        <v>21118</v>
      </c>
      <c r="K100" s="2167">
        <v>12298</v>
      </c>
      <c r="L100" s="2167">
        <v>6509</v>
      </c>
      <c r="M100" s="2167">
        <v>4847</v>
      </c>
      <c r="N100" s="2131">
        <v>44772</v>
      </c>
      <c r="O100" s="2132">
        <v>123748</v>
      </c>
      <c r="P100" s="2170">
        <v>64934</v>
      </c>
      <c r="Q100" s="2478">
        <v>654</v>
      </c>
      <c r="R100" s="2425">
        <v>9531</v>
      </c>
      <c r="S100" s="2434">
        <v>52231</v>
      </c>
      <c r="T100" s="2149">
        <v>62415</v>
      </c>
    </row>
    <row r="101" spans="1:20" x14ac:dyDescent="0.25">
      <c r="A101" s="2150" t="s">
        <v>52</v>
      </c>
      <c r="B101" s="2167">
        <v>531</v>
      </c>
      <c r="C101" s="2167">
        <v>330</v>
      </c>
      <c r="D101" s="2168">
        <v>0</v>
      </c>
      <c r="E101" s="2167">
        <v>479</v>
      </c>
      <c r="F101" s="2167">
        <v>220</v>
      </c>
      <c r="G101" s="2169">
        <v>7</v>
      </c>
      <c r="H101" s="2170">
        <v>312</v>
      </c>
      <c r="I101" s="2446">
        <v>1872</v>
      </c>
      <c r="J101" s="2171">
        <v>0</v>
      </c>
      <c r="K101" s="2167">
        <v>0</v>
      </c>
      <c r="L101" s="2167">
        <v>0</v>
      </c>
      <c r="M101" s="2167">
        <v>2</v>
      </c>
      <c r="N101" s="2131">
        <v>2</v>
      </c>
      <c r="O101" s="2132">
        <v>1874</v>
      </c>
      <c r="P101" s="2170">
        <v>1017</v>
      </c>
      <c r="Q101" s="2478">
        <v>1250</v>
      </c>
      <c r="R101" s="2425">
        <v>390</v>
      </c>
      <c r="S101" s="2434">
        <v>179</v>
      </c>
      <c r="T101" s="2149">
        <v>1819</v>
      </c>
    </row>
    <row r="102" spans="1:20" x14ac:dyDescent="0.25">
      <c r="A102" s="2150" t="s">
        <v>53</v>
      </c>
      <c r="B102" s="2167">
        <v>81</v>
      </c>
      <c r="C102" s="2167">
        <v>0</v>
      </c>
      <c r="D102" s="2168">
        <v>0</v>
      </c>
      <c r="E102" s="2167">
        <v>125</v>
      </c>
      <c r="F102" s="2167">
        <v>139</v>
      </c>
      <c r="G102" s="2169">
        <v>0</v>
      </c>
      <c r="H102" s="2338">
        <v>36</v>
      </c>
      <c r="I102" s="2446">
        <v>381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381</v>
      </c>
      <c r="P102" s="2170">
        <v>251</v>
      </c>
      <c r="Q102" s="2478">
        <v>77</v>
      </c>
      <c r="R102" s="2425">
        <v>181</v>
      </c>
      <c r="S102" s="2434">
        <v>0</v>
      </c>
      <c r="T102" s="2149">
        <v>258</v>
      </c>
    </row>
    <row r="103" spans="1:20" ht="15.75" thickBot="1" x14ac:dyDescent="0.3">
      <c r="A103" s="2340" t="s">
        <v>23</v>
      </c>
      <c r="B103" s="2382">
        <v>169</v>
      </c>
      <c r="C103" s="2382">
        <v>5</v>
      </c>
      <c r="D103" s="2427">
        <v>0</v>
      </c>
      <c r="E103" s="2382">
        <v>49</v>
      </c>
      <c r="F103" s="2382">
        <v>11</v>
      </c>
      <c r="G103" s="2436">
        <v>0</v>
      </c>
      <c r="H103" s="2443">
        <v>0</v>
      </c>
      <c r="I103" s="2447">
        <v>234</v>
      </c>
      <c r="J103" s="2391">
        <v>0</v>
      </c>
      <c r="K103" s="2382">
        <v>0</v>
      </c>
      <c r="L103" s="2382">
        <v>0</v>
      </c>
      <c r="M103" s="2382">
        <v>202</v>
      </c>
      <c r="N103" s="2131">
        <v>202</v>
      </c>
      <c r="O103" s="2132">
        <v>436</v>
      </c>
      <c r="P103" s="2464">
        <v>432</v>
      </c>
      <c r="Q103" s="2606">
        <v>110</v>
      </c>
      <c r="R103" s="2607">
        <v>290</v>
      </c>
      <c r="S103" s="2608">
        <v>23</v>
      </c>
      <c r="T103" s="2609">
        <v>423</v>
      </c>
    </row>
    <row r="104" spans="1:20" ht="15.75" thickBot="1" x14ac:dyDescent="0.3">
      <c r="A104" s="2178" t="s">
        <v>558</v>
      </c>
      <c r="B104" s="2179">
        <v>267782</v>
      </c>
      <c r="C104" s="2180">
        <v>246841</v>
      </c>
      <c r="D104" s="2182">
        <v>4631</v>
      </c>
      <c r="E104" s="2180">
        <v>92537</v>
      </c>
      <c r="F104" s="2180">
        <v>100457</v>
      </c>
      <c r="G104" s="2182">
        <v>1530</v>
      </c>
      <c r="H104" s="2180">
        <v>88120</v>
      </c>
      <c r="I104" s="2181">
        <v>795737</v>
      </c>
      <c r="J104" s="2179">
        <v>136119</v>
      </c>
      <c r="K104" s="2179">
        <v>52740</v>
      </c>
      <c r="L104" s="2179">
        <v>48689</v>
      </c>
      <c r="M104" s="2179">
        <v>43185</v>
      </c>
      <c r="N104" s="2120">
        <v>280733</v>
      </c>
      <c r="O104" s="2121">
        <v>1076470</v>
      </c>
      <c r="P104" s="2179">
        <v>555127</v>
      </c>
      <c r="Q104" s="2182">
        <v>114325</v>
      </c>
      <c r="R104" s="2182">
        <v>208312</v>
      </c>
      <c r="S104" s="2182">
        <v>314746</v>
      </c>
      <c r="T104" s="2182">
        <v>637383</v>
      </c>
    </row>
    <row r="105" spans="1:20" ht="30" thickBot="1" x14ac:dyDescent="0.3">
      <c r="A105" s="2183" t="s">
        <v>559</v>
      </c>
      <c r="B105" s="2184">
        <v>522061</v>
      </c>
      <c r="C105" s="2184">
        <v>270823</v>
      </c>
      <c r="D105" s="2185">
        <v>10076</v>
      </c>
      <c r="E105" s="2184">
        <v>137055</v>
      </c>
      <c r="F105" s="2184">
        <v>122147</v>
      </c>
      <c r="G105" s="2185">
        <v>1861</v>
      </c>
      <c r="H105" s="2184">
        <v>110004</v>
      </c>
      <c r="I105" s="1379">
        <v>1162091</v>
      </c>
      <c r="J105" s="2184">
        <v>139218</v>
      </c>
      <c r="K105" s="2184">
        <v>53881</v>
      </c>
      <c r="L105" s="2184">
        <v>48689</v>
      </c>
      <c r="M105" s="2184">
        <v>43243</v>
      </c>
      <c r="N105" s="1379">
        <v>285031</v>
      </c>
      <c r="O105" s="1380">
        <v>1447122</v>
      </c>
      <c r="P105" s="2184">
        <v>701989</v>
      </c>
      <c r="Q105" s="2185">
        <v>428608</v>
      </c>
      <c r="R105" s="2185">
        <v>225134</v>
      </c>
      <c r="S105" s="2185">
        <v>325833</v>
      </c>
      <c r="T105" s="2185">
        <v>979576</v>
      </c>
    </row>
    <row r="107" spans="1:20" x14ac:dyDescent="0.25">
      <c r="B107" s="2274"/>
    </row>
  </sheetData>
  <mergeCells count="91"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H54:H56"/>
    <mergeCell ref="I54:I56"/>
    <mergeCell ref="J54:K54"/>
    <mergeCell ref="L54:L56"/>
    <mergeCell ref="M54:M56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L40:L42"/>
    <mergeCell ref="M40:M42"/>
    <mergeCell ref="N40:N42"/>
    <mergeCell ref="B41:B42"/>
    <mergeCell ref="C41:D41"/>
    <mergeCell ref="O8:O9"/>
    <mergeCell ref="P8:P9"/>
    <mergeCell ref="E41:E42"/>
    <mergeCell ref="F41:G41"/>
    <mergeCell ref="J41:J42"/>
    <mergeCell ref="K41:K42"/>
    <mergeCell ref="A38:T38"/>
    <mergeCell ref="A39:A42"/>
    <mergeCell ref="B39:I39"/>
    <mergeCell ref="J39:N39"/>
    <mergeCell ref="O39:T40"/>
    <mergeCell ref="B40:D40"/>
    <mergeCell ref="E40:G40"/>
    <mergeCell ref="H40:H42"/>
    <mergeCell ref="I40:I42"/>
    <mergeCell ref="J40:K40"/>
    <mergeCell ref="L7:L9"/>
    <mergeCell ref="M7:M9"/>
    <mergeCell ref="N7:N9"/>
    <mergeCell ref="B8:B9"/>
    <mergeCell ref="F8:G8"/>
    <mergeCell ref="J8:J9"/>
    <mergeCell ref="K8:K9"/>
    <mergeCell ref="E2:H2"/>
    <mergeCell ref="F3:G3"/>
    <mergeCell ref="A4:P4"/>
    <mergeCell ref="A5:T5"/>
    <mergeCell ref="A6:A9"/>
    <mergeCell ref="B6:I6"/>
    <mergeCell ref="J6:N6"/>
    <mergeCell ref="C8:D8"/>
    <mergeCell ref="E8:E9"/>
    <mergeCell ref="Q8:T8"/>
    <mergeCell ref="O6:T7"/>
    <mergeCell ref="B7:D7"/>
    <mergeCell ref="E7:G7"/>
    <mergeCell ref="H7:H9"/>
    <mergeCell ref="I7:I9"/>
    <mergeCell ref="J7:K7"/>
  </mergeCells>
  <pageMargins left="0.7" right="0.7" top="0.75" bottom="0.75" header="0.3" footer="0.3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B109"/>
  <sheetViews>
    <sheetView topLeftCell="A73" zoomScale="80" zoomScaleNormal="80" workbookViewId="0">
      <selection activeCell="O82" activeCellId="1" sqref="O35 O82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8.75" x14ac:dyDescent="0.3">
      <c r="A1" s="1903"/>
      <c r="F1" s="2274"/>
      <c r="G1" s="2562"/>
      <c r="N1" s="2566"/>
      <c r="O1" s="2561"/>
    </row>
    <row r="2" spans="1:20" ht="18.75" x14ac:dyDescent="0.3">
      <c r="B2" s="2559"/>
      <c r="C2" s="1905"/>
      <c r="D2" s="1905"/>
      <c r="E2" s="3615" t="s">
        <v>618</v>
      </c>
      <c r="F2" s="3615"/>
      <c r="G2" s="3615"/>
      <c r="H2" s="3615"/>
      <c r="I2" s="1905"/>
      <c r="J2" s="1905"/>
      <c r="K2" s="1905"/>
      <c r="L2" s="1905"/>
      <c r="M2" s="1905"/>
      <c r="N2" s="2565"/>
      <c r="O2" s="2561"/>
    </row>
    <row r="3" spans="1:20" ht="18.75" x14ac:dyDescent="0.3">
      <c r="A3" s="2557"/>
      <c r="B3" s="1907"/>
      <c r="C3" s="2562"/>
      <c r="D3" s="1907"/>
      <c r="E3" s="2562"/>
      <c r="F3" s="3615" t="s">
        <v>543</v>
      </c>
      <c r="G3" s="3615"/>
      <c r="H3" s="2557"/>
      <c r="I3" s="1907"/>
      <c r="J3" s="2557"/>
      <c r="K3" s="2557"/>
      <c r="L3" s="2557"/>
      <c r="M3" s="2557"/>
      <c r="N3" s="2564"/>
      <c r="O3" s="2561">
        <v>-0.127</v>
      </c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558" t="s">
        <v>15</v>
      </c>
      <c r="D9" s="1909" t="s">
        <v>546</v>
      </c>
      <c r="E9" s="3609"/>
      <c r="F9" s="2558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x14ac:dyDescent="0.25">
      <c r="A10" s="1914" t="s">
        <v>17</v>
      </c>
      <c r="B10" s="2369">
        <v>4847</v>
      </c>
      <c r="C10" s="2504">
        <v>933</v>
      </c>
      <c r="D10" s="2516">
        <v>600</v>
      </c>
      <c r="E10" s="2369">
        <v>3148</v>
      </c>
      <c r="F10" s="2504">
        <v>975</v>
      </c>
      <c r="G10" s="2516">
        <v>0</v>
      </c>
      <c r="H10" s="2540">
        <v>836</v>
      </c>
      <c r="I10" s="2034">
        <v>10740</v>
      </c>
      <c r="J10" s="2369">
        <v>42</v>
      </c>
      <c r="K10" s="2369">
        <v>0</v>
      </c>
      <c r="L10" s="2369">
        <v>0</v>
      </c>
      <c r="M10" s="2369">
        <v>0</v>
      </c>
      <c r="N10" s="2034">
        <v>42</v>
      </c>
      <c r="O10" s="2035">
        <v>10782</v>
      </c>
      <c r="P10" s="2457">
        <v>3452</v>
      </c>
      <c r="Q10" s="2471">
        <v>9738</v>
      </c>
      <c r="R10" s="2486">
        <v>289</v>
      </c>
      <c r="S10" s="2499">
        <v>2</v>
      </c>
      <c r="T10" s="2040">
        <v>10028</v>
      </c>
    </row>
    <row r="11" spans="1:20" x14ac:dyDescent="0.25">
      <c r="A11" s="2289" t="s">
        <v>552</v>
      </c>
      <c r="B11" s="2370">
        <v>1706</v>
      </c>
      <c r="C11" s="2505">
        <v>139</v>
      </c>
      <c r="D11" s="2517">
        <v>58</v>
      </c>
      <c r="E11" s="2370">
        <v>1350</v>
      </c>
      <c r="F11" s="2505">
        <v>359</v>
      </c>
      <c r="G11" s="2516">
        <v>0</v>
      </c>
      <c r="H11" s="2540">
        <v>70</v>
      </c>
      <c r="I11" s="2034">
        <v>3624</v>
      </c>
      <c r="J11" s="2370">
        <v>0</v>
      </c>
      <c r="K11" s="2370">
        <v>0</v>
      </c>
      <c r="L11" s="2370">
        <v>0</v>
      </c>
      <c r="M11" s="2369">
        <v>0</v>
      </c>
      <c r="N11" s="2034">
        <v>0</v>
      </c>
      <c r="O11" s="2035">
        <v>3624</v>
      </c>
      <c r="P11" s="2458">
        <v>1570</v>
      </c>
      <c r="Q11" s="2472">
        <v>2815</v>
      </c>
      <c r="R11" s="2168">
        <v>467</v>
      </c>
      <c r="S11" s="2169">
        <v>63</v>
      </c>
      <c r="T11" s="2040">
        <v>3345</v>
      </c>
    </row>
    <row r="12" spans="1:20" s="1945" customFormat="1" x14ac:dyDescent="0.25">
      <c r="A12" s="1933" t="s">
        <v>553</v>
      </c>
      <c r="B12" s="2371">
        <v>916</v>
      </c>
      <c r="C12" s="2506">
        <v>19</v>
      </c>
      <c r="D12" s="2518">
        <v>11</v>
      </c>
      <c r="E12" s="2529">
        <v>571</v>
      </c>
      <c r="F12" s="2506">
        <v>99</v>
      </c>
      <c r="G12" s="2535">
        <v>0</v>
      </c>
      <c r="H12" s="2541">
        <v>10</v>
      </c>
      <c r="I12" s="2053">
        <v>1615</v>
      </c>
      <c r="J12" s="2371">
        <v>0</v>
      </c>
      <c r="K12" s="2371">
        <v>0</v>
      </c>
      <c r="L12" s="2371">
        <v>0</v>
      </c>
      <c r="M12" s="2439">
        <v>0</v>
      </c>
      <c r="N12" s="2053">
        <v>0</v>
      </c>
      <c r="O12" s="2054">
        <v>1615</v>
      </c>
      <c r="P12" s="2459">
        <v>700</v>
      </c>
      <c r="Q12" s="2473">
        <v>1290</v>
      </c>
      <c r="R12" s="2487">
        <v>268</v>
      </c>
      <c r="S12" s="2552">
        <v>0</v>
      </c>
      <c r="T12" s="2052">
        <v>1558</v>
      </c>
    </row>
    <row r="13" spans="1:20" s="1945" customFormat="1" x14ac:dyDescent="0.25">
      <c r="A13" s="1933" t="s">
        <v>412</v>
      </c>
      <c r="B13" s="2371">
        <v>84</v>
      </c>
      <c r="C13" s="2506">
        <v>6</v>
      </c>
      <c r="D13" s="2518">
        <v>0</v>
      </c>
      <c r="E13" s="2529">
        <v>259</v>
      </c>
      <c r="F13" s="2506">
        <v>92</v>
      </c>
      <c r="G13" s="2535">
        <v>0</v>
      </c>
      <c r="H13" s="2541">
        <v>0</v>
      </c>
      <c r="I13" s="2053">
        <v>441</v>
      </c>
      <c r="J13" s="2371">
        <v>0</v>
      </c>
      <c r="K13" s="2371">
        <v>0</v>
      </c>
      <c r="L13" s="2371">
        <v>0</v>
      </c>
      <c r="M13" s="2439">
        <v>0</v>
      </c>
      <c r="N13" s="2053">
        <v>0</v>
      </c>
      <c r="O13" s="2054">
        <v>441</v>
      </c>
      <c r="P13" s="2459">
        <v>214</v>
      </c>
      <c r="Q13" s="2473">
        <v>251</v>
      </c>
      <c r="R13" s="2487">
        <v>141</v>
      </c>
      <c r="S13" s="2552">
        <v>0</v>
      </c>
      <c r="T13" s="2052">
        <v>392</v>
      </c>
    </row>
    <row r="14" spans="1:20" s="1945" customFormat="1" x14ac:dyDescent="0.25">
      <c r="A14" s="1933" t="s">
        <v>554</v>
      </c>
      <c r="B14" s="2371">
        <v>563</v>
      </c>
      <c r="C14" s="2506">
        <v>85</v>
      </c>
      <c r="D14" s="2518">
        <v>31</v>
      </c>
      <c r="E14" s="2529">
        <v>370</v>
      </c>
      <c r="F14" s="2506">
        <v>96</v>
      </c>
      <c r="G14" s="2535">
        <v>0</v>
      </c>
      <c r="H14" s="2541">
        <v>47</v>
      </c>
      <c r="I14" s="2053">
        <v>1161</v>
      </c>
      <c r="J14" s="2371">
        <v>0</v>
      </c>
      <c r="K14" s="2371">
        <v>0</v>
      </c>
      <c r="L14" s="2371">
        <v>0</v>
      </c>
      <c r="M14" s="2439">
        <v>0</v>
      </c>
      <c r="N14" s="2053">
        <v>0</v>
      </c>
      <c r="O14" s="2054">
        <v>1161</v>
      </c>
      <c r="P14" s="2459">
        <v>564</v>
      </c>
      <c r="Q14" s="2473">
        <v>955</v>
      </c>
      <c r="R14" s="2487">
        <v>12</v>
      </c>
      <c r="S14" s="2552">
        <v>58</v>
      </c>
      <c r="T14" s="2052">
        <v>1025</v>
      </c>
    </row>
    <row r="15" spans="1:20" x14ac:dyDescent="0.25">
      <c r="A15" s="2289" t="s">
        <v>555</v>
      </c>
      <c r="B15" s="2370">
        <v>886</v>
      </c>
      <c r="C15" s="2505">
        <v>215</v>
      </c>
      <c r="D15" s="2517">
        <v>192</v>
      </c>
      <c r="E15" s="2370">
        <v>671</v>
      </c>
      <c r="F15" s="2505">
        <v>162</v>
      </c>
      <c r="G15" s="2516">
        <v>9</v>
      </c>
      <c r="H15" s="2540">
        <v>131</v>
      </c>
      <c r="I15" s="2034">
        <v>2065</v>
      </c>
      <c r="J15" s="2370">
        <v>0</v>
      </c>
      <c r="K15" s="2370">
        <v>0</v>
      </c>
      <c r="L15" s="2370">
        <v>0</v>
      </c>
      <c r="M15" s="2369">
        <v>0</v>
      </c>
      <c r="N15" s="2034">
        <v>0</v>
      </c>
      <c r="O15" s="2035">
        <v>2065</v>
      </c>
      <c r="P15" s="2458">
        <v>641</v>
      </c>
      <c r="Q15" s="2472">
        <v>1640</v>
      </c>
      <c r="R15" s="2168">
        <v>59</v>
      </c>
      <c r="S15" s="2169">
        <v>0</v>
      </c>
      <c r="T15" s="2040">
        <v>1699</v>
      </c>
    </row>
    <row r="16" spans="1:20" x14ac:dyDescent="0.25">
      <c r="A16" s="1947" t="s">
        <v>556</v>
      </c>
      <c r="B16" s="2372">
        <v>236</v>
      </c>
      <c r="C16" s="2507">
        <v>26</v>
      </c>
      <c r="D16" s="2519">
        <v>9</v>
      </c>
      <c r="E16" s="2530">
        <v>309</v>
      </c>
      <c r="F16" s="2507">
        <v>90</v>
      </c>
      <c r="G16" s="2522">
        <v>0</v>
      </c>
      <c r="H16" s="2542">
        <v>117</v>
      </c>
      <c r="I16" s="2062">
        <v>778</v>
      </c>
      <c r="J16" s="2372">
        <v>0</v>
      </c>
      <c r="K16" s="2372">
        <v>0</v>
      </c>
      <c r="L16" s="2372">
        <v>0</v>
      </c>
      <c r="M16" s="2440">
        <v>0</v>
      </c>
      <c r="N16" s="2062">
        <v>0</v>
      </c>
      <c r="O16" s="2062">
        <v>778</v>
      </c>
      <c r="P16" s="2460">
        <v>156</v>
      </c>
      <c r="Q16" s="2474">
        <v>631</v>
      </c>
      <c r="R16" s="2488">
        <v>56</v>
      </c>
      <c r="S16" s="2553">
        <v>0</v>
      </c>
      <c r="T16" s="2062">
        <v>687</v>
      </c>
    </row>
    <row r="17" spans="1:22" ht="15.75" thickBot="1" x14ac:dyDescent="0.3">
      <c r="A17" s="2289" t="s">
        <v>23</v>
      </c>
      <c r="B17" s="2373">
        <v>2052</v>
      </c>
      <c r="C17" s="2508">
        <v>261</v>
      </c>
      <c r="D17" s="2520">
        <v>151</v>
      </c>
      <c r="E17" s="2373">
        <v>652</v>
      </c>
      <c r="F17" s="2508">
        <v>232</v>
      </c>
      <c r="G17" s="2517">
        <v>0</v>
      </c>
      <c r="H17" s="2540">
        <v>180</v>
      </c>
      <c r="I17" s="2071">
        <v>3377</v>
      </c>
      <c r="J17" s="2373">
        <v>0</v>
      </c>
      <c r="K17" s="2373">
        <v>3</v>
      </c>
      <c r="L17" s="2373">
        <v>0</v>
      </c>
      <c r="M17" s="2369">
        <v>0</v>
      </c>
      <c r="N17" s="2071">
        <v>3</v>
      </c>
      <c r="O17" s="2072">
        <v>3380</v>
      </c>
      <c r="P17" s="2461">
        <v>1519</v>
      </c>
      <c r="Q17" s="2475">
        <v>1897</v>
      </c>
      <c r="R17" s="2489">
        <v>125</v>
      </c>
      <c r="S17" s="2500">
        <v>1204</v>
      </c>
      <c r="T17" s="2040">
        <v>3226</v>
      </c>
    </row>
    <row r="18" spans="1:22" ht="15.75" thickBot="1" x14ac:dyDescent="0.3">
      <c r="A18" s="1966" t="s">
        <v>24</v>
      </c>
      <c r="B18" s="2077">
        <v>9492</v>
      </c>
      <c r="C18" s="2077">
        <v>1548</v>
      </c>
      <c r="D18" s="2216">
        <v>1001</v>
      </c>
      <c r="E18" s="2077">
        <v>5821</v>
      </c>
      <c r="F18" s="2077">
        <v>1728</v>
      </c>
      <c r="G18" s="2216">
        <v>9</v>
      </c>
      <c r="H18" s="2077">
        <v>1217</v>
      </c>
      <c r="I18" s="2078">
        <v>19806</v>
      </c>
      <c r="J18" s="2077">
        <v>42</v>
      </c>
      <c r="K18" s="2077">
        <v>3</v>
      </c>
      <c r="L18" s="2077">
        <v>0</v>
      </c>
      <c r="M18" s="2077">
        <v>0</v>
      </c>
      <c r="N18" s="2078">
        <v>45</v>
      </c>
      <c r="O18" s="2079">
        <v>19851</v>
      </c>
      <c r="P18" s="2077">
        <v>7182</v>
      </c>
      <c r="Q18" s="2080">
        <v>16090</v>
      </c>
      <c r="R18" s="2080">
        <v>940</v>
      </c>
      <c r="S18" s="2080">
        <v>1269</v>
      </c>
      <c r="T18" s="2080">
        <v>18299</v>
      </c>
      <c r="V18" s="2274">
        <f>O18+O65</f>
        <v>67594</v>
      </c>
    </row>
    <row r="19" spans="1:22" x14ac:dyDescent="0.25">
      <c r="A19" s="1971" t="s">
        <v>609</v>
      </c>
      <c r="B19" s="2374">
        <v>0</v>
      </c>
      <c r="C19" s="2509">
        <v>0</v>
      </c>
      <c r="D19" s="2521">
        <v>0</v>
      </c>
      <c r="E19" s="2531">
        <v>0</v>
      </c>
      <c r="F19" s="2509">
        <v>693</v>
      </c>
      <c r="G19" s="2521">
        <v>0</v>
      </c>
      <c r="H19" s="2531">
        <v>0</v>
      </c>
      <c r="I19" s="2034">
        <v>693</v>
      </c>
      <c r="J19" s="2374">
        <v>0</v>
      </c>
      <c r="K19" s="2374">
        <v>0</v>
      </c>
      <c r="L19" s="2374">
        <v>0</v>
      </c>
      <c r="M19" s="2374">
        <v>0</v>
      </c>
      <c r="N19" s="2084">
        <v>0</v>
      </c>
      <c r="O19" s="2085">
        <v>693</v>
      </c>
      <c r="P19" s="2221">
        <v>681</v>
      </c>
      <c r="Q19" s="2471">
        <v>60</v>
      </c>
      <c r="R19" s="2486">
        <v>12</v>
      </c>
      <c r="S19" s="2499">
        <v>621</v>
      </c>
      <c r="T19" s="2040">
        <v>693</v>
      </c>
      <c r="V19" s="2274">
        <f>O34+O81</f>
        <v>70982</v>
      </c>
    </row>
    <row r="20" spans="1:22" x14ac:dyDescent="0.25">
      <c r="A20" s="1978" t="s">
        <v>610</v>
      </c>
      <c r="B20" s="2370">
        <v>30</v>
      </c>
      <c r="C20" s="2505">
        <v>0</v>
      </c>
      <c r="D20" s="2517">
        <v>0</v>
      </c>
      <c r="E20" s="2532">
        <v>28</v>
      </c>
      <c r="F20" s="2505">
        <v>0</v>
      </c>
      <c r="G20" s="2517">
        <v>0</v>
      </c>
      <c r="H20" s="2532">
        <v>0</v>
      </c>
      <c r="I20" s="2034">
        <v>58</v>
      </c>
      <c r="J20" s="2370">
        <v>0</v>
      </c>
      <c r="K20" s="2370">
        <v>0</v>
      </c>
      <c r="L20" s="2370">
        <v>0</v>
      </c>
      <c r="M20" s="2370">
        <v>0</v>
      </c>
      <c r="N20" s="2087">
        <v>0</v>
      </c>
      <c r="O20" s="2088">
        <v>58</v>
      </c>
      <c r="P20" s="2458">
        <v>1</v>
      </c>
      <c r="Q20" s="2472">
        <v>58</v>
      </c>
      <c r="R20" s="2168">
        <v>0</v>
      </c>
      <c r="S20" s="2169">
        <v>0</v>
      </c>
      <c r="T20" s="2040">
        <v>58</v>
      </c>
      <c r="V20" s="2274">
        <f>SUM(V18:V19)</f>
        <v>138576</v>
      </c>
    </row>
    <row r="21" spans="1:22" x14ac:dyDescent="0.25">
      <c r="A21" s="1978" t="s">
        <v>37</v>
      </c>
      <c r="B21" s="2370">
        <v>0</v>
      </c>
      <c r="C21" s="2505">
        <v>0</v>
      </c>
      <c r="D21" s="2517">
        <v>0</v>
      </c>
      <c r="E21" s="2532">
        <v>0</v>
      </c>
      <c r="F21" s="2505">
        <v>0</v>
      </c>
      <c r="G21" s="2517">
        <v>0</v>
      </c>
      <c r="H21" s="2532">
        <v>0</v>
      </c>
      <c r="I21" s="2034">
        <v>0</v>
      </c>
      <c r="J21" s="2370">
        <v>0</v>
      </c>
      <c r="K21" s="2370">
        <v>0</v>
      </c>
      <c r="L21" s="2370">
        <v>0</v>
      </c>
      <c r="M21" s="2370">
        <v>0</v>
      </c>
      <c r="N21" s="2087">
        <v>0</v>
      </c>
      <c r="O21" s="2088">
        <v>0</v>
      </c>
      <c r="P21" s="2458">
        <v>0</v>
      </c>
      <c r="Q21" s="2472">
        <v>0</v>
      </c>
      <c r="R21" s="2168">
        <v>0</v>
      </c>
      <c r="S21" s="2169">
        <v>0</v>
      </c>
      <c r="T21" s="2040">
        <v>0</v>
      </c>
    </row>
    <row r="22" spans="1:22" x14ac:dyDescent="0.25">
      <c r="A22" s="1978" t="s">
        <v>38</v>
      </c>
      <c r="B22" s="2370">
        <v>0</v>
      </c>
      <c r="C22" s="2505">
        <v>0</v>
      </c>
      <c r="D22" s="2517">
        <v>0</v>
      </c>
      <c r="E22" s="2532">
        <v>0</v>
      </c>
      <c r="F22" s="2505">
        <v>0</v>
      </c>
      <c r="G22" s="2517">
        <v>0</v>
      </c>
      <c r="H22" s="2532">
        <v>0</v>
      </c>
      <c r="I22" s="2034">
        <v>0</v>
      </c>
      <c r="J22" s="2370">
        <v>0</v>
      </c>
      <c r="K22" s="2370">
        <v>0</v>
      </c>
      <c r="L22" s="2370">
        <v>0</v>
      </c>
      <c r="M22" s="2370">
        <v>0</v>
      </c>
      <c r="N22" s="2087">
        <v>0</v>
      </c>
      <c r="O22" s="2088">
        <v>0</v>
      </c>
      <c r="P22" s="2458">
        <v>0</v>
      </c>
      <c r="Q22" s="2472">
        <v>0</v>
      </c>
      <c r="R22" s="2168">
        <v>0</v>
      </c>
      <c r="S22" s="2169">
        <v>0</v>
      </c>
      <c r="T22" s="2040">
        <v>0</v>
      </c>
    </row>
    <row r="23" spans="1:22" x14ac:dyDescent="0.25">
      <c r="A23" s="1978" t="s">
        <v>39</v>
      </c>
      <c r="B23" s="2370">
        <v>17</v>
      </c>
      <c r="C23" s="2505">
        <v>0</v>
      </c>
      <c r="D23" s="2517">
        <v>0</v>
      </c>
      <c r="E23" s="2532">
        <v>1</v>
      </c>
      <c r="F23" s="2505">
        <v>2</v>
      </c>
      <c r="G23" s="2517">
        <v>0</v>
      </c>
      <c r="H23" s="2532">
        <v>0</v>
      </c>
      <c r="I23" s="2034">
        <v>20</v>
      </c>
      <c r="J23" s="2370">
        <v>0</v>
      </c>
      <c r="K23" s="2370">
        <v>0</v>
      </c>
      <c r="L23" s="2370">
        <v>0</v>
      </c>
      <c r="M23" s="2370">
        <v>0</v>
      </c>
      <c r="N23" s="2087">
        <v>0</v>
      </c>
      <c r="O23" s="2088">
        <v>20</v>
      </c>
      <c r="P23" s="2458">
        <v>0</v>
      </c>
      <c r="Q23" s="2472">
        <v>20</v>
      </c>
      <c r="R23" s="2168">
        <v>0</v>
      </c>
      <c r="S23" s="2169">
        <v>0</v>
      </c>
      <c r="T23" s="2040">
        <v>20</v>
      </c>
    </row>
    <row r="24" spans="1:22" ht="15" customHeight="1" x14ac:dyDescent="0.25">
      <c r="A24" s="1978" t="s">
        <v>40</v>
      </c>
      <c r="B24" s="2370">
        <v>0</v>
      </c>
      <c r="C24" s="2505">
        <v>0</v>
      </c>
      <c r="D24" s="2517">
        <v>0</v>
      </c>
      <c r="E24" s="2532">
        <v>1</v>
      </c>
      <c r="F24" s="2505">
        <v>0</v>
      </c>
      <c r="G24" s="2517">
        <v>0</v>
      </c>
      <c r="H24" s="2532">
        <v>0</v>
      </c>
      <c r="I24" s="2034">
        <v>1</v>
      </c>
      <c r="J24" s="2370">
        <v>0</v>
      </c>
      <c r="K24" s="2370">
        <v>0</v>
      </c>
      <c r="L24" s="2370">
        <v>0</v>
      </c>
      <c r="M24" s="2370">
        <v>0</v>
      </c>
      <c r="N24" s="2087">
        <v>0</v>
      </c>
      <c r="O24" s="2088">
        <v>1</v>
      </c>
      <c r="P24" s="2458">
        <v>0</v>
      </c>
      <c r="Q24" s="2472">
        <v>0</v>
      </c>
      <c r="R24" s="2168">
        <v>0</v>
      </c>
      <c r="S24" s="2169">
        <v>0</v>
      </c>
      <c r="T24" s="2040">
        <v>0</v>
      </c>
    </row>
    <row r="25" spans="1:22" x14ac:dyDescent="0.25">
      <c r="A25" s="2313" t="s">
        <v>41</v>
      </c>
      <c r="B25" s="2370">
        <v>0</v>
      </c>
      <c r="C25" s="2505">
        <v>0</v>
      </c>
      <c r="D25" s="2517">
        <v>0</v>
      </c>
      <c r="E25" s="2532">
        <v>2</v>
      </c>
      <c r="F25" s="2505">
        <v>0</v>
      </c>
      <c r="G25" s="2517">
        <v>0</v>
      </c>
      <c r="H25" s="2532">
        <v>0</v>
      </c>
      <c r="I25" s="2034">
        <v>2</v>
      </c>
      <c r="J25" s="2370">
        <v>0</v>
      </c>
      <c r="K25" s="2370">
        <v>0</v>
      </c>
      <c r="L25" s="2370">
        <v>0</v>
      </c>
      <c r="M25" s="2370">
        <v>0</v>
      </c>
      <c r="N25" s="2087">
        <v>0</v>
      </c>
      <c r="O25" s="2088">
        <v>2</v>
      </c>
      <c r="P25" s="2458">
        <v>0</v>
      </c>
      <c r="Q25" s="2472">
        <v>0</v>
      </c>
      <c r="R25" s="2168">
        <v>0</v>
      </c>
      <c r="S25" s="2169">
        <v>0</v>
      </c>
      <c r="T25" s="2040">
        <v>0</v>
      </c>
    </row>
    <row r="26" spans="1:22" x14ac:dyDescent="0.25">
      <c r="A26" s="1978" t="s">
        <v>42</v>
      </c>
      <c r="B26" s="2370">
        <v>0</v>
      </c>
      <c r="C26" s="2505">
        <v>0</v>
      </c>
      <c r="D26" s="2517">
        <v>0</v>
      </c>
      <c r="E26" s="2532">
        <v>0</v>
      </c>
      <c r="F26" s="2505">
        <v>0</v>
      </c>
      <c r="G26" s="2517">
        <v>0</v>
      </c>
      <c r="H26" s="2532">
        <v>0</v>
      </c>
      <c r="I26" s="2034">
        <v>0</v>
      </c>
      <c r="J26" s="2370">
        <v>0</v>
      </c>
      <c r="K26" s="2370">
        <v>0</v>
      </c>
      <c r="L26" s="2370">
        <v>0</v>
      </c>
      <c r="M26" s="2370">
        <v>0</v>
      </c>
      <c r="N26" s="2087">
        <v>0</v>
      </c>
      <c r="O26" s="2088">
        <v>0</v>
      </c>
      <c r="P26" s="2458">
        <v>0</v>
      </c>
      <c r="Q26" s="2472">
        <v>0</v>
      </c>
      <c r="R26" s="2168">
        <v>0</v>
      </c>
      <c r="S26" s="2169">
        <v>0</v>
      </c>
      <c r="T26" s="2040">
        <v>0</v>
      </c>
    </row>
    <row r="27" spans="1:22" x14ac:dyDescent="0.25">
      <c r="A27" s="1978" t="s">
        <v>43</v>
      </c>
      <c r="B27" s="2370">
        <v>18</v>
      </c>
      <c r="C27" s="2505">
        <v>6</v>
      </c>
      <c r="D27" s="2517">
        <v>0</v>
      </c>
      <c r="E27" s="2532">
        <v>15</v>
      </c>
      <c r="F27" s="2505">
        <v>0</v>
      </c>
      <c r="G27" s="2517">
        <v>0</v>
      </c>
      <c r="H27" s="2532">
        <v>0</v>
      </c>
      <c r="I27" s="2034">
        <v>39</v>
      </c>
      <c r="J27" s="2370">
        <v>0</v>
      </c>
      <c r="K27" s="2370">
        <v>0</v>
      </c>
      <c r="L27" s="2370">
        <v>0</v>
      </c>
      <c r="M27" s="2370">
        <v>0</v>
      </c>
      <c r="N27" s="2087">
        <v>0</v>
      </c>
      <c r="O27" s="2088">
        <v>39</v>
      </c>
      <c r="P27" s="2458">
        <v>24</v>
      </c>
      <c r="Q27" s="2472">
        <v>21</v>
      </c>
      <c r="R27" s="2168">
        <v>18</v>
      </c>
      <c r="S27" s="2169">
        <v>0</v>
      </c>
      <c r="T27" s="2040">
        <v>39</v>
      </c>
    </row>
    <row r="28" spans="1:22" x14ac:dyDescent="0.25">
      <c r="A28" s="1978" t="s">
        <v>44</v>
      </c>
      <c r="B28" s="2370">
        <v>9</v>
      </c>
      <c r="C28" s="2505">
        <v>0</v>
      </c>
      <c r="D28" s="2517">
        <v>0</v>
      </c>
      <c r="E28" s="2532">
        <v>7</v>
      </c>
      <c r="F28" s="2505">
        <v>19</v>
      </c>
      <c r="G28" s="2517">
        <v>0</v>
      </c>
      <c r="H28" s="2532">
        <v>0</v>
      </c>
      <c r="I28" s="2034">
        <v>35</v>
      </c>
      <c r="J28" s="2370">
        <v>0</v>
      </c>
      <c r="K28" s="2370">
        <v>0</v>
      </c>
      <c r="L28" s="2370">
        <v>0</v>
      </c>
      <c r="M28" s="2370">
        <v>0</v>
      </c>
      <c r="N28" s="2087">
        <v>0</v>
      </c>
      <c r="O28" s="2088">
        <v>35</v>
      </c>
      <c r="P28" s="2458">
        <v>0</v>
      </c>
      <c r="Q28" s="2472">
        <v>32</v>
      </c>
      <c r="R28" s="2168">
        <v>3</v>
      </c>
      <c r="S28" s="2169">
        <v>0</v>
      </c>
      <c r="T28" s="2040">
        <v>35</v>
      </c>
    </row>
    <row r="29" spans="1:22" x14ac:dyDescent="0.25">
      <c r="A29" s="1978" t="s">
        <v>45</v>
      </c>
      <c r="B29" s="2370">
        <v>0</v>
      </c>
      <c r="C29" s="2505">
        <v>0</v>
      </c>
      <c r="D29" s="2517">
        <v>0</v>
      </c>
      <c r="E29" s="2532">
        <v>0</v>
      </c>
      <c r="F29" s="2505">
        <v>0</v>
      </c>
      <c r="G29" s="2517">
        <v>0</v>
      </c>
      <c r="H29" s="2532">
        <v>0</v>
      </c>
      <c r="I29" s="2034">
        <v>0</v>
      </c>
      <c r="J29" s="2370">
        <v>0</v>
      </c>
      <c r="K29" s="2370">
        <v>0</v>
      </c>
      <c r="L29" s="2370">
        <v>0</v>
      </c>
      <c r="M29" s="2370">
        <v>0</v>
      </c>
      <c r="N29" s="2087">
        <v>0</v>
      </c>
      <c r="O29" s="2088">
        <v>0</v>
      </c>
      <c r="P29" s="2458">
        <v>0</v>
      </c>
      <c r="Q29" s="2472">
        <v>0</v>
      </c>
      <c r="R29" s="2168">
        <v>0</v>
      </c>
      <c r="S29" s="2169">
        <v>0</v>
      </c>
      <c r="T29" s="2040">
        <v>0</v>
      </c>
    </row>
    <row r="30" spans="1:22" x14ac:dyDescent="0.25">
      <c r="A30" s="1978" t="s">
        <v>46</v>
      </c>
      <c r="B30" s="2370">
        <v>0</v>
      </c>
      <c r="C30" s="2505">
        <v>0</v>
      </c>
      <c r="D30" s="2517">
        <v>0</v>
      </c>
      <c r="E30" s="2532">
        <v>0</v>
      </c>
      <c r="F30" s="2505">
        <v>0</v>
      </c>
      <c r="G30" s="2517">
        <v>0</v>
      </c>
      <c r="H30" s="2532">
        <v>0</v>
      </c>
      <c r="I30" s="2034">
        <v>0</v>
      </c>
      <c r="J30" s="2370">
        <v>0</v>
      </c>
      <c r="K30" s="2370">
        <v>0</v>
      </c>
      <c r="L30" s="2370">
        <v>0</v>
      </c>
      <c r="M30" s="2370">
        <v>0</v>
      </c>
      <c r="N30" s="2087">
        <v>0</v>
      </c>
      <c r="O30" s="2088">
        <v>0</v>
      </c>
      <c r="P30" s="2458">
        <v>0</v>
      </c>
      <c r="Q30" s="2472">
        <v>0</v>
      </c>
      <c r="R30" s="2168">
        <v>0</v>
      </c>
      <c r="S30" s="2169">
        <v>0</v>
      </c>
      <c r="T30" s="2040">
        <v>0</v>
      </c>
    </row>
    <row r="31" spans="1:22" x14ac:dyDescent="0.25">
      <c r="A31" s="1978" t="s">
        <v>47</v>
      </c>
      <c r="B31" s="2370">
        <v>0</v>
      </c>
      <c r="C31" s="2505">
        <v>0</v>
      </c>
      <c r="D31" s="2517">
        <v>0</v>
      </c>
      <c r="E31" s="2532">
        <v>0</v>
      </c>
      <c r="F31" s="2505">
        <v>0</v>
      </c>
      <c r="G31" s="2517">
        <v>0</v>
      </c>
      <c r="H31" s="2532">
        <v>0</v>
      </c>
      <c r="I31" s="2034">
        <v>0</v>
      </c>
      <c r="J31" s="2370">
        <v>0</v>
      </c>
      <c r="K31" s="2370">
        <v>0</v>
      </c>
      <c r="L31" s="2370">
        <v>0</v>
      </c>
      <c r="M31" s="2370">
        <v>0</v>
      </c>
      <c r="N31" s="2087">
        <v>0</v>
      </c>
      <c r="O31" s="2088">
        <v>0</v>
      </c>
      <c r="P31" s="2458">
        <v>0</v>
      </c>
      <c r="Q31" s="2472">
        <v>0</v>
      </c>
      <c r="R31" s="2168">
        <v>0</v>
      </c>
      <c r="S31" s="2169">
        <v>0</v>
      </c>
      <c r="T31" s="2040">
        <v>0</v>
      </c>
    </row>
    <row r="32" spans="1:22" x14ac:dyDescent="0.25">
      <c r="A32" s="1982" t="s">
        <v>557</v>
      </c>
      <c r="B32" s="2375">
        <v>30</v>
      </c>
      <c r="C32" s="2510">
        <v>0</v>
      </c>
      <c r="D32" s="2522">
        <v>0</v>
      </c>
      <c r="E32" s="2533">
        <v>14</v>
      </c>
      <c r="F32" s="2510">
        <v>38</v>
      </c>
      <c r="G32" s="2522">
        <v>0</v>
      </c>
      <c r="H32" s="2533">
        <v>0</v>
      </c>
      <c r="I32" s="2062">
        <v>82</v>
      </c>
      <c r="J32" s="2375">
        <v>0</v>
      </c>
      <c r="K32" s="2375">
        <v>0</v>
      </c>
      <c r="L32" s="2375">
        <v>0</v>
      </c>
      <c r="M32" s="2375">
        <v>0</v>
      </c>
      <c r="N32" s="2089">
        <v>0</v>
      </c>
      <c r="O32" s="2089">
        <v>82</v>
      </c>
      <c r="P32" s="2462">
        <v>22</v>
      </c>
      <c r="Q32" s="2476">
        <v>47</v>
      </c>
      <c r="R32" s="2490">
        <v>10</v>
      </c>
      <c r="S32" s="2554">
        <v>0</v>
      </c>
      <c r="T32" s="2062">
        <v>57</v>
      </c>
    </row>
    <row r="33" spans="1:20" ht="15.75" thickBot="1" x14ac:dyDescent="0.3">
      <c r="A33" s="2289" t="s">
        <v>321</v>
      </c>
      <c r="B33" s="2370">
        <v>79</v>
      </c>
      <c r="C33" s="2505">
        <v>0</v>
      </c>
      <c r="D33" s="2517">
        <v>0</v>
      </c>
      <c r="E33" s="2532">
        <v>12</v>
      </c>
      <c r="F33" s="2505">
        <v>1</v>
      </c>
      <c r="G33" s="2517">
        <v>0</v>
      </c>
      <c r="H33" s="2532">
        <v>0</v>
      </c>
      <c r="I33" s="2071">
        <v>92</v>
      </c>
      <c r="J33" s="2370">
        <v>0</v>
      </c>
      <c r="K33" s="2370">
        <v>0</v>
      </c>
      <c r="L33" s="2370">
        <v>0</v>
      </c>
      <c r="M33" s="2370">
        <v>0</v>
      </c>
      <c r="N33" s="2087">
        <v>0</v>
      </c>
      <c r="O33" s="2088">
        <v>92</v>
      </c>
      <c r="P33" s="2458">
        <v>0</v>
      </c>
      <c r="Q33" s="2475">
        <v>85</v>
      </c>
      <c r="R33" s="2489">
        <v>7</v>
      </c>
      <c r="S33" s="2500">
        <v>0</v>
      </c>
      <c r="T33" s="2095">
        <v>92</v>
      </c>
    </row>
    <row r="34" spans="1:20" s="2" customFormat="1" ht="15.75" thickBot="1" x14ac:dyDescent="0.3">
      <c r="A34" s="1992" t="s">
        <v>25</v>
      </c>
      <c r="B34" s="2096">
        <v>183</v>
      </c>
      <c r="C34" s="2212">
        <v>6</v>
      </c>
      <c r="D34" s="2213">
        <v>0</v>
      </c>
      <c r="E34" s="2214">
        <v>80</v>
      </c>
      <c r="F34" s="2212">
        <v>753</v>
      </c>
      <c r="G34" s="2213">
        <v>0</v>
      </c>
      <c r="H34" s="2214">
        <v>0</v>
      </c>
      <c r="I34" s="2078">
        <v>1022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1022</v>
      </c>
      <c r="P34" s="2096">
        <v>728</v>
      </c>
      <c r="Q34" s="2101">
        <v>323</v>
      </c>
      <c r="R34" s="2101">
        <v>50</v>
      </c>
      <c r="S34" s="2102">
        <v>621</v>
      </c>
      <c r="T34" s="2080">
        <v>994</v>
      </c>
    </row>
    <row r="35" spans="1:20" s="2" customFormat="1" ht="15.75" thickBot="1" x14ac:dyDescent="0.3">
      <c r="A35" s="1966" t="s">
        <v>558</v>
      </c>
      <c r="B35" s="2077">
        <v>9675</v>
      </c>
      <c r="C35" s="2103">
        <v>1554</v>
      </c>
      <c r="D35" s="2215">
        <v>1001</v>
      </c>
      <c r="E35" s="2077">
        <v>5901</v>
      </c>
      <c r="F35" s="2105">
        <v>2481</v>
      </c>
      <c r="G35" s="2216">
        <v>9</v>
      </c>
      <c r="H35" s="2077">
        <v>1217</v>
      </c>
      <c r="I35" s="2078">
        <v>20828</v>
      </c>
      <c r="J35" s="2077">
        <v>42</v>
      </c>
      <c r="K35" s="2077">
        <v>3</v>
      </c>
      <c r="L35" s="2077">
        <v>0</v>
      </c>
      <c r="M35" s="2077">
        <v>0</v>
      </c>
      <c r="N35" s="2078">
        <v>45</v>
      </c>
      <c r="O35" s="2079">
        <v>20873</v>
      </c>
      <c r="P35" s="2077">
        <v>7910</v>
      </c>
      <c r="Q35" s="2106">
        <v>16413</v>
      </c>
      <c r="R35" s="2106">
        <v>990</v>
      </c>
      <c r="S35" s="2107">
        <v>1890</v>
      </c>
      <c r="T35" s="2108">
        <v>19293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558" t="s">
        <v>15</v>
      </c>
      <c r="D42" s="1909" t="s">
        <v>546</v>
      </c>
      <c r="E42" s="3609"/>
      <c r="F42" s="2558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503">
        <v>1959</v>
      </c>
      <c r="C43" s="2406">
        <v>235</v>
      </c>
      <c r="D43" s="2423">
        <v>165</v>
      </c>
      <c r="E43" s="2534">
        <v>609</v>
      </c>
      <c r="F43" s="2534">
        <v>159</v>
      </c>
      <c r="G43" s="2501">
        <v>0</v>
      </c>
      <c r="H43" s="2543">
        <v>511</v>
      </c>
      <c r="I43" s="2034">
        <v>3473</v>
      </c>
      <c r="J43" s="2404">
        <v>0</v>
      </c>
      <c r="K43" s="2551">
        <v>0</v>
      </c>
      <c r="L43" s="2534">
        <v>0</v>
      </c>
      <c r="M43" s="2543">
        <v>0</v>
      </c>
      <c r="N43" s="2034">
        <v>0</v>
      </c>
      <c r="O43" s="2035">
        <v>3473</v>
      </c>
      <c r="P43" s="2221">
        <v>1295</v>
      </c>
      <c r="Q43" s="2472">
        <v>2852</v>
      </c>
      <c r="R43" s="2168">
        <v>110</v>
      </c>
      <c r="S43" s="2169">
        <v>7</v>
      </c>
      <c r="T43" s="2222">
        <v>2969</v>
      </c>
    </row>
    <row r="44" spans="1:20" s="2" customFormat="1" ht="15.75" thickBot="1" x14ac:dyDescent="0.3">
      <c r="A44" s="1978" t="s">
        <v>28</v>
      </c>
      <c r="B44" s="2400">
        <v>7533</v>
      </c>
      <c r="C44" s="2380">
        <v>1313</v>
      </c>
      <c r="D44" s="2425">
        <v>836</v>
      </c>
      <c r="E44" s="2380">
        <v>5212</v>
      </c>
      <c r="F44" s="2380">
        <v>1569</v>
      </c>
      <c r="G44" s="2501">
        <v>9</v>
      </c>
      <c r="H44" s="2543">
        <v>706</v>
      </c>
      <c r="I44" s="2071">
        <v>16333</v>
      </c>
      <c r="J44" s="2391">
        <v>42</v>
      </c>
      <c r="K44" s="2389">
        <v>3</v>
      </c>
      <c r="L44" s="2380">
        <v>0</v>
      </c>
      <c r="M44" s="2543">
        <v>0</v>
      </c>
      <c r="N44" s="2034">
        <v>45</v>
      </c>
      <c r="O44" s="2035">
        <v>16378</v>
      </c>
      <c r="P44" s="2224">
        <v>5887</v>
      </c>
      <c r="Q44" s="2475">
        <v>13238</v>
      </c>
      <c r="R44" s="2489">
        <v>830</v>
      </c>
      <c r="S44" s="2500">
        <v>1262</v>
      </c>
      <c r="T44" s="2337">
        <v>15330</v>
      </c>
    </row>
    <row r="45" spans="1:20" s="2" customFormat="1" ht="15.75" thickBot="1" x14ac:dyDescent="0.3">
      <c r="A45" s="1966" t="s">
        <v>24</v>
      </c>
      <c r="B45" s="2103">
        <v>9492</v>
      </c>
      <c r="C45" s="2103">
        <v>1548</v>
      </c>
      <c r="D45" s="2101">
        <v>1001</v>
      </c>
      <c r="E45" s="2103">
        <v>5821</v>
      </c>
      <c r="F45" s="2103">
        <v>1728</v>
      </c>
      <c r="G45" s="2101">
        <v>9</v>
      </c>
      <c r="H45" s="2105">
        <v>1217</v>
      </c>
      <c r="I45" s="2078">
        <v>19806</v>
      </c>
      <c r="J45" s="2077">
        <v>42</v>
      </c>
      <c r="K45" s="2103">
        <v>3</v>
      </c>
      <c r="L45" s="2103">
        <v>0</v>
      </c>
      <c r="M45" s="2103">
        <v>0</v>
      </c>
      <c r="N45" s="2078">
        <v>45</v>
      </c>
      <c r="O45" s="2079">
        <v>19851</v>
      </c>
      <c r="P45" s="2105">
        <v>7182</v>
      </c>
      <c r="Q45" s="2225">
        <v>16090</v>
      </c>
      <c r="R45" s="2225">
        <v>940</v>
      </c>
      <c r="S45" s="2226">
        <v>1269</v>
      </c>
      <c r="T45" s="2098">
        <v>18299</v>
      </c>
    </row>
    <row r="46" spans="1:20" s="2" customFormat="1" ht="15.75" thickBot="1" x14ac:dyDescent="0.3">
      <c r="A46" s="1966" t="s">
        <v>25</v>
      </c>
      <c r="B46" s="2227">
        <v>183</v>
      </c>
      <c r="C46" s="2227">
        <v>6</v>
      </c>
      <c r="D46" s="2106">
        <v>0</v>
      </c>
      <c r="E46" s="2227">
        <v>80</v>
      </c>
      <c r="F46" s="2227">
        <v>753</v>
      </c>
      <c r="G46" s="2106">
        <v>0</v>
      </c>
      <c r="H46" s="2227">
        <v>0</v>
      </c>
      <c r="I46" s="2078">
        <v>1022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1022</v>
      </c>
      <c r="P46" s="2230">
        <v>728</v>
      </c>
      <c r="Q46" s="2101">
        <v>323</v>
      </c>
      <c r="R46" s="2101">
        <v>50</v>
      </c>
      <c r="S46" s="2102">
        <v>621</v>
      </c>
      <c r="T46" s="2080">
        <v>994</v>
      </c>
    </row>
    <row r="47" spans="1:20" s="2" customFormat="1" ht="15.75" thickBot="1" x14ac:dyDescent="0.3">
      <c r="A47" s="2028" t="s">
        <v>558</v>
      </c>
      <c r="B47" s="2227">
        <v>9675</v>
      </c>
      <c r="C47" s="2227">
        <v>1554</v>
      </c>
      <c r="D47" s="2106">
        <v>1001</v>
      </c>
      <c r="E47" s="2227">
        <v>5901</v>
      </c>
      <c r="F47" s="2227">
        <v>2481</v>
      </c>
      <c r="G47" s="2106">
        <v>9</v>
      </c>
      <c r="H47" s="2230">
        <v>1217</v>
      </c>
      <c r="I47" s="2078">
        <v>20828</v>
      </c>
      <c r="J47" s="2077">
        <v>42</v>
      </c>
      <c r="K47" s="2227">
        <v>3</v>
      </c>
      <c r="L47" s="2227">
        <v>0</v>
      </c>
      <c r="M47" s="2227">
        <v>0</v>
      </c>
      <c r="N47" s="2231">
        <v>45</v>
      </c>
      <c r="O47" s="2232">
        <v>20873</v>
      </c>
      <c r="P47" s="2105">
        <v>7910</v>
      </c>
      <c r="Q47" s="2106">
        <v>16413</v>
      </c>
      <c r="R47" s="2106">
        <v>990</v>
      </c>
      <c r="S47" s="2107">
        <v>1890</v>
      </c>
      <c r="T47" s="2108">
        <v>19293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2561"/>
      <c r="Q49" s="113"/>
      <c r="R49" s="113"/>
      <c r="S49" s="113"/>
      <c r="T49" s="113"/>
    </row>
    <row r="50" spans="1:20" x14ac:dyDescent="0.25">
      <c r="B50" s="61">
        <v>3760</v>
      </c>
      <c r="C50" s="2274">
        <f>C65+K65</f>
        <v>15056</v>
      </c>
      <c r="D50" s="2567">
        <v>11.295999999999999</v>
      </c>
      <c r="O50" s="2561">
        <f>O62-'2020. I. - Új hitelek'!O62</f>
        <v>1003</v>
      </c>
      <c r="P50" s="2"/>
    </row>
    <row r="51" spans="1:20" ht="15.75" thickBot="1" x14ac:dyDescent="0.3">
      <c r="O51" s="2561"/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558" t="s">
        <v>15</v>
      </c>
      <c r="D56" s="1909" t="s">
        <v>546</v>
      </c>
      <c r="E56" s="3609"/>
      <c r="F56" s="2558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1914" t="s">
        <v>17</v>
      </c>
      <c r="B57" s="2369">
        <v>4921</v>
      </c>
      <c r="C57" s="2399">
        <v>6036</v>
      </c>
      <c r="D57" s="2416">
        <v>240</v>
      </c>
      <c r="E57" s="2369">
        <v>1850</v>
      </c>
      <c r="F57" s="2399">
        <v>3572</v>
      </c>
      <c r="G57" s="2416">
        <v>46</v>
      </c>
      <c r="H57" s="2369">
        <v>2650</v>
      </c>
      <c r="I57" s="2034">
        <v>19029</v>
      </c>
      <c r="J57" s="2369">
        <v>1120</v>
      </c>
      <c r="K57" s="2369">
        <v>50</v>
      </c>
      <c r="L57" s="2369">
        <v>523</v>
      </c>
      <c r="M57" s="2369">
        <v>0</v>
      </c>
      <c r="N57" s="2034">
        <v>1693</v>
      </c>
      <c r="O57" s="2035">
        <v>20722</v>
      </c>
      <c r="P57" s="2457">
        <v>8156</v>
      </c>
      <c r="Q57" s="2471">
        <v>4042</v>
      </c>
      <c r="R57" s="2486">
        <v>6051</v>
      </c>
      <c r="S57" s="2499">
        <v>8433</v>
      </c>
      <c r="T57" s="2040">
        <v>18526</v>
      </c>
    </row>
    <row r="58" spans="1:20" x14ac:dyDescent="0.25">
      <c r="A58" s="2289" t="s">
        <v>552</v>
      </c>
      <c r="B58" s="2370">
        <v>3583</v>
      </c>
      <c r="C58" s="2400">
        <v>7428</v>
      </c>
      <c r="D58" s="2417">
        <v>160</v>
      </c>
      <c r="E58" s="2370">
        <v>1360</v>
      </c>
      <c r="F58" s="2400">
        <v>3250</v>
      </c>
      <c r="G58" s="2416">
        <v>25</v>
      </c>
      <c r="H58" s="2369">
        <v>2329</v>
      </c>
      <c r="I58" s="2034">
        <v>17950</v>
      </c>
      <c r="J58" s="2370">
        <v>2002</v>
      </c>
      <c r="K58" s="2370">
        <v>0</v>
      </c>
      <c r="L58" s="2370">
        <v>7</v>
      </c>
      <c r="M58" s="2369">
        <v>314</v>
      </c>
      <c r="N58" s="2034">
        <v>2323</v>
      </c>
      <c r="O58" s="2035">
        <v>20273</v>
      </c>
      <c r="P58" s="2458">
        <v>10927</v>
      </c>
      <c r="Q58" s="2472">
        <v>1596</v>
      </c>
      <c r="R58" s="2168">
        <v>4388</v>
      </c>
      <c r="S58" s="2169">
        <v>8373</v>
      </c>
      <c r="T58" s="2040">
        <v>14357</v>
      </c>
    </row>
    <row r="59" spans="1:20" s="1945" customFormat="1" x14ac:dyDescent="0.25">
      <c r="A59" s="1933" t="s">
        <v>553</v>
      </c>
      <c r="B59" s="2371">
        <v>1397</v>
      </c>
      <c r="C59" s="2401">
        <v>2684</v>
      </c>
      <c r="D59" s="2417">
        <v>127</v>
      </c>
      <c r="E59" s="2371">
        <v>460</v>
      </c>
      <c r="F59" s="2401">
        <v>1246</v>
      </c>
      <c r="G59" s="2416">
        <v>13</v>
      </c>
      <c r="H59" s="2439">
        <v>612</v>
      </c>
      <c r="I59" s="2053">
        <v>6398</v>
      </c>
      <c r="J59" s="2371">
        <v>2002</v>
      </c>
      <c r="K59" s="2371">
        <v>0</v>
      </c>
      <c r="L59" s="2371">
        <v>0</v>
      </c>
      <c r="M59" s="2439">
        <v>314</v>
      </c>
      <c r="N59" s="2053">
        <v>2316</v>
      </c>
      <c r="O59" s="2054">
        <v>8714</v>
      </c>
      <c r="P59" s="2459">
        <v>6287</v>
      </c>
      <c r="Q59" s="2473">
        <v>1058</v>
      </c>
      <c r="R59" s="2487">
        <v>630</v>
      </c>
      <c r="S59" s="2552">
        <v>1976</v>
      </c>
      <c r="T59" s="2052">
        <v>3663</v>
      </c>
    </row>
    <row r="60" spans="1:20" s="1945" customFormat="1" x14ac:dyDescent="0.25">
      <c r="A60" s="1933" t="s">
        <v>412</v>
      </c>
      <c r="B60" s="2371">
        <v>510</v>
      </c>
      <c r="C60" s="2401">
        <v>1135</v>
      </c>
      <c r="D60" s="2417">
        <v>22</v>
      </c>
      <c r="E60" s="2371">
        <v>380</v>
      </c>
      <c r="F60" s="2401">
        <v>636</v>
      </c>
      <c r="G60" s="2416">
        <v>7</v>
      </c>
      <c r="H60" s="2439">
        <v>1631</v>
      </c>
      <c r="I60" s="2053">
        <v>4292</v>
      </c>
      <c r="J60" s="2371">
        <v>0</v>
      </c>
      <c r="K60" s="2371">
        <v>0</v>
      </c>
      <c r="L60" s="2371">
        <v>1</v>
      </c>
      <c r="M60" s="2439">
        <v>0</v>
      </c>
      <c r="N60" s="2053">
        <v>1</v>
      </c>
      <c r="O60" s="2054">
        <v>4293</v>
      </c>
      <c r="P60" s="2459">
        <v>2437</v>
      </c>
      <c r="Q60" s="2473">
        <v>166</v>
      </c>
      <c r="R60" s="2487">
        <v>858</v>
      </c>
      <c r="S60" s="2552">
        <v>3262</v>
      </c>
      <c r="T60" s="2052">
        <v>4286</v>
      </c>
    </row>
    <row r="61" spans="1:20" s="1945" customFormat="1" x14ac:dyDescent="0.25">
      <c r="A61" s="1933" t="s">
        <v>554</v>
      </c>
      <c r="B61" s="2371">
        <v>1481</v>
      </c>
      <c r="C61" s="2401">
        <v>3530</v>
      </c>
      <c r="D61" s="2417">
        <v>11</v>
      </c>
      <c r="E61" s="2371">
        <v>475</v>
      </c>
      <c r="F61" s="2401">
        <v>1350</v>
      </c>
      <c r="G61" s="2416">
        <v>0</v>
      </c>
      <c r="H61" s="2439">
        <v>78</v>
      </c>
      <c r="I61" s="2053">
        <v>6914</v>
      </c>
      <c r="J61" s="2371">
        <v>0</v>
      </c>
      <c r="K61" s="2371">
        <v>0</v>
      </c>
      <c r="L61" s="2371">
        <v>6</v>
      </c>
      <c r="M61" s="2439">
        <v>0</v>
      </c>
      <c r="N61" s="2053">
        <v>6</v>
      </c>
      <c r="O61" s="2054">
        <v>6920</v>
      </c>
      <c r="P61" s="2459">
        <v>2104</v>
      </c>
      <c r="Q61" s="2473">
        <v>230</v>
      </c>
      <c r="R61" s="2487">
        <v>2734</v>
      </c>
      <c r="S61" s="2552">
        <v>3135</v>
      </c>
      <c r="T61" s="2052">
        <v>6099</v>
      </c>
    </row>
    <row r="62" spans="1:20" x14ac:dyDescent="0.25">
      <c r="A62" s="2289" t="s">
        <v>555</v>
      </c>
      <c r="B62" s="2370">
        <v>1575</v>
      </c>
      <c r="C62" s="2400">
        <v>583</v>
      </c>
      <c r="D62" s="2417">
        <v>83</v>
      </c>
      <c r="E62" s="2370">
        <v>271</v>
      </c>
      <c r="F62" s="2400">
        <v>282</v>
      </c>
      <c r="G62" s="2416">
        <v>28</v>
      </c>
      <c r="H62" s="2369">
        <v>53</v>
      </c>
      <c r="I62" s="2034">
        <v>2764</v>
      </c>
      <c r="J62" s="2370">
        <v>6</v>
      </c>
      <c r="K62" s="2370">
        <v>0</v>
      </c>
      <c r="L62" s="2370">
        <v>93</v>
      </c>
      <c r="M62" s="2369">
        <v>0</v>
      </c>
      <c r="N62" s="2034">
        <v>99</v>
      </c>
      <c r="O62" s="2035">
        <v>2863</v>
      </c>
      <c r="P62" s="2458">
        <v>1140</v>
      </c>
      <c r="Q62" s="2472">
        <v>356</v>
      </c>
      <c r="R62" s="2168">
        <v>639</v>
      </c>
      <c r="S62" s="2169">
        <v>1859</v>
      </c>
      <c r="T62" s="2040">
        <v>2854</v>
      </c>
    </row>
    <row r="63" spans="1:20" x14ac:dyDescent="0.25">
      <c r="A63" s="1947" t="s">
        <v>556</v>
      </c>
      <c r="B63" s="2372">
        <v>1323</v>
      </c>
      <c r="C63" s="2402">
        <v>471</v>
      </c>
      <c r="D63" s="2419">
        <v>76</v>
      </c>
      <c r="E63" s="2372">
        <v>176</v>
      </c>
      <c r="F63" s="2402">
        <v>72</v>
      </c>
      <c r="G63" s="2422">
        <v>0</v>
      </c>
      <c r="H63" s="2440">
        <v>53</v>
      </c>
      <c r="I63" s="2062">
        <v>2095</v>
      </c>
      <c r="J63" s="2372">
        <v>0</v>
      </c>
      <c r="K63" s="2372">
        <v>0</v>
      </c>
      <c r="L63" s="2372">
        <v>93</v>
      </c>
      <c r="M63" s="2440">
        <v>0</v>
      </c>
      <c r="N63" s="2062">
        <v>93</v>
      </c>
      <c r="O63" s="2062">
        <v>2188</v>
      </c>
      <c r="P63" s="2460">
        <v>841</v>
      </c>
      <c r="Q63" s="2474">
        <v>180</v>
      </c>
      <c r="R63" s="2488">
        <v>296</v>
      </c>
      <c r="S63" s="2553">
        <v>1517</v>
      </c>
      <c r="T63" s="2062">
        <v>1993</v>
      </c>
    </row>
    <row r="64" spans="1:20" ht="15.75" thickBot="1" x14ac:dyDescent="0.3">
      <c r="A64" s="2289" t="s">
        <v>23</v>
      </c>
      <c r="B64" s="2373">
        <v>1330</v>
      </c>
      <c r="C64" s="2403">
        <v>959</v>
      </c>
      <c r="D64" s="2420">
        <v>126</v>
      </c>
      <c r="E64" s="2373">
        <v>774</v>
      </c>
      <c r="F64" s="2403">
        <v>522</v>
      </c>
      <c r="G64" s="2417">
        <v>0</v>
      </c>
      <c r="H64" s="2369">
        <v>291</v>
      </c>
      <c r="I64" s="2071">
        <v>3876</v>
      </c>
      <c r="J64" s="2373">
        <v>0</v>
      </c>
      <c r="K64" s="2373">
        <v>0</v>
      </c>
      <c r="L64" s="2373">
        <v>0</v>
      </c>
      <c r="M64" s="2369">
        <v>9</v>
      </c>
      <c r="N64" s="2071">
        <v>9</v>
      </c>
      <c r="O64" s="2072">
        <v>3885</v>
      </c>
      <c r="P64" s="2461">
        <v>1637</v>
      </c>
      <c r="Q64" s="2475">
        <v>1315</v>
      </c>
      <c r="R64" s="2489">
        <v>1062</v>
      </c>
      <c r="S64" s="2500">
        <v>1099</v>
      </c>
      <c r="T64" s="2040">
        <v>3476</v>
      </c>
    </row>
    <row r="65" spans="1:28" ht="15.75" thickBot="1" x14ac:dyDescent="0.3">
      <c r="A65" s="1966" t="s">
        <v>24</v>
      </c>
      <c r="B65" s="2077">
        <v>11409</v>
      </c>
      <c r="C65" s="2077">
        <v>15006</v>
      </c>
      <c r="D65" s="2080">
        <v>609</v>
      </c>
      <c r="E65" s="2077">
        <v>4255</v>
      </c>
      <c r="F65" s="2077">
        <v>7626</v>
      </c>
      <c r="G65" s="2080">
        <v>99</v>
      </c>
      <c r="H65" s="2077">
        <v>5323</v>
      </c>
      <c r="I65" s="2078">
        <v>43619</v>
      </c>
      <c r="J65" s="2077">
        <v>3128</v>
      </c>
      <c r="K65" s="2077">
        <v>50</v>
      </c>
      <c r="L65" s="2077">
        <v>623</v>
      </c>
      <c r="M65" s="2077">
        <v>323</v>
      </c>
      <c r="N65" s="2078">
        <v>4124</v>
      </c>
      <c r="O65" s="2079">
        <v>47743</v>
      </c>
      <c r="P65" s="2077">
        <v>21860</v>
      </c>
      <c r="Q65" s="2080">
        <v>7310</v>
      </c>
      <c r="R65" s="2080">
        <v>12139</v>
      </c>
      <c r="S65" s="2080">
        <v>19764</v>
      </c>
      <c r="T65" s="2080">
        <v>39213</v>
      </c>
    </row>
    <row r="66" spans="1:28" x14ac:dyDescent="0.25">
      <c r="A66" s="1971" t="s">
        <v>609</v>
      </c>
      <c r="B66" s="2374">
        <v>279</v>
      </c>
      <c r="C66" s="2404">
        <v>430</v>
      </c>
      <c r="D66" s="2421">
        <v>0</v>
      </c>
      <c r="E66" s="2374">
        <v>590</v>
      </c>
      <c r="F66" s="2404">
        <v>3663</v>
      </c>
      <c r="G66" s="2421">
        <v>0</v>
      </c>
      <c r="H66" s="2374">
        <v>0</v>
      </c>
      <c r="I66" s="2034">
        <v>4962</v>
      </c>
      <c r="J66" s="2374">
        <v>272</v>
      </c>
      <c r="K66" s="2374">
        <v>0</v>
      </c>
      <c r="L66" s="2374">
        <v>4</v>
      </c>
      <c r="M66" s="2374">
        <v>0</v>
      </c>
      <c r="N66" s="2084">
        <v>276</v>
      </c>
      <c r="O66" s="2085">
        <v>5238</v>
      </c>
      <c r="P66" s="2221">
        <v>4307</v>
      </c>
      <c r="Q66" s="2471">
        <v>96</v>
      </c>
      <c r="R66" s="2486">
        <v>730</v>
      </c>
      <c r="S66" s="2499">
        <v>767</v>
      </c>
      <c r="T66" s="2040">
        <v>1593</v>
      </c>
      <c r="W66" s="61" t="s">
        <v>610</v>
      </c>
      <c r="X66" s="2274">
        <v>13169</v>
      </c>
      <c r="Z66" s="2561">
        <f>X66/Y81*100</f>
        <v>18.823613493424816</v>
      </c>
      <c r="AB66" s="2561">
        <v>8.2759999999999998</v>
      </c>
    </row>
    <row r="67" spans="1:28" x14ac:dyDescent="0.25">
      <c r="A67" s="1978" t="s">
        <v>610</v>
      </c>
      <c r="B67" s="2370">
        <v>1387</v>
      </c>
      <c r="C67" s="2400">
        <v>4149</v>
      </c>
      <c r="D67" s="2417">
        <v>288</v>
      </c>
      <c r="E67" s="2370">
        <v>908</v>
      </c>
      <c r="F67" s="2400">
        <v>5305</v>
      </c>
      <c r="G67" s="2417">
        <v>0</v>
      </c>
      <c r="H67" s="2370">
        <v>947</v>
      </c>
      <c r="I67" s="2034">
        <v>12695</v>
      </c>
      <c r="J67" s="2370">
        <v>0</v>
      </c>
      <c r="K67" s="2370">
        <v>0</v>
      </c>
      <c r="L67" s="2370">
        <v>473</v>
      </c>
      <c r="M67" s="2370">
        <v>1</v>
      </c>
      <c r="N67" s="2087">
        <v>474</v>
      </c>
      <c r="O67" s="2088">
        <v>13169</v>
      </c>
      <c r="P67" s="2458">
        <v>8193</v>
      </c>
      <c r="Q67" s="2472">
        <v>3</v>
      </c>
      <c r="R67" s="2168">
        <v>15</v>
      </c>
      <c r="S67" s="2169">
        <v>2262</v>
      </c>
      <c r="T67" s="2040">
        <v>2280</v>
      </c>
      <c r="W67" s="61" t="s">
        <v>39</v>
      </c>
      <c r="X67" s="2274">
        <v>9474</v>
      </c>
      <c r="Z67" s="2561">
        <f>X67/Y81*100</f>
        <v>13.542024013722125</v>
      </c>
      <c r="AB67" s="2561">
        <v>-3.496</v>
      </c>
    </row>
    <row r="68" spans="1:28" x14ac:dyDescent="0.25">
      <c r="A68" s="1978" t="s">
        <v>37</v>
      </c>
      <c r="B68" s="2370">
        <v>6</v>
      </c>
      <c r="C68" s="2400">
        <v>269</v>
      </c>
      <c r="D68" s="2417">
        <v>0</v>
      </c>
      <c r="E68" s="2370">
        <v>15</v>
      </c>
      <c r="F68" s="2400">
        <v>25</v>
      </c>
      <c r="G68" s="2417">
        <v>0</v>
      </c>
      <c r="H68" s="2370">
        <v>0</v>
      </c>
      <c r="I68" s="2034">
        <v>315</v>
      </c>
      <c r="J68" s="2370">
        <v>0</v>
      </c>
      <c r="K68" s="2370">
        <v>0</v>
      </c>
      <c r="L68" s="2370">
        <v>0</v>
      </c>
      <c r="M68" s="2370">
        <v>0</v>
      </c>
      <c r="N68" s="2087">
        <v>0</v>
      </c>
      <c r="O68" s="2088">
        <v>315</v>
      </c>
      <c r="P68" s="2458">
        <v>66</v>
      </c>
      <c r="Q68" s="2472">
        <v>21</v>
      </c>
      <c r="R68" s="2168">
        <v>269</v>
      </c>
      <c r="S68" s="2169">
        <v>22</v>
      </c>
      <c r="T68" s="2040">
        <v>312</v>
      </c>
      <c r="W68" s="61" t="s">
        <v>46</v>
      </c>
      <c r="X68" s="2274">
        <v>8647</v>
      </c>
      <c r="Z68" s="2561">
        <f>X68/Y81*100</f>
        <v>12.359919954259576</v>
      </c>
    </row>
    <row r="69" spans="1:28" x14ac:dyDescent="0.25">
      <c r="A69" s="1978" t="s">
        <v>38</v>
      </c>
      <c r="B69" s="2370">
        <v>111</v>
      </c>
      <c r="C69" s="2400">
        <v>250</v>
      </c>
      <c r="D69" s="2417">
        <v>0</v>
      </c>
      <c r="E69" s="2370">
        <v>63</v>
      </c>
      <c r="F69" s="2400">
        <v>1</v>
      </c>
      <c r="G69" s="2417">
        <v>0</v>
      </c>
      <c r="H69" s="2370">
        <v>0</v>
      </c>
      <c r="I69" s="2034">
        <v>425</v>
      </c>
      <c r="J69" s="2370">
        <v>0</v>
      </c>
      <c r="K69" s="2370">
        <v>0</v>
      </c>
      <c r="L69" s="2370">
        <v>0</v>
      </c>
      <c r="M69" s="2370">
        <v>0</v>
      </c>
      <c r="N69" s="2087">
        <v>0</v>
      </c>
      <c r="O69" s="2088">
        <v>425</v>
      </c>
      <c r="P69" s="2458">
        <v>117</v>
      </c>
      <c r="Q69" s="2472">
        <v>73</v>
      </c>
      <c r="R69" s="2168">
        <v>351</v>
      </c>
      <c r="S69" s="2169">
        <v>1</v>
      </c>
      <c r="T69" s="2040">
        <v>425</v>
      </c>
      <c r="W69" s="61" t="s">
        <v>40</v>
      </c>
      <c r="X69" s="2274">
        <v>7723</v>
      </c>
      <c r="Z69" s="2561">
        <f>X69/Y81*100</f>
        <v>11.039165237278445</v>
      </c>
    </row>
    <row r="70" spans="1:28" x14ac:dyDescent="0.25">
      <c r="A70" s="1978" t="s">
        <v>39</v>
      </c>
      <c r="B70" s="2370">
        <v>256</v>
      </c>
      <c r="C70" s="2400">
        <v>104</v>
      </c>
      <c r="D70" s="2417">
        <v>0</v>
      </c>
      <c r="E70" s="2370">
        <v>160</v>
      </c>
      <c r="F70" s="2400">
        <v>4104</v>
      </c>
      <c r="G70" s="2417">
        <v>0</v>
      </c>
      <c r="H70" s="2370">
        <v>0</v>
      </c>
      <c r="I70" s="2034">
        <v>4624</v>
      </c>
      <c r="J70" s="2370">
        <v>226</v>
      </c>
      <c r="K70" s="2370">
        <v>0</v>
      </c>
      <c r="L70" s="2370">
        <v>4422</v>
      </c>
      <c r="M70" s="2370">
        <v>202</v>
      </c>
      <c r="N70" s="2087">
        <v>4850</v>
      </c>
      <c r="O70" s="2088">
        <v>9474</v>
      </c>
      <c r="P70" s="2458">
        <v>6561</v>
      </c>
      <c r="Q70" s="2472">
        <v>341</v>
      </c>
      <c r="R70" s="2168">
        <v>341</v>
      </c>
      <c r="S70" s="2169">
        <v>2097</v>
      </c>
      <c r="T70" s="2040">
        <v>2779</v>
      </c>
      <c r="W70" s="61" t="s">
        <v>321</v>
      </c>
      <c r="X70" s="2274">
        <v>7296</v>
      </c>
      <c r="Z70" s="2561">
        <f>X70/Y81*100</f>
        <v>10.428816466552316</v>
      </c>
    </row>
    <row r="71" spans="1:28" ht="15" customHeight="1" x14ac:dyDescent="0.25">
      <c r="A71" s="1978" t="s">
        <v>40</v>
      </c>
      <c r="B71" s="2370">
        <v>28</v>
      </c>
      <c r="C71" s="2400">
        <v>0</v>
      </c>
      <c r="D71" s="2417">
        <v>0</v>
      </c>
      <c r="E71" s="2370">
        <v>6</v>
      </c>
      <c r="F71" s="2400">
        <v>4933</v>
      </c>
      <c r="G71" s="2417">
        <v>0</v>
      </c>
      <c r="H71" s="2370">
        <v>0</v>
      </c>
      <c r="I71" s="2034">
        <v>4967</v>
      </c>
      <c r="J71" s="2370">
        <v>622</v>
      </c>
      <c r="K71" s="2370">
        <v>0</v>
      </c>
      <c r="L71" s="2370">
        <v>0</v>
      </c>
      <c r="M71" s="2370">
        <v>2134</v>
      </c>
      <c r="N71" s="2087">
        <v>2756</v>
      </c>
      <c r="O71" s="2088">
        <v>7723</v>
      </c>
      <c r="P71" s="2458">
        <v>7692</v>
      </c>
      <c r="Q71" s="2472">
        <v>31</v>
      </c>
      <c r="R71" s="2168">
        <v>3</v>
      </c>
      <c r="S71" s="2169">
        <v>0</v>
      </c>
      <c r="T71" s="2040">
        <v>34</v>
      </c>
      <c r="W71" s="61" t="s">
        <v>42</v>
      </c>
      <c r="X71" s="2274">
        <v>6326</v>
      </c>
      <c r="Z71" s="2561">
        <f>X71/Y81*100</f>
        <v>9.0423098913664965</v>
      </c>
    </row>
    <row r="72" spans="1:28" x14ac:dyDescent="0.25">
      <c r="A72" s="2313" t="s">
        <v>41</v>
      </c>
      <c r="B72" s="2370">
        <v>160</v>
      </c>
      <c r="C72" s="2400">
        <v>130</v>
      </c>
      <c r="D72" s="2417">
        <v>0</v>
      </c>
      <c r="E72" s="2370">
        <v>194</v>
      </c>
      <c r="F72" s="2400">
        <v>4138</v>
      </c>
      <c r="G72" s="2417">
        <v>0</v>
      </c>
      <c r="H72" s="2370">
        <v>0</v>
      </c>
      <c r="I72" s="2034">
        <v>4622</v>
      </c>
      <c r="J72" s="2370">
        <v>143</v>
      </c>
      <c r="K72" s="2370">
        <v>0</v>
      </c>
      <c r="L72" s="2370">
        <v>0</v>
      </c>
      <c r="M72" s="2370">
        <v>0</v>
      </c>
      <c r="N72" s="2087">
        <v>143</v>
      </c>
      <c r="O72" s="2088">
        <v>4766</v>
      </c>
      <c r="P72" s="2458">
        <v>4430</v>
      </c>
      <c r="Q72" s="2472">
        <v>111</v>
      </c>
      <c r="R72" s="2168">
        <v>227</v>
      </c>
      <c r="S72" s="2169">
        <v>160</v>
      </c>
      <c r="T72" s="2040">
        <v>498</v>
      </c>
      <c r="W72" s="61" t="s">
        <v>609</v>
      </c>
      <c r="X72" s="2274">
        <v>5238</v>
      </c>
      <c r="Z72" s="2561">
        <f>X72/Y81*100</f>
        <v>7.4871355060034315</v>
      </c>
    </row>
    <row r="73" spans="1:28" x14ac:dyDescent="0.25">
      <c r="A73" s="1978" t="s">
        <v>42</v>
      </c>
      <c r="B73" s="2370">
        <v>325</v>
      </c>
      <c r="C73" s="2400">
        <v>350</v>
      </c>
      <c r="D73" s="2417">
        <v>0</v>
      </c>
      <c r="E73" s="2370">
        <v>1109</v>
      </c>
      <c r="F73" s="2400">
        <v>1964</v>
      </c>
      <c r="G73" s="2417">
        <v>0</v>
      </c>
      <c r="H73" s="2370">
        <v>2578</v>
      </c>
      <c r="I73" s="2034">
        <v>6326</v>
      </c>
      <c r="J73" s="2370">
        <v>0</v>
      </c>
      <c r="K73" s="2370">
        <v>0</v>
      </c>
      <c r="L73" s="2370">
        <v>0</v>
      </c>
      <c r="M73" s="2370">
        <v>0</v>
      </c>
      <c r="N73" s="2087">
        <v>0</v>
      </c>
      <c r="O73" s="2088">
        <v>6326</v>
      </c>
      <c r="P73" s="2458">
        <v>4919</v>
      </c>
      <c r="Q73" s="2472">
        <v>4</v>
      </c>
      <c r="R73" s="2168">
        <v>606</v>
      </c>
      <c r="S73" s="2169">
        <v>2451</v>
      </c>
      <c r="T73" s="2040">
        <v>3061</v>
      </c>
      <c r="W73" s="61" t="s">
        <v>41</v>
      </c>
      <c r="X73" s="2274">
        <v>4766</v>
      </c>
      <c r="Z73" s="2561">
        <f>X73/Y81*100</f>
        <v>6.8124642652944543</v>
      </c>
    </row>
    <row r="74" spans="1:28" x14ac:dyDescent="0.25">
      <c r="A74" s="1978" t="s">
        <v>43</v>
      </c>
      <c r="B74" s="2370">
        <v>468</v>
      </c>
      <c r="C74" s="2400">
        <v>521</v>
      </c>
      <c r="D74" s="2417">
        <v>0</v>
      </c>
      <c r="E74" s="2370">
        <v>419</v>
      </c>
      <c r="F74" s="2400">
        <v>265</v>
      </c>
      <c r="G74" s="2417">
        <v>0</v>
      </c>
      <c r="H74" s="2370">
        <v>203</v>
      </c>
      <c r="I74" s="2034">
        <v>1876</v>
      </c>
      <c r="J74" s="2370">
        <v>129</v>
      </c>
      <c r="K74" s="2370">
        <v>0</v>
      </c>
      <c r="L74" s="2370">
        <v>0</v>
      </c>
      <c r="M74" s="2370">
        <v>0</v>
      </c>
      <c r="N74" s="2087">
        <v>129</v>
      </c>
      <c r="O74" s="2088">
        <v>2005</v>
      </c>
      <c r="P74" s="2458">
        <v>931</v>
      </c>
      <c r="Q74" s="2472">
        <v>164</v>
      </c>
      <c r="R74" s="2168">
        <v>428</v>
      </c>
      <c r="S74" s="2169">
        <v>1407</v>
      </c>
      <c r="T74" s="2040">
        <v>1999</v>
      </c>
      <c r="W74" s="61" t="s">
        <v>557</v>
      </c>
      <c r="X74" s="2274">
        <v>2896</v>
      </c>
      <c r="Z74" s="2561">
        <f>X74/Y81*100</f>
        <v>4.139508290451686</v>
      </c>
    </row>
    <row r="75" spans="1:28" x14ac:dyDescent="0.25">
      <c r="A75" s="1978" t="s">
        <v>44</v>
      </c>
      <c r="B75" s="2370">
        <v>230</v>
      </c>
      <c r="C75" s="2400">
        <v>91</v>
      </c>
      <c r="D75" s="2417">
        <v>0</v>
      </c>
      <c r="E75" s="2370">
        <v>56</v>
      </c>
      <c r="F75" s="2400">
        <v>106</v>
      </c>
      <c r="G75" s="2417">
        <v>0</v>
      </c>
      <c r="H75" s="2370">
        <v>0</v>
      </c>
      <c r="I75" s="2034">
        <v>483</v>
      </c>
      <c r="J75" s="2370">
        <v>0</v>
      </c>
      <c r="K75" s="2370">
        <v>0</v>
      </c>
      <c r="L75" s="2370">
        <v>0</v>
      </c>
      <c r="M75" s="2370">
        <v>0</v>
      </c>
      <c r="N75" s="2087">
        <v>0</v>
      </c>
      <c r="O75" s="2088">
        <v>483</v>
      </c>
      <c r="P75" s="2458">
        <v>248</v>
      </c>
      <c r="Q75" s="2472">
        <v>91</v>
      </c>
      <c r="R75" s="2168">
        <v>52</v>
      </c>
      <c r="S75" s="2169">
        <v>333</v>
      </c>
      <c r="T75" s="2040">
        <v>476</v>
      </c>
      <c r="W75" s="61" t="s">
        <v>43</v>
      </c>
      <c r="X75" s="2274">
        <v>2005</v>
      </c>
      <c r="Z75" s="2561">
        <f>X75/Y81*100</f>
        <v>2.8659233847913095</v>
      </c>
    </row>
    <row r="76" spans="1:28" x14ac:dyDescent="0.25">
      <c r="A76" s="1978" t="s">
        <v>45</v>
      </c>
      <c r="B76" s="2370">
        <v>221</v>
      </c>
      <c r="C76" s="2400">
        <v>59</v>
      </c>
      <c r="D76" s="2417">
        <v>0</v>
      </c>
      <c r="E76" s="2370">
        <v>104</v>
      </c>
      <c r="F76" s="2400">
        <v>27</v>
      </c>
      <c r="G76" s="2417">
        <v>0</v>
      </c>
      <c r="H76" s="2370">
        <v>44</v>
      </c>
      <c r="I76" s="2034">
        <v>455</v>
      </c>
      <c r="J76" s="2370">
        <v>0</v>
      </c>
      <c r="K76" s="2370">
        <v>0</v>
      </c>
      <c r="L76" s="2370">
        <v>0</v>
      </c>
      <c r="M76" s="2370">
        <v>302</v>
      </c>
      <c r="N76" s="2087">
        <v>302</v>
      </c>
      <c r="O76" s="2088">
        <v>757</v>
      </c>
      <c r="P76" s="2458">
        <v>597</v>
      </c>
      <c r="Q76" s="2472">
        <v>150</v>
      </c>
      <c r="R76" s="2168">
        <v>395</v>
      </c>
      <c r="S76" s="2169">
        <v>204</v>
      </c>
      <c r="T76" s="2040">
        <v>749</v>
      </c>
      <c r="W76" s="61" t="s">
        <v>45</v>
      </c>
      <c r="X76" s="2274">
        <v>757</v>
      </c>
      <c r="Z76" s="2561">
        <f>X76/Y81*100</f>
        <v>1.0820468839336763</v>
      </c>
    </row>
    <row r="77" spans="1:28" x14ac:dyDescent="0.25">
      <c r="A77" s="1978" t="s">
        <v>46</v>
      </c>
      <c r="B77" s="2370">
        <v>8</v>
      </c>
      <c r="C77" s="2400">
        <v>0</v>
      </c>
      <c r="D77" s="2417">
        <v>0</v>
      </c>
      <c r="E77" s="2370">
        <v>42</v>
      </c>
      <c r="F77" s="2400">
        <v>3442</v>
      </c>
      <c r="G77" s="2417">
        <v>0</v>
      </c>
      <c r="H77" s="2370">
        <v>2553</v>
      </c>
      <c r="I77" s="2034">
        <v>6045</v>
      </c>
      <c r="J77" s="2370">
        <v>0</v>
      </c>
      <c r="K77" s="2370">
        <v>0</v>
      </c>
      <c r="L77" s="2370">
        <v>0</v>
      </c>
      <c r="M77" s="2370">
        <v>2602</v>
      </c>
      <c r="N77" s="2087">
        <v>2602</v>
      </c>
      <c r="O77" s="2088">
        <v>8647</v>
      </c>
      <c r="P77" s="2458">
        <v>8138</v>
      </c>
      <c r="Q77" s="2472">
        <v>9</v>
      </c>
      <c r="R77" s="2168">
        <v>1159</v>
      </c>
      <c r="S77" s="2169">
        <v>1238</v>
      </c>
      <c r="T77" s="2040">
        <v>2406</v>
      </c>
      <c r="W77" s="61" t="s">
        <v>44</v>
      </c>
      <c r="X77" s="2274">
        <v>483</v>
      </c>
      <c r="Z77" s="2561">
        <f>X77/Y81*100</f>
        <v>0.69039451114922812</v>
      </c>
    </row>
    <row r="78" spans="1:28" x14ac:dyDescent="0.25">
      <c r="A78" s="1978" t="s">
        <v>47</v>
      </c>
      <c r="B78" s="2370">
        <v>179</v>
      </c>
      <c r="C78" s="2400">
        <v>0</v>
      </c>
      <c r="D78" s="2417">
        <v>0</v>
      </c>
      <c r="E78" s="2370">
        <v>43</v>
      </c>
      <c r="F78" s="2400">
        <v>213</v>
      </c>
      <c r="G78" s="2417">
        <v>0</v>
      </c>
      <c r="H78" s="2370">
        <v>0</v>
      </c>
      <c r="I78" s="2034">
        <v>435</v>
      </c>
      <c r="J78" s="2370">
        <v>0</v>
      </c>
      <c r="K78" s="2370">
        <v>0</v>
      </c>
      <c r="L78" s="2370">
        <v>6</v>
      </c>
      <c r="M78" s="2370">
        <v>0</v>
      </c>
      <c r="N78" s="2087">
        <v>6</v>
      </c>
      <c r="O78" s="2088">
        <v>441</v>
      </c>
      <c r="P78" s="2458">
        <v>239</v>
      </c>
      <c r="Q78" s="2472">
        <v>12</v>
      </c>
      <c r="R78" s="2168">
        <v>48</v>
      </c>
      <c r="S78" s="2169">
        <v>162</v>
      </c>
      <c r="T78" s="2040">
        <v>222</v>
      </c>
      <c r="W78" s="61" t="s">
        <v>47</v>
      </c>
      <c r="X78" s="2274">
        <v>441</v>
      </c>
      <c r="Z78" s="2561">
        <f>X78/Y81*100</f>
        <v>0.630360205831904</v>
      </c>
    </row>
    <row r="79" spans="1:28" x14ac:dyDescent="0.25">
      <c r="A79" s="1982" t="s">
        <v>557</v>
      </c>
      <c r="B79" s="2375">
        <v>484</v>
      </c>
      <c r="C79" s="2405">
        <v>1444</v>
      </c>
      <c r="D79" s="2422">
        <v>0</v>
      </c>
      <c r="E79" s="2375">
        <v>418</v>
      </c>
      <c r="F79" s="2405">
        <v>240</v>
      </c>
      <c r="G79" s="2422">
        <v>0</v>
      </c>
      <c r="H79" s="2375">
        <v>310</v>
      </c>
      <c r="I79" s="2062">
        <v>2896</v>
      </c>
      <c r="J79" s="2375">
        <v>0</v>
      </c>
      <c r="K79" s="2375">
        <v>0</v>
      </c>
      <c r="L79" s="2375">
        <v>0</v>
      </c>
      <c r="M79" s="2375">
        <v>0</v>
      </c>
      <c r="N79" s="2089">
        <v>0</v>
      </c>
      <c r="O79" s="2089">
        <v>2896</v>
      </c>
      <c r="P79" s="2462">
        <v>2256</v>
      </c>
      <c r="Q79" s="2476">
        <v>188</v>
      </c>
      <c r="R79" s="2490">
        <v>893</v>
      </c>
      <c r="S79" s="2554">
        <v>1650</v>
      </c>
      <c r="T79" s="2062">
        <v>2731</v>
      </c>
      <c r="W79" s="61" t="s">
        <v>38</v>
      </c>
      <c r="X79" s="2274">
        <v>425</v>
      </c>
      <c r="Z79" s="2561">
        <f>X79/Y81*100</f>
        <v>0.6074899942824471</v>
      </c>
    </row>
    <row r="80" spans="1:28" ht="15.75" thickBot="1" x14ac:dyDescent="0.3">
      <c r="A80" s="2289" t="s">
        <v>321</v>
      </c>
      <c r="B80" s="2370">
        <v>616</v>
      </c>
      <c r="C80" s="2400">
        <v>893</v>
      </c>
      <c r="D80" s="2417">
        <v>0</v>
      </c>
      <c r="E80" s="2370">
        <v>569</v>
      </c>
      <c r="F80" s="2400">
        <v>2502</v>
      </c>
      <c r="G80" s="2417">
        <v>0</v>
      </c>
      <c r="H80" s="2370">
        <v>804</v>
      </c>
      <c r="I80" s="2071">
        <v>5384</v>
      </c>
      <c r="J80" s="2370">
        <v>0</v>
      </c>
      <c r="K80" s="2370">
        <v>0</v>
      </c>
      <c r="L80" s="2370">
        <v>1912</v>
      </c>
      <c r="M80" s="2370">
        <v>0</v>
      </c>
      <c r="N80" s="2087">
        <v>1912</v>
      </c>
      <c r="O80" s="2088">
        <v>7296</v>
      </c>
      <c r="P80" s="2458">
        <v>5735</v>
      </c>
      <c r="Q80" s="2475">
        <v>547</v>
      </c>
      <c r="R80" s="2489">
        <v>963</v>
      </c>
      <c r="S80" s="2500">
        <v>1405</v>
      </c>
      <c r="T80" s="2095">
        <v>2915</v>
      </c>
      <c r="W80" s="61" t="s">
        <v>37</v>
      </c>
      <c r="X80" s="2274">
        <v>315</v>
      </c>
      <c r="Z80" s="2561">
        <f>X80/Y81*100</f>
        <v>0.45025728987993141</v>
      </c>
    </row>
    <row r="81" spans="1:25" s="2" customFormat="1" ht="15.75" thickBot="1" x14ac:dyDescent="0.3">
      <c r="A81" s="1992" t="s">
        <v>25</v>
      </c>
      <c r="B81" s="2096">
        <v>4757</v>
      </c>
      <c r="C81" s="2097">
        <v>8690</v>
      </c>
      <c r="D81" s="2098">
        <v>288</v>
      </c>
      <c r="E81" s="2096">
        <v>4696</v>
      </c>
      <c r="F81" s="2097">
        <v>30928</v>
      </c>
      <c r="G81" s="2098">
        <v>0</v>
      </c>
      <c r="H81" s="2096">
        <v>7439</v>
      </c>
      <c r="I81" s="2078">
        <v>56510</v>
      </c>
      <c r="J81" s="2096">
        <v>1392</v>
      </c>
      <c r="K81" s="2096">
        <v>0</v>
      </c>
      <c r="L81" s="2096">
        <v>6816</v>
      </c>
      <c r="M81" s="2096">
        <v>5241</v>
      </c>
      <c r="N81" s="2099">
        <v>13450</v>
      </c>
      <c r="O81" s="2100">
        <v>69960</v>
      </c>
      <c r="P81" s="2096">
        <v>54428</v>
      </c>
      <c r="Q81" s="2101">
        <v>1841</v>
      </c>
      <c r="R81" s="2101">
        <v>6480</v>
      </c>
      <c r="S81" s="2102">
        <v>14159</v>
      </c>
      <c r="T81" s="2080">
        <v>22480</v>
      </c>
      <c r="Y81" s="2274">
        <v>69960</v>
      </c>
    </row>
    <row r="82" spans="1:25" s="2" customFormat="1" ht="15.75" thickBot="1" x14ac:dyDescent="0.3">
      <c r="A82" s="1966" t="s">
        <v>558</v>
      </c>
      <c r="B82" s="2077">
        <v>16166</v>
      </c>
      <c r="C82" s="2103">
        <v>23696</v>
      </c>
      <c r="D82" s="2104">
        <v>897</v>
      </c>
      <c r="E82" s="2077">
        <v>8951</v>
      </c>
      <c r="F82" s="2105">
        <v>38554</v>
      </c>
      <c r="G82" s="2080">
        <v>99</v>
      </c>
      <c r="H82" s="2077">
        <v>12762</v>
      </c>
      <c r="I82" s="2078">
        <v>100129</v>
      </c>
      <c r="J82" s="2077">
        <v>4520</v>
      </c>
      <c r="K82" s="2077">
        <v>50</v>
      </c>
      <c r="L82" s="2077">
        <v>7440</v>
      </c>
      <c r="M82" s="2077">
        <v>5564</v>
      </c>
      <c r="N82" s="2078">
        <v>17574</v>
      </c>
      <c r="O82" s="2079">
        <v>117702</v>
      </c>
      <c r="P82" s="2077">
        <v>76288</v>
      </c>
      <c r="Q82" s="2106">
        <v>9150</v>
      </c>
      <c r="R82" s="2106">
        <v>18620</v>
      </c>
      <c r="S82" s="2107">
        <v>33923</v>
      </c>
      <c r="T82" s="2108">
        <v>61692</v>
      </c>
    </row>
    <row r="83" spans="1:25" x14ac:dyDescent="0.25">
      <c r="F83" s="2274"/>
      <c r="H83" s="2274"/>
      <c r="N83" s="2274"/>
      <c r="O83" s="2561"/>
    </row>
    <row r="84" spans="1:25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5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5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5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5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5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5" ht="15.75" thickBot="1" x14ac:dyDescent="0.3">
      <c r="A90" s="2115" t="s">
        <v>491</v>
      </c>
      <c r="B90" s="2116">
        <v>11409</v>
      </c>
      <c r="C90" s="2116">
        <v>15006</v>
      </c>
      <c r="D90" s="2237">
        <v>609</v>
      </c>
      <c r="E90" s="2116">
        <v>4255</v>
      </c>
      <c r="F90" s="2116">
        <v>7626</v>
      </c>
      <c r="G90" s="2117">
        <v>99</v>
      </c>
      <c r="H90" s="2116">
        <v>5323</v>
      </c>
      <c r="I90" s="2118">
        <v>43619</v>
      </c>
      <c r="J90" s="2119">
        <v>3128</v>
      </c>
      <c r="K90" s="2116">
        <v>50</v>
      </c>
      <c r="L90" s="2119">
        <v>623</v>
      </c>
      <c r="M90" s="2116">
        <v>323</v>
      </c>
      <c r="N90" s="2120">
        <v>4124</v>
      </c>
      <c r="O90" s="2121">
        <v>47743</v>
      </c>
      <c r="P90" s="2122">
        <v>21860</v>
      </c>
      <c r="Q90" s="2101">
        <v>7310</v>
      </c>
      <c r="R90" s="2101">
        <v>12139</v>
      </c>
      <c r="S90" s="2102">
        <v>19764</v>
      </c>
      <c r="T90" s="2080">
        <v>39213</v>
      </c>
    </row>
    <row r="91" spans="1:25" x14ac:dyDescent="0.25">
      <c r="A91" s="2123" t="s">
        <v>49</v>
      </c>
      <c r="B91" s="2377">
        <v>8740</v>
      </c>
      <c r="C91" s="2406">
        <v>9676</v>
      </c>
      <c r="D91" s="2523">
        <v>587</v>
      </c>
      <c r="E91" s="2406">
        <v>3342</v>
      </c>
      <c r="F91" s="2406">
        <v>5886</v>
      </c>
      <c r="G91" s="2432">
        <v>82</v>
      </c>
      <c r="H91" s="2544">
        <v>3045</v>
      </c>
      <c r="I91" s="2445">
        <v>30689</v>
      </c>
      <c r="J91" s="2387">
        <v>3128</v>
      </c>
      <c r="K91" s="2406">
        <v>1</v>
      </c>
      <c r="L91" s="2130">
        <v>533</v>
      </c>
      <c r="M91" s="2130">
        <v>323</v>
      </c>
      <c r="N91" s="2131">
        <v>3985</v>
      </c>
      <c r="O91" s="2132">
        <v>34674</v>
      </c>
      <c r="P91" s="2463">
        <v>16618</v>
      </c>
      <c r="Q91" s="2477">
        <v>6641</v>
      </c>
      <c r="R91" s="2491">
        <v>10370</v>
      </c>
      <c r="S91" s="2501">
        <v>11136</v>
      </c>
      <c r="T91" s="2040">
        <v>28147</v>
      </c>
    </row>
    <row r="92" spans="1:25" x14ac:dyDescent="0.25">
      <c r="A92" s="2137" t="s">
        <v>50</v>
      </c>
      <c r="B92" s="2378">
        <v>0</v>
      </c>
      <c r="C92" s="2511">
        <v>0</v>
      </c>
      <c r="D92" s="2524">
        <v>0</v>
      </c>
      <c r="E92" s="2511">
        <v>0</v>
      </c>
      <c r="F92" s="2511">
        <v>0</v>
      </c>
      <c r="G92" s="2536">
        <v>0</v>
      </c>
      <c r="H92" s="2545">
        <v>0</v>
      </c>
      <c r="I92" s="2446">
        <v>0</v>
      </c>
      <c r="J92" s="2388">
        <v>0</v>
      </c>
      <c r="K92" s="2379">
        <v>0</v>
      </c>
      <c r="L92" s="2144">
        <v>0</v>
      </c>
      <c r="M92" s="2144">
        <v>0</v>
      </c>
      <c r="N92" s="2131">
        <v>0</v>
      </c>
      <c r="O92" s="2132">
        <v>0</v>
      </c>
      <c r="P92" s="2170">
        <v>0</v>
      </c>
      <c r="Q92" s="2478">
        <v>0</v>
      </c>
      <c r="R92" s="2425">
        <v>0</v>
      </c>
      <c r="S92" s="2434">
        <v>0</v>
      </c>
      <c r="T92" s="2149">
        <v>0</v>
      </c>
    </row>
    <row r="93" spans="1:25" x14ac:dyDescent="0.25">
      <c r="A93" s="2137" t="s">
        <v>51</v>
      </c>
      <c r="B93" s="2378">
        <v>2040</v>
      </c>
      <c r="C93" s="2511">
        <v>3736</v>
      </c>
      <c r="D93" s="2524">
        <v>0</v>
      </c>
      <c r="E93" s="2379">
        <v>700</v>
      </c>
      <c r="F93" s="2379">
        <v>1212</v>
      </c>
      <c r="G93" s="2536">
        <v>5</v>
      </c>
      <c r="H93" s="2545">
        <v>2196</v>
      </c>
      <c r="I93" s="2446">
        <v>9884</v>
      </c>
      <c r="J93" s="2388">
        <v>0</v>
      </c>
      <c r="K93" s="2379">
        <v>49</v>
      </c>
      <c r="L93" s="2144">
        <v>90</v>
      </c>
      <c r="M93" s="2144">
        <v>0</v>
      </c>
      <c r="N93" s="2131">
        <v>139</v>
      </c>
      <c r="O93" s="2132">
        <v>10023</v>
      </c>
      <c r="P93" s="2170">
        <v>3902</v>
      </c>
      <c r="Q93" s="2478">
        <v>117</v>
      </c>
      <c r="R93" s="2425">
        <v>922</v>
      </c>
      <c r="S93" s="2434">
        <v>6992</v>
      </c>
      <c r="T93" s="2149">
        <v>8032</v>
      </c>
    </row>
    <row r="94" spans="1:25" x14ac:dyDescent="0.25">
      <c r="A94" s="2150" t="s">
        <v>52</v>
      </c>
      <c r="B94" s="2379">
        <v>207</v>
      </c>
      <c r="C94" s="2511">
        <v>222</v>
      </c>
      <c r="D94" s="2524">
        <v>22</v>
      </c>
      <c r="E94" s="2512">
        <v>161</v>
      </c>
      <c r="F94" s="2512">
        <v>65</v>
      </c>
      <c r="G94" s="2537">
        <v>0</v>
      </c>
      <c r="H94" s="2546">
        <v>24</v>
      </c>
      <c r="I94" s="2446">
        <v>679</v>
      </c>
      <c r="J94" s="2389">
        <v>0</v>
      </c>
      <c r="K94" s="2380">
        <v>0</v>
      </c>
      <c r="L94" s="2380">
        <v>0</v>
      </c>
      <c r="M94" s="2380">
        <v>0</v>
      </c>
      <c r="N94" s="2131">
        <v>0</v>
      </c>
      <c r="O94" s="2132">
        <v>679</v>
      </c>
      <c r="P94" s="2170">
        <v>224</v>
      </c>
      <c r="Q94" s="2478">
        <v>366</v>
      </c>
      <c r="R94" s="2425">
        <v>221</v>
      </c>
      <c r="S94" s="2434">
        <v>86</v>
      </c>
      <c r="T94" s="2149">
        <v>673</v>
      </c>
    </row>
    <row r="95" spans="1:25" x14ac:dyDescent="0.25">
      <c r="A95" s="2154" t="s">
        <v>53</v>
      </c>
      <c r="B95" s="2380">
        <v>358</v>
      </c>
      <c r="C95" s="2512">
        <v>1372</v>
      </c>
      <c r="D95" s="2525">
        <v>0</v>
      </c>
      <c r="E95" s="2512">
        <v>49</v>
      </c>
      <c r="F95" s="2512">
        <v>463</v>
      </c>
      <c r="G95" s="2537">
        <v>12</v>
      </c>
      <c r="H95" s="2546">
        <v>58</v>
      </c>
      <c r="I95" s="2446">
        <v>2300</v>
      </c>
      <c r="J95" s="2389">
        <v>0</v>
      </c>
      <c r="K95" s="2380">
        <v>0</v>
      </c>
      <c r="L95" s="2380">
        <v>0</v>
      </c>
      <c r="M95" s="2380">
        <v>0</v>
      </c>
      <c r="N95" s="2131">
        <v>0</v>
      </c>
      <c r="O95" s="2132">
        <v>2300</v>
      </c>
      <c r="P95" s="2170">
        <v>1099</v>
      </c>
      <c r="Q95" s="2478">
        <v>122</v>
      </c>
      <c r="R95" s="2425">
        <v>626</v>
      </c>
      <c r="S95" s="2434">
        <v>1550</v>
      </c>
      <c r="T95" s="2149">
        <v>2297</v>
      </c>
    </row>
    <row r="96" spans="1:25" ht="15.75" thickBot="1" x14ac:dyDescent="0.3">
      <c r="A96" s="2155" t="s">
        <v>23</v>
      </c>
      <c r="B96" s="2381">
        <v>64</v>
      </c>
      <c r="C96" s="2513">
        <v>0</v>
      </c>
      <c r="D96" s="2526">
        <v>0</v>
      </c>
      <c r="E96" s="2513">
        <v>3</v>
      </c>
      <c r="F96" s="2513">
        <v>0</v>
      </c>
      <c r="G96" s="2538">
        <v>0</v>
      </c>
      <c r="H96" s="2547">
        <v>0</v>
      </c>
      <c r="I96" s="2447">
        <v>67</v>
      </c>
      <c r="J96" s="2390">
        <v>0</v>
      </c>
      <c r="K96" s="2381">
        <v>0</v>
      </c>
      <c r="L96" s="2381">
        <v>0</v>
      </c>
      <c r="M96" s="2381">
        <v>0</v>
      </c>
      <c r="N96" s="2131">
        <v>0</v>
      </c>
      <c r="O96" s="2132">
        <v>67</v>
      </c>
      <c r="P96" s="2464">
        <v>17</v>
      </c>
      <c r="Q96" s="2479">
        <v>64</v>
      </c>
      <c r="R96" s="2492">
        <v>0</v>
      </c>
      <c r="S96" s="2502">
        <v>0</v>
      </c>
      <c r="T96" s="2337">
        <v>64</v>
      </c>
    </row>
    <row r="97" spans="1:20" ht="15.75" thickBot="1" x14ac:dyDescent="0.3">
      <c r="A97" s="2115" t="s">
        <v>492</v>
      </c>
      <c r="B97" s="2116">
        <v>4757</v>
      </c>
      <c r="C97" s="2116">
        <v>8690</v>
      </c>
      <c r="D97" s="2237">
        <v>288</v>
      </c>
      <c r="E97" s="2116">
        <v>4696</v>
      </c>
      <c r="F97" s="2116">
        <v>30928</v>
      </c>
      <c r="G97" s="2237">
        <v>0</v>
      </c>
      <c r="H97" s="2122">
        <v>7439</v>
      </c>
      <c r="I97" s="2118">
        <v>56510</v>
      </c>
      <c r="J97" s="2166">
        <v>1392</v>
      </c>
      <c r="K97" s="2116">
        <v>0</v>
      </c>
      <c r="L97" s="2116">
        <v>6816</v>
      </c>
      <c r="M97" s="2116">
        <v>5241</v>
      </c>
      <c r="N97" s="2120">
        <v>13450</v>
      </c>
      <c r="O97" s="2121">
        <v>69960</v>
      </c>
      <c r="P97" s="2122">
        <v>54428</v>
      </c>
      <c r="Q97" s="2101">
        <v>1841</v>
      </c>
      <c r="R97" s="2101">
        <v>6480</v>
      </c>
      <c r="S97" s="2102">
        <v>14159</v>
      </c>
      <c r="T97" s="2080">
        <v>22480</v>
      </c>
    </row>
    <row r="98" spans="1:20" x14ac:dyDescent="0.25">
      <c r="A98" s="2137" t="s">
        <v>49</v>
      </c>
      <c r="B98" s="2380">
        <v>4450</v>
      </c>
      <c r="C98" s="2380">
        <v>6328</v>
      </c>
      <c r="D98" s="2525">
        <v>288</v>
      </c>
      <c r="E98" s="2380">
        <v>4619</v>
      </c>
      <c r="F98" s="2380">
        <v>23819</v>
      </c>
      <c r="G98" s="2537">
        <v>0</v>
      </c>
      <c r="H98" s="2441">
        <v>6249</v>
      </c>
      <c r="I98" s="2445">
        <v>45464</v>
      </c>
      <c r="J98" s="2389">
        <v>1249</v>
      </c>
      <c r="K98" s="2380">
        <v>0</v>
      </c>
      <c r="L98" s="2380">
        <v>4426</v>
      </c>
      <c r="M98" s="2380">
        <v>5038</v>
      </c>
      <c r="N98" s="2131">
        <v>10714</v>
      </c>
      <c r="O98" s="2132">
        <v>56178</v>
      </c>
      <c r="P98" s="2170">
        <v>44826</v>
      </c>
      <c r="Q98" s="2477">
        <v>1620</v>
      </c>
      <c r="R98" s="2491">
        <v>4912</v>
      </c>
      <c r="S98" s="2501">
        <v>10920</v>
      </c>
      <c r="T98" s="2040">
        <v>17452</v>
      </c>
    </row>
    <row r="99" spans="1:20" x14ac:dyDescent="0.25">
      <c r="A99" s="2137" t="s">
        <v>50</v>
      </c>
      <c r="B99" s="2380">
        <v>0</v>
      </c>
      <c r="C99" s="2512">
        <v>0</v>
      </c>
      <c r="D99" s="2525">
        <v>0</v>
      </c>
      <c r="E99" s="2512">
        <v>0</v>
      </c>
      <c r="F99" s="2512">
        <v>0</v>
      </c>
      <c r="G99" s="2537">
        <v>0</v>
      </c>
      <c r="H99" s="2546">
        <v>0</v>
      </c>
      <c r="I99" s="2446">
        <v>0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0</v>
      </c>
      <c r="P99" s="2170">
        <v>0</v>
      </c>
      <c r="Q99" s="2478">
        <v>0</v>
      </c>
      <c r="R99" s="2425">
        <v>0</v>
      </c>
      <c r="S99" s="2434">
        <v>0</v>
      </c>
      <c r="T99" s="2149">
        <v>0</v>
      </c>
    </row>
    <row r="100" spans="1:20" x14ac:dyDescent="0.25">
      <c r="A100" s="2137" t="s">
        <v>51</v>
      </c>
      <c r="B100" s="2167">
        <v>269</v>
      </c>
      <c r="C100" s="2514">
        <v>2342</v>
      </c>
      <c r="D100" s="2527">
        <v>0</v>
      </c>
      <c r="E100" s="2167">
        <v>49</v>
      </c>
      <c r="F100" s="2167">
        <v>7108</v>
      </c>
      <c r="G100" s="2539">
        <v>0</v>
      </c>
      <c r="H100" s="2170">
        <v>1190</v>
      </c>
      <c r="I100" s="2446">
        <v>10958</v>
      </c>
      <c r="J100" s="2171">
        <v>143</v>
      </c>
      <c r="K100" s="2167">
        <v>0</v>
      </c>
      <c r="L100" s="2167">
        <v>2390</v>
      </c>
      <c r="M100" s="2167">
        <v>1</v>
      </c>
      <c r="N100" s="2131">
        <v>2534</v>
      </c>
      <c r="O100" s="2132">
        <v>13492</v>
      </c>
      <c r="P100" s="2170">
        <v>9373</v>
      </c>
      <c r="Q100" s="2478">
        <v>167</v>
      </c>
      <c r="R100" s="2425">
        <v>1332</v>
      </c>
      <c r="S100" s="2434">
        <v>3239</v>
      </c>
      <c r="T100" s="2149">
        <v>4738</v>
      </c>
    </row>
    <row r="101" spans="1:20" x14ac:dyDescent="0.25">
      <c r="A101" s="2150" t="s">
        <v>52</v>
      </c>
      <c r="B101" s="2167">
        <v>27</v>
      </c>
      <c r="C101" s="2514">
        <v>20</v>
      </c>
      <c r="D101" s="2527">
        <v>0</v>
      </c>
      <c r="E101" s="2514">
        <v>19</v>
      </c>
      <c r="F101" s="2514">
        <v>0</v>
      </c>
      <c r="G101" s="2539">
        <v>0</v>
      </c>
      <c r="H101" s="2548">
        <v>0</v>
      </c>
      <c r="I101" s="2446">
        <v>66</v>
      </c>
      <c r="J101" s="2171">
        <v>0</v>
      </c>
      <c r="K101" s="2167">
        <v>0</v>
      </c>
      <c r="L101" s="2167">
        <v>0</v>
      </c>
      <c r="M101" s="2167">
        <v>0</v>
      </c>
      <c r="N101" s="2131">
        <v>0</v>
      </c>
      <c r="O101" s="2132">
        <v>66</v>
      </c>
      <c r="P101" s="2170">
        <v>16</v>
      </c>
      <c r="Q101" s="2478">
        <v>43</v>
      </c>
      <c r="R101" s="2425">
        <v>23</v>
      </c>
      <c r="S101" s="2434">
        <v>0</v>
      </c>
      <c r="T101" s="2149">
        <v>66</v>
      </c>
    </row>
    <row r="102" spans="1:20" x14ac:dyDescent="0.25">
      <c r="A102" s="2150" t="s">
        <v>53</v>
      </c>
      <c r="B102" s="2167">
        <v>6</v>
      </c>
      <c r="C102" s="2514">
        <v>0</v>
      </c>
      <c r="D102" s="2527">
        <v>0</v>
      </c>
      <c r="E102" s="2514">
        <v>5</v>
      </c>
      <c r="F102" s="2514">
        <v>1</v>
      </c>
      <c r="G102" s="2527">
        <v>0</v>
      </c>
      <c r="H102" s="2549">
        <v>0</v>
      </c>
      <c r="I102" s="2446">
        <v>12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12</v>
      </c>
      <c r="P102" s="2170">
        <v>5</v>
      </c>
      <c r="Q102" s="2478">
        <v>5</v>
      </c>
      <c r="R102" s="2425">
        <v>7</v>
      </c>
      <c r="S102" s="2434">
        <v>0</v>
      </c>
      <c r="T102" s="2149">
        <v>12</v>
      </c>
    </row>
    <row r="103" spans="1:20" ht="15.75" thickBot="1" x14ac:dyDescent="0.3">
      <c r="A103" s="2340" t="s">
        <v>23</v>
      </c>
      <c r="B103" s="2382">
        <v>6</v>
      </c>
      <c r="C103" s="2515">
        <v>0</v>
      </c>
      <c r="D103" s="2528">
        <v>0</v>
      </c>
      <c r="E103" s="2515">
        <v>4</v>
      </c>
      <c r="F103" s="2515">
        <v>0</v>
      </c>
      <c r="G103" s="2528">
        <v>0</v>
      </c>
      <c r="H103" s="2550">
        <v>0</v>
      </c>
      <c r="I103" s="2447">
        <v>10</v>
      </c>
      <c r="J103" s="2391">
        <v>0</v>
      </c>
      <c r="K103" s="2382">
        <v>0</v>
      </c>
      <c r="L103" s="2382">
        <v>0</v>
      </c>
      <c r="M103" s="2382">
        <v>202</v>
      </c>
      <c r="N103" s="2131">
        <v>202</v>
      </c>
      <c r="O103" s="2132">
        <v>212</v>
      </c>
      <c r="P103" s="2464">
        <v>208</v>
      </c>
      <c r="Q103" s="2479">
        <v>6</v>
      </c>
      <c r="R103" s="2492">
        <v>206</v>
      </c>
      <c r="S103" s="2502">
        <v>0</v>
      </c>
      <c r="T103" s="2337">
        <v>212</v>
      </c>
    </row>
    <row r="104" spans="1:20" s="336" customFormat="1" ht="15.75" thickBot="1" x14ac:dyDescent="0.3">
      <c r="A104" s="1275" t="s">
        <v>558</v>
      </c>
      <c r="B104" s="2354">
        <v>16166</v>
      </c>
      <c r="C104" s="2355">
        <v>23696</v>
      </c>
      <c r="D104" s="2356">
        <v>897</v>
      </c>
      <c r="E104" s="2355">
        <v>8951</v>
      </c>
      <c r="F104" s="2355">
        <v>38554</v>
      </c>
      <c r="G104" s="2356">
        <v>99</v>
      </c>
      <c r="H104" s="2355">
        <v>12762</v>
      </c>
      <c r="I104" s="2181">
        <v>100129</v>
      </c>
      <c r="J104" s="2357">
        <v>4520</v>
      </c>
      <c r="K104" s="2357">
        <v>50</v>
      </c>
      <c r="L104" s="2357">
        <v>7440</v>
      </c>
      <c r="M104" s="2357">
        <v>5564</v>
      </c>
      <c r="N104" s="2266">
        <v>17574</v>
      </c>
      <c r="O104" s="2267">
        <v>117702</v>
      </c>
      <c r="P104" s="2357">
        <v>76288</v>
      </c>
      <c r="Q104" s="2356">
        <v>9150</v>
      </c>
      <c r="R104" s="2356">
        <v>18620</v>
      </c>
      <c r="S104" s="2356">
        <v>33923</v>
      </c>
      <c r="T104" s="2358">
        <v>61692</v>
      </c>
    </row>
    <row r="105" spans="1:20" ht="30" thickBot="1" x14ac:dyDescent="0.3">
      <c r="A105" s="2183" t="s">
        <v>559</v>
      </c>
      <c r="B105" s="2269">
        <v>25841</v>
      </c>
      <c r="C105" s="2184">
        <v>25250</v>
      </c>
      <c r="D105" s="2270">
        <v>1898</v>
      </c>
      <c r="E105" s="2184">
        <v>14852</v>
      </c>
      <c r="F105" s="2184">
        <v>41035</v>
      </c>
      <c r="G105" s="2185">
        <v>108</v>
      </c>
      <c r="H105" s="2184">
        <v>13979</v>
      </c>
      <c r="I105" s="1379">
        <v>120957</v>
      </c>
      <c r="J105" s="2271">
        <v>4562</v>
      </c>
      <c r="K105" s="2271">
        <v>53</v>
      </c>
      <c r="L105" s="2271">
        <v>7440</v>
      </c>
      <c r="M105" s="2271">
        <v>5564</v>
      </c>
      <c r="N105" s="2272">
        <v>17619</v>
      </c>
      <c r="O105" s="2273">
        <v>138576</v>
      </c>
      <c r="P105" s="2184">
        <v>84199</v>
      </c>
      <c r="Q105" s="2185">
        <v>25563</v>
      </c>
      <c r="R105" s="2185">
        <v>19610</v>
      </c>
      <c r="S105" s="2185">
        <v>35813</v>
      </c>
      <c r="T105" s="2185">
        <v>80985</v>
      </c>
    </row>
    <row r="106" spans="1:20" x14ac:dyDescent="0.25">
      <c r="O106" s="2274"/>
    </row>
    <row r="107" spans="1:20" x14ac:dyDescent="0.25">
      <c r="I107" s="2274"/>
      <c r="O107" s="2563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sortState ref="W66:X80">
    <sortCondition descending="1" ref="X66:X80"/>
  </sortState>
  <mergeCells count="91"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H54:H56"/>
    <mergeCell ref="I54:I56"/>
    <mergeCell ref="J54:K54"/>
    <mergeCell ref="L54:L56"/>
    <mergeCell ref="M54:M56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40:N42"/>
    <mergeCell ref="O8:O9"/>
    <mergeCell ref="J40:K40"/>
    <mergeCell ref="L40:L42"/>
    <mergeCell ref="L7:L9"/>
    <mergeCell ref="M7:M9"/>
    <mergeCell ref="N7:N9"/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</mergeCells>
  <pageMargins left="0.7" right="0.7" top="0.75" bottom="0.75" header="0.3" footer="0.3"/>
  <pageSetup paperSize="9" orientation="portrait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B109"/>
  <sheetViews>
    <sheetView topLeftCell="A58" zoomScale="80" zoomScaleNormal="80" workbookViewId="0">
      <selection activeCell="M81" activeCellId="3" sqref="H34 M34 H81 M81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8.75" x14ac:dyDescent="0.3">
      <c r="A1" s="1903"/>
      <c r="F1" s="2274"/>
      <c r="G1" s="2562"/>
      <c r="N1" s="2566"/>
      <c r="O1" s="2561"/>
    </row>
    <row r="2" spans="1:20" ht="18.75" x14ac:dyDescent="0.3">
      <c r="B2" s="2559"/>
      <c r="C2" s="1905"/>
      <c r="D2" s="1905"/>
      <c r="E2" s="3615" t="s">
        <v>630</v>
      </c>
      <c r="F2" s="3615"/>
      <c r="G2" s="3615"/>
      <c r="H2" s="3615"/>
      <c r="I2" s="1905"/>
      <c r="J2" s="1905"/>
      <c r="K2" s="1905"/>
      <c r="L2" s="1905"/>
      <c r="M2" s="1905"/>
      <c r="N2" s="2565"/>
      <c r="O2" s="2561"/>
    </row>
    <row r="3" spans="1:20" ht="18.75" x14ac:dyDescent="0.3">
      <c r="A3" s="2723"/>
      <c r="B3" s="1907"/>
      <c r="C3" s="2562"/>
      <c r="D3" s="1907"/>
      <c r="E3" s="2562"/>
      <c r="F3" s="3615" t="s">
        <v>543</v>
      </c>
      <c r="G3" s="3615"/>
      <c r="H3" s="2723"/>
      <c r="I3" s="1907"/>
      <c r="J3" s="2723"/>
      <c r="K3" s="2723"/>
      <c r="L3" s="2723"/>
      <c r="M3" s="2723"/>
      <c r="N3" s="2564"/>
      <c r="O3" s="2561">
        <v>-0.127</v>
      </c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724" t="s">
        <v>15</v>
      </c>
      <c r="D9" s="1909" t="s">
        <v>546</v>
      </c>
      <c r="E9" s="3609"/>
      <c r="F9" s="2724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x14ac:dyDescent="0.25">
      <c r="A10" s="1914" t="s">
        <v>17</v>
      </c>
      <c r="B10" s="2369">
        <v>4397</v>
      </c>
      <c r="C10" s="2504">
        <v>933</v>
      </c>
      <c r="D10" s="2516">
        <v>600</v>
      </c>
      <c r="E10" s="2369">
        <v>3128</v>
      </c>
      <c r="F10" s="2504">
        <v>975</v>
      </c>
      <c r="G10" s="2516">
        <v>0</v>
      </c>
      <c r="H10" s="2540">
        <v>836</v>
      </c>
      <c r="I10" s="2034">
        <v>10270</v>
      </c>
      <c r="J10" s="2369">
        <v>30</v>
      </c>
      <c r="K10" s="2369">
        <v>0</v>
      </c>
      <c r="L10" s="2369">
        <v>0</v>
      </c>
      <c r="M10" s="2369">
        <v>0</v>
      </c>
      <c r="N10" s="2034">
        <v>30</v>
      </c>
      <c r="O10" s="2035">
        <v>10300</v>
      </c>
      <c r="P10" s="2457">
        <v>3151</v>
      </c>
      <c r="Q10" s="2471">
        <v>9360</v>
      </c>
      <c r="R10" s="2486">
        <v>185</v>
      </c>
      <c r="S10" s="2499">
        <v>2</v>
      </c>
      <c r="T10" s="2040">
        <v>9546</v>
      </c>
    </row>
    <row r="11" spans="1:20" x14ac:dyDescent="0.25">
      <c r="A11" s="2289" t="s">
        <v>552</v>
      </c>
      <c r="B11" s="2370">
        <v>1706</v>
      </c>
      <c r="C11" s="2505">
        <v>139</v>
      </c>
      <c r="D11" s="2517">
        <v>58</v>
      </c>
      <c r="E11" s="2370">
        <v>1350</v>
      </c>
      <c r="F11" s="2505">
        <v>359</v>
      </c>
      <c r="G11" s="2516">
        <v>0</v>
      </c>
      <c r="H11" s="2540">
        <v>70</v>
      </c>
      <c r="I11" s="2034">
        <v>3624</v>
      </c>
      <c r="J11" s="2370">
        <v>0</v>
      </c>
      <c r="K11" s="2370">
        <v>0</v>
      </c>
      <c r="L11" s="2370">
        <v>0</v>
      </c>
      <c r="M11" s="2369">
        <v>0</v>
      </c>
      <c r="N11" s="2034">
        <v>0</v>
      </c>
      <c r="O11" s="2035">
        <v>3624</v>
      </c>
      <c r="P11" s="2458">
        <v>1570</v>
      </c>
      <c r="Q11" s="2472">
        <v>2815</v>
      </c>
      <c r="R11" s="2168">
        <v>467</v>
      </c>
      <c r="S11" s="2169">
        <v>63</v>
      </c>
      <c r="T11" s="2040">
        <v>3345</v>
      </c>
    </row>
    <row r="12" spans="1:20" s="1945" customFormat="1" x14ac:dyDescent="0.25">
      <c r="A12" s="1933" t="s">
        <v>553</v>
      </c>
      <c r="B12" s="2371">
        <v>458</v>
      </c>
      <c r="C12" s="2506">
        <v>19</v>
      </c>
      <c r="D12" s="2518">
        <v>11</v>
      </c>
      <c r="E12" s="2529">
        <v>571</v>
      </c>
      <c r="F12" s="2506">
        <v>99</v>
      </c>
      <c r="G12" s="2535">
        <v>0</v>
      </c>
      <c r="H12" s="2541">
        <v>10</v>
      </c>
      <c r="I12" s="2053">
        <v>1615</v>
      </c>
      <c r="J12" s="2371">
        <v>0</v>
      </c>
      <c r="K12" s="2371">
        <v>0</v>
      </c>
      <c r="L12" s="2371">
        <v>0</v>
      </c>
      <c r="M12" s="2439">
        <v>0</v>
      </c>
      <c r="N12" s="2053">
        <v>0</v>
      </c>
      <c r="O12" s="2054">
        <v>1615</v>
      </c>
      <c r="P12" s="2459">
        <v>700</v>
      </c>
      <c r="Q12" s="2473">
        <v>1290</v>
      </c>
      <c r="R12" s="2487">
        <v>268</v>
      </c>
      <c r="S12" s="2552">
        <v>0</v>
      </c>
      <c r="T12" s="2052">
        <v>1558</v>
      </c>
    </row>
    <row r="13" spans="1:20" s="1945" customFormat="1" x14ac:dyDescent="0.25">
      <c r="A13" s="1933" t="s">
        <v>412</v>
      </c>
      <c r="B13" s="2371">
        <v>84</v>
      </c>
      <c r="C13" s="2506">
        <v>6</v>
      </c>
      <c r="D13" s="2518">
        <v>0</v>
      </c>
      <c r="E13" s="2529">
        <v>259</v>
      </c>
      <c r="F13" s="2506">
        <v>92</v>
      </c>
      <c r="G13" s="2535">
        <v>0</v>
      </c>
      <c r="H13" s="2541">
        <v>0</v>
      </c>
      <c r="I13" s="2053">
        <v>441</v>
      </c>
      <c r="J13" s="2371">
        <v>0</v>
      </c>
      <c r="K13" s="2371">
        <v>0</v>
      </c>
      <c r="L13" s="2371">
        <v>0</v>
      </c>
      <c r="M13" s="2439">
        <v>0</v>
      </c>
      <c r="N13" s="2053">
        <v>0</v>
      </c>
      <c r="O13" s="2054">
        <v>441</v>
      </c>
      <c r="P13" s="2459">
        <v>214</v>
      </c>
      <c r="Q13" s="2473">
        <v>251</v>
      </c>
      <c r="R13" s="2487">
        <v>141</v>
      </c>
      <c r="S13" s="2552">
        <v>0</v>
      </c>
      <c r="T13" s="2052">
        <v>392</v>
      </c>
    </row>
    <row r="14" spans="1:20" s="1945" customFormat="1" x14ac:dyDescent="0.25">
      <c r="A14" s="1933" t="s">
        <v>554</v>
      </c>
      <c r="B14" s="2371">
        <v>563</v>
      </c>
      <c r="C14" s="2506">
        <v>85</v>
      </c>
      <c r="D14" s="2518">
        <v>31</v>
      </c>
      <c r="E14" s="2529">
        <v>370</v>
      </c>
      <c r="F14" s="2506">
        <v>96</v>
      </c>
      <c r="G14" s="2535">
        <v>0</v>
      </c>
      <c r="H14" s="2541">
        <v>47</v>
      </c>
      <c r="I14" s="2053">
        <v>1161</v>
      </c>
      <c r="J14" s="2371">
        <v>0</v>
      </c>
      <c r="K14" s="2371">
        <v>0</v>
      </c>
      <c r="L14" s="2371">
        <v>0</v>
      </c>
      <c r="M14" s="2439">
        <v>0</v>
      </c>
      <c r="N14" s="2053">
        <v>0</v>
      </c>
      <c r="O14" s="2054">
        <v>1161</v>
      </c>
      <c r="P14" s="2459">
        <v>564</v>
      </c>
      <c r="Q14" s="2473">
        <v>955</v>
      </c>
      <c r="R14" s="2487">
        <v>12</v>
      </c>
      <c r="S14" s="2552">
        <v>58</v>
      </c>
      <c r="T14" s="2052">
        <v>1025</v>
      </c>
    </row>
    <row r="15" spans="1:20" x14ac:dyDescent="0.25">
      <c r="A15" s="2289" t="s">
        <v>555</v>
      </c>
      <c r="B15" s="2370">
        <v>743</v>
      </c>
      <c r="C15" s="2505">
        <v>215</v>
      </c>
      <c r="D15" s="2517">
        <v>192</v>
      </c>
      <c r="E15" s="2370">
        <v>671</v>
      </c>
      <c r="F15" s="2505">
        <v>162</v>
      </c>
      <c r="G15" s="2516">
        <v>9</v>
      </c>
      <c r="H15" s="2540">
        <v>131</v>
      </c>
      <c r="I15" s="2034">
        <v>1922</v>
      </c>
      <c r="J15" s="2370">
        <v>0</v>
      </c>
      <c r="K15" s="2370">
        <v>0</v>
      </c>
      <c r="L15" s="2370">
        <v>0</v>
      </c>
      <c r="M15" s="2369">
        <v>0</v>
      </c>
      <c r="N15" s="2034">
        <v>0</v>
      </c>
      <c r="O15" s="2035">
        <v>1922</v>
      </c>
      <c r="P15" s="2458">
        <v>641</v>
      </c>
      <c r="Q15" s="2472">
        <v>1497</v>
      </c>
      <c r="R15" s="2168">
        <v>59</v>
      </c>
      <c r="S15" s="2169">
        <v>0</v>
      </c>
      <c r="T15" s="2040">
        <v>1556</v>
      </c>
    </row>
    <row r="16" spans="1:20" x14ac:dyDescent="0.25">
      <c r="A16" s="1947" t="s">
        <v>556</v>
      </c>
      <c r="B16" s="2372">
        <v>236</v>
      </c>
      <c r="C16" s="2507">
        <v>26</v>
      </c>
      <c r="D16" s="2519">
        <v>9</v>
      </c>
      <c r="E16" s="2530">
        <v>309</v>
      </c>
      <c r="F16" s="2507">
        <v>90</v>
      </c>
      <c r="G16" s="2522">
        <v>0</v>
      </c>
      <c r="H16" s="2542">
        <v>117</v>
      </c>
      <c r="I16" s="2062">
        <v>778</v>
      </c>
      <c r="J16" s="2372">
        <v>0</v>
      </c>
      <c r="K16" s="2372">
        <v>0</v>
      </c>
      <c r="L16" s="2372">
        <v>0</v>
      </c>
      <c r="M16" s="2440">
        <v>0</v>
      </c>
      <c r="N16" s="2062">
        <v>0</v>
      </c>
      <c r="O16" s="2062">
        <v>778</v>
      </c>
      <c r="P16" s="2460">
        <v>156</v>
      </c>
      <c r="Q16" s="2474">
        <v>631</v>
      </c>
      <c r="R16" s="2488">
        <v>56</v>
      </c>
      <c r="S16" s="2553">
        <v>0</v>
      </c>
      <c r="T16" s="2062">
        <v>687</v>
      </c>
    </row>
    <row r="17" spans="1:22" ht="15.75" thickBot="1" x14ac:dyDescent="0.3">
      <c r="A17" s="2289" t="s">
        <v>23</v>
      </c>
      <c r="B17" s="2373">
        <v>848</v>
      </c>
      <c r="C17" s="2508">
        <v>261</v>
      </c>
      <c r="D17" s="2520">
        <v>151</v>
      </c>
      <c r="E17" s="2373">
        <v>652</v>
      </c>
      <c r="F17" s="2508">
        <v>232</v>
      </c>
      <c r="G17" s="2517">
        <v>0</v>
      </c>
      <c r="H17" s="2540">
        <v>180</v>
      </c>
      <c r="I17" s="2071">
        <v>2173</v>
      </c>
      <c r="J17" s="2373">
        <v>0</v>
      </c>
      <c r="K17" s="2373">
        <v>3</v>
      </c>
      <c r="L17" s="2373">
        <v>0</v>
      </c>
      <c r="M17" s="2369">
        <v>0</v>
      </c>
      <c r="N17" s="2071">
        <v>3</v>
      </c>
      <c r="O17" s="2072">
        <v>2176</v>
      </c>
      <c r="P17" s="2461">
        <v>907</v>
      </c>
      <c r="Q17" s="2475">
        <v>1897</v>
      </c>
      <c r="R17" s="2489">
        <v>125</v>
      </c>
      <c r="S17" s="2500">
        <v>0</v>
      </c>
      <c r="T17" s="2040">
        <v>2022</v>
      </c>
    </row>
    <row r="18" spans="1:22" ht="15.75" thickBot="1" x14ac:dyDescent="0.3">
      <c r="A18" s="1966" t="s">
        <v>24</v>
      </c>
      <c r="B18" s="2077">
        <v>7695</v>
      </c>
      <c r="C18" s="2077">
        <v>1548</v>
      </c>
      <c r="D18" s="2216">
        <v>1001</v>
      </c>
      <c r="E18" s="2077">
        <v>5801</v>
      </c>
      <c r="F18" s="2077">
        <v>1728</v>
      </c>
      <c r="G18" s="2216">
        <v>9</v>
      </c>
      <c r="H18" s="2077">
        <v>1217</v>
      </c>
      <c r="I18" s="2078">
        <v>17989</v>
      </c>
      <c r="J18" s="2077">
        <v>30</v>
      </c>
      <c r="K18" s="2077">
        <v>3</v>
      </c>
      <c r="L18" s="2077">
        <v>0</v>
      </c>
      <c r="M18" s="2077">
        <v>0</v>
      </c>
      <c r="N18" s="2078">
        <v>33</v>
      </c>
      <c r="O18" s="2079">
        <v>18022</v>
      </c>
      <c r="P18" s="2077">
        <v>6269</v>
      </c>
      <c r="Q18" s="2080">
        <v>15569</v>
      </c>
      <c r="R18" s="2080">
        <v>836</v>
      </c>
      <c r="S18" s="2080">
        <v>65</v>
      </c>
      <c r="T18" s="2080">
        <v>16470</v>
      </c>
      <c r="V18" s="2274">
        <f>O18+O65</f>
        <v>61383</v>
      </c>
    </row>
    <row r="19" spans="1:22" x14ac:dyDescent="0.25">
      <c r="A19" s="1971" t="s">
        <v>609</v>
      </c>
      <c r="B19" s="2374">
        <v>0</v>
      </c>
      <c r="C19" s="2509">
        <v>0</v>
      </c>
      <c r="D19" s="2521">
        <v>0</v>
      </c>
      <c r="E19" s="2531">
        <v>0</v>
      </c>
      <c r="F19" s="2509">
        <v>693</v>
      </c>
      <c r="G19" s="2521">
        <v>0</v>
      </c>
      <c r="H19" s="2531">
        <v>0</v>
      </c>
      <c r="I19" s="2034">
        <v>693</v>
      </c>
      <c r="J19" s="2374">
        <v>0</v>
      </c>
      <c r="K19" s="2374">
        <v>0</v>
      </c>
      <c r="L19" s="2374">
        <v>0</v>
      </c>
      <c r="M19" s="2374">
        <v>0</v>
      </c>
      <c r="N19" s="2084">
        <v>0</v>
      </c>
      <c r="O19" s="2085">
        <v>693</v>
      </c>
      <c r="P19" s="2221">
        <v>681</v>
      </c>
      <c r="Q19" s="2471">
        <v>60</v>
      </c>
      <c r="R19" s="2486">
        <v>12</v>
      </c>
      <c r="S19" s="2499">
        <v>621</v>
      </c>
      <c r="T19" s="2040">
        <v>693</v>
      </c>
      <c r="V19" s="2274">
        <f>O34+O81</f>
        <v>67966</v>
      </c>
    </row>
    <row r="20" spans="1:22" x14ac:dyDescent="0.25">
      <c r="A20" s="1978" t="s">
        <v>610</v>
      </c>
      <c r="B20" s="2370">
        <v>0</v>
      </c>
      <c r="C20" s="2505">
        <v>0</v>
      </c>
      <c r="D20" s="2517">
        <v>0</v>
      </c>
      <c r="E20" s="2532">
        <v>28</v>
      </c>
      <c r="F20" s="2505">
        <v>0</v>
      </c>
      <c r="G20" s="2517">
        <v>0</v>
      </c>
      <c r="H20" s="2532">
        <v>0</v>
      </c>
      <c r="I20" s="2034">
        <v>28</v>
      </c>
      <c r="J20" s="2370">
        <v>0</v>
      </c>
      <c r="K20" s="2370">
        <v>0</v>
      </c>
      <c r="L20" s="2370">
        <v>0</v>
      </c>
      <c r="M20" s="2370">
        <v>0</v>
      </c>
      <c r="N20" s="2087">
        <v>0</v>
      </c>
      <c r="O20" s="2088">
        <v>28</v>
      </c>
      <c r="P20" s="2458">
        <v>1</v>
      </c>
      <c r="Q20" s="2472">
        <v>28</v>
      </c>
      <c r="R20" s="2168">
        <v>0</v>
      </c>
      <c r="S20" s="2169">
        <v>0</v>
      </c>
      <c r="T20" s="2040">
        <v>28</v>
      </c>
      <c r="V20" s="2274">
        <f>SUM(V18:V19)</f>
        <v>129349</v>
      </c>
    </row>
    <row r="21" spans="1:22" x14ac:dyDescent="0.25">
      <c r="A21" s="1978" t="s">
        <v>37</v>
      </c>
      <c r="B21" s="2370">
        <v>0</v>
      </c>
      <c r="C21" s="2505">
        <v>0</v>
      </c>
      <c r="D21" s="2517">
        <v>0</v>
      </c>
      <c r="E21" s="2532">
        <v>0</v>
      </c>
      <c r="F21" s="2505">
        <v>0</v>
      </c>
      <c r="G21" s="2517">
        <v>0</v>
      </c>
      <c r="H21" s="2532">
        <v>0</v>
      </c>
      <c r="I21" s="2034">
        <v>0</v>
      </c>
      <c r="J21" s="2370">
        <v>0</v>
      </c>
      <c r="K21" s="2370">
        <v>0</v>
      </c>
      <c r="L21" s="2370">
        <v>0</v>
      </c>
      <c r="M21" s="2370">
        <v>0</v>
      </c>
      <c r="N21" s="2087">
        <v>0</v>
      </c>
      <c r="O21" s="2088">
        <v>0</v>
      </c>
      <c r="P21" s="2458">
        <v>0</v>
      </c>
      <c r="Q21" s="2472">
        <v>0</v>
      </c>
      <c r="R21" s="2168">
        <v>0</v>
      </c>
      <c r="S21" s="2169">
        <v>0</v>
      </c>
      <c r="T21" s="2040">
        <v>0</v>
      </c>
    </row>
    <row r="22" spans="1:22" x14ac:dyDescent="0.25">
      <c r="A22" s="1978" t="s">
        <v>38</v>
      </c>
      <c r="B22" s="2370">
        <v>0</v>
      </c>
      <c r="C22" s="2505">
        <v>0</v>
      </c>
      <c r="D22" s="2517">
        <v>0</v>
      </c>
      <c r="E22" s="2532">
        <v>0</v>
      </c>
      <c r="F22" s="2505">
        <v>0</v>
      </c>
      <c r="G22" s="2517">
        <v>0</v>
      </c>
      <c r="H22" s="2532">
        <v>0</v>
      </c>
      <c r="I22" s="2034">
        <v>0</v>
      </c>
      <c r="J22" s="2370">
        <v>0</v>
      </c>
      <c r="K22" s="2370">
        <v>0</v>
      </c>
      <c r="L22" s="2370">
        <v>0</v>
      </c>
      <c r="M22" s="2370">
        <v>0</v>
      </c>
      <c r="N22" s="2087">
        <v>0</v>
      </c>
      <c r="O22" s="2088">
        <v>0</v>
      </c>
      <c r="P22" s="2458">
        <v>0</v>
      </c>
      <c r="Q22" s="2472">
        <v>0</v>
      </c>
      <c r="R22" s="2168">
        <v>0</v>
      </c>
      <c r="S22" s="2169">
        <v>0</v>
      </c>
      <c r="T22" s="2040">
        <v>0</v>
      </c>
    </row>
    <row r="23" spans="1:22" x14ac:dyDescent="0.25">
      <c r="A23" s="1978" t="s">
        <v>39</v>
      </c>
      <c r="B23" s="2370">
        <v>17</v>
      </c>
      <c r="C23" s="2505">
        <v>0</v>
      </c>
      <c r="D23" s="2517">
        <v>0</v>
      </c>
      <c r="E23" s="2532">
        <v>1</v>
      </c>
      <c r="F23" s="2505">
        <v>2</v>
      </c>
      <c r="G23" s="2517">
        <v>0</v>
      </c>
      <c r="H23" s="2532">
        <v>0</v>
      </c>
      <c r="I23" s="2034">
        <v>20</v>
      </c>
      <c r="J23" s="2370">
        <v>0</v>
      </c>
      <c r="K23" s="2370">
        <v>0</v>
      </c>
      <c r="L23" s="2370">
        <v>0</v>
      </c>
      <c r="M23" s="2370">
        <v>0</v>
      </c>
      <c r="N23" s="2087">
        <v>0</v>
      </c>
      <c r="O23" s="2088">
        <v>20</v>
      </c>
      <c r="P23" s="2458">
        <v>0</v>
      </c>
      <c r="Q23" s="2472">
        <v>20</v>
      </c>
      <c r="R23" s="2168">
        <v>0</v>
      </c>
      <c r="S23" s="2169">
        <v>0</v>
      </c>
      <c r="T23" s="2040">
        <v>20</v>
      </c>
    </row>
    <row r="24" spans="1:22" ht="15" customHeight="1" x14ac:dyDescent="0.25">
      <c r="A24" s="1978" t="s">
        <v>40</v>
      </c>
      <c r="B24" s="2370">
        <v>0</v>
      </c>
      <c r="C24" s="2505">
        <v>0</v>
      </c>
      <c r="D24" s="2517">
        <v>0</v>
      </c>
      <c r="E24" s="2532">
        <v>1</v>
      </c>
      <c r="F24" s="2505">
        <v>0</v>
      </c>
      <c r="G24" s="2517">
        <v>0</v>
      </c>
      <c r="H24" s="2532">
        <v>0</v>
      </c>
      <c r="I24" s="2034">
        <v>1</v>
      </c>
      <c r="J24" s="2370">
        <v>0</v>
      </c>
      <c r="K24" s="2370">
        <v>0</v>
      </c>
      <c r="L24" s="2370">
        <v>0</v>
      </c>
      <c r="M24" s="2370">
        <v>0</v>
      </c>
      <c r="N24" s="2087">
        <v>0</v>
      </c>
      <c r="O24" s="2088">
        <v>1</v>
      </c>
      <c r="P24" s="2458">
        <v>0</v>
      </c>
      <c r="Q24" s="2472">
        <v>0</v>
      </c>
      <c r="R24" s="2168">
        <v>0</v>
      </c>
      <c r="S24" s="2169">
        <v>0</v>
      </c>
      <c r="T24" s="2040">
        <v>0</v>
      </c>
    </row>
    <row r="25" spans="1:22" x14ac:dyDescent="0.25">
      <c r="A25" s="2313" t="s">
        <v>41</v>
      </c>
      <c r="B25" s="2370">
        <v>0</v>
      </c>
      <c r="C25" s="2505">
        <v>0</v>
      </c>
      <c r="D25" s="2517">
        <v>0</v>
      </c>
      <c r="E25" s="2532">
        <v>2</v>
      </c>
      <c r="F25" s="2505">
        <v>0</v>
      </c>
      <c r="G25" s="2517">
        <v>0</v>
      </c>
      <c r="H25" s="2532">
        <v>0</v>
      </c>
      <c r="I25" s="2034">
        <v>2</v>
      </c>
      <c r="J25" s="2370">
        <v>0</v>
      </c>
      <c r="K25" s="2370">
        <v>0</v>
      </c>
      <c r="L25" s="2370">
        <v>0</v>
      </c>
      <c r="M25" s="2370">
        <v>0</v>
      </c>
      <c r="N25" s="2087">
        <v>0</v>
      </c>
      <c r="O25" s="2088">
        <v>2</v>
      </c>
      <c r="P25" s="2458">
        <v>0</v>
      </c>
      <c r="Q25" s="2472">
        <v>0</v>
      </c>
      <c r="R25" s="2168">
        <v>0</v>
      </c>
      <c r="S25" s="2169">
        <v>0</v>
      </c>
      <c r="T25" s="2040">
        <v>0</v>
      </c>
    </row>
    <row r="26" spans="1:22" x14ac:dyDescent="0.25">
      <c r="A26" s="1978" t="s">
        <v>42</v>
      </c>
      <c r="B26" s="2370">
        <v>0</v>
      </c>
      <c r="C26" s="2505">
        <v>0</v>
      </c>
      <c r="D26" s="2517">
        <v>0</v>
      </c>
      <c r="E26" s="2532">
        <v>0</v>
      </c>
      <c r="F26" s="2505">
        <v>0</v>
      </c>
      <c r="G26" s="2517">
        <v>0</v>
      </c>
      <c r="H26" s="2532">
        <v>0</v>
      </c>
      <c r="I26" s="2034">
        <v>0</v>
      </c>
      <c r="J26" s="2370">
        <v>0</v>
      </c>
      <c r="K26" s="2370">
        <v>0</v>
      </c>
      <c r="L26" s="2370">
        <v>0</v>
      </c>
      <c r="M26" s="2370">
        <v>0</v>
      </c>
      <c r="N26" s="2087">
        <v>0</v>
      </c>
      <c r="O26" s="2088">
        <v>0</v>
      </c>
      <c r="P26" s="2458">
        <v>0</v>
      </c>
      <c r="Q26" s="2472">
        <v>0</v>
      </c>
      <c r="R26" s="2168">
        <v>0</v>
      </c>
      <c r="S26" s="2169">
        <v>0</v>
      </c>
      <c r="T26" s="2040">
        <v>0</v>
      </c>
    </row>
    <row r="27" spans="1:22" x14ac:dyDescent="0.25">
      <c r="A27" s="1978" t="s">
        <v>43</v>
      </c>
      <c r="B27" s="2370">
        <v>18</v>
      </c>
      <c r="C27" s="2505">
        <v>6</v>
      </c>
      <c r="D27" s="2517">
        <v>0</v>
      </c>
      <c r="E27" s="2532">
        <v>15</v>
      </c>
      <c r="F27" s="2505">
        <v>0</v>
      </c>
      <c r="G27" s="2517">
        <v>0</v>
      </c>
      <c r="H27" s="2532">
        <v>0</v>
      </c>
      <c r="I27" s="2034">
        <v>39</v>
      </c>
      <c r="J27" s="2370">
        <v>0</v>
      </c>
      <c r="K27" s="2370">
        <v>0</v>
      </c>
      <c r="L27" s="2370">
        <v>0</v>
      </c>
      <c r="M27" s="2370">
        <v>0</v>
      </c>
      <c r="N27" s="2087">
        <v>0</v>
      </c>
      <c r="O27" s="2088">
        <v>39</v>
      </c>
      <c r="P27" s="2458">
        <v>24</v>
      </c>
      <c r="Q27" s="2472">
        <v>21</v>
      </c>
      <c r="R27" s="2168">
        <v>18</v>
      </c>
      <c r="S27" s="2169">
        <v>0</v>
      </c>
      <c r="T27" s="2040">
        <v>39</v>
      </c>
    </row>
    <row r="28" spans="1:22" x14ac:dyDescent="0.25">
      <c r="A28" s="1978" t="s">
        <v>44</v>
      </c>
      <c r="B28" s="2370">
        <v>9</v>
      </c>
      <c r="C28" s="2505">
        <v>0</v>
      </c>
      <c r="D28" s="2517">
        <v>0</v>
      </c>
      <c r="E28" s="2532">
        <v>7</v>
      </c>
      <c r="F28" s="2505">
        <v>19</v>
      </c>
      <c r="G28" s="2517">
        <v>0</v>
      </c>
      <c r="H28" s="2532">
        <v>0</v>
      </c>
      <c r="I28" s="2034">
        <v>35</v>
      </c>
      <c r="J28" s="2370">
        <v>0</v>
      </c>
      <c r="K28" s="2370">
        <v>0</v>
      </c>
      <c r="L28" s="2370">
        <v>0</v>
      </c>
      <c r="M28" s="2370">
        <v>0</v>
      </c>
      <c r="N28" s="2087">
        <v>0</v>
      </c>
      <c r="O28" s="2088">
        <v>35</v>
      </c>
      <c r="P28" s="2458">
        <v>0</v>
      </c>
      <c r="Q28" s="2472">
        <v>32</v>
      </c>
      <c r="R28" s="2168">
        <v>3</v>
      </c>
      <c r="S28" s="2169">
        <v>0</v>
      </c>
      <c r="T28" s="2040">
        <v>35</v>
      </c>
    </row>
    <row r="29" spans="1:22" x14ac:dyDescent="0.25">
      <c r="A29" s="1978" t="s">
        <v>45</v>
      </c>
      <c r="B29" s="2370">
        <v>0</v>
      </c>
      <c r="C29" s="2505">
        <v>0</v>
      </c>
      <c r="D29" s="2517">
        <v>0</v>
      </c>
      <c r="E29" s="2532">
        <v>0</v>
      </c>
      <c r="F29" s="2505">
        <v>0</v>
      </c>
      <c r="G29" s="2517">
        <v>0</v>
      </c>
      <c r="H29" s="2532">
        <v>0</v>
      </c>
      <c r="I29" s="2034">
        <v>0</v>
      </c>
      <c r="J29" s="2370">
        <v>0</v>
      </c>
      <c r="K29" s="2370">
        <v>0</v>
      </c>
      <c r="L29" s="2370">
        <v>0</v>
      </c>
      <c r="M29" s="2370">
        <v>0</v>
      </c>
      <c r="N29" s="2087">
        <v>0</v>
      </c>
      <c r="O29" s="2088">
        <v>0</v>
      </c>
      <c r="P29" s="2458">
        <v>0</v>
      </c>
      <c r="Q29" s="2472">
        <v>0</v>
      </c>
      <c r="R29" s="2168">
        <v>0</v>
      </c>
      <c r="S29" s="2169">
        <v>0</v>
      </c>
      <c r="T29" s="2040">
        <v>0</v>
      </c>
    </row>
    <row r="30" spans="1:22" x14ac:dyDescent="0.25">
      <c r="A30" s="1978" t="s">
        <v>46</v>
      </c>
      <c r="B30" s="2370">
        <v>0</v>
      </c>
      <c r="C30" s="2505">
        <v>0</v>
      </c>
      <c r="D30" s="2517">
        <v>0</v>
      </c>
      <c r="E30" s="2532">
        <v>0</v>
      </c>
      <c r="F30" s="2505">
        <v>0</v>
      </c>
      <c r="G30" s="2517">
        <v>0</v>
      </c>
      <c r="H30" s="2532">
        <v>0</v>
      </c>
      <c r="I30" s="2034">
        <v>0</v>
      </c>
      <c r="J30" s="2370">
        <v>0</v>
      </c>
      <c r="K30" s="2370">
        <v>0</v>
      </c>
      <c r="L30" s="2370">
        <v>0</v>
      </c>
      <c r="M30" s="2370">
        <v>0</v>
      </c>
      <c r="N30" s="2087">
        <v>0</v>
      </c>
      <c r="O30" s="2088">
        <v>0</v>
      </c>
      <c r="P30" s="2458">
        <v>0</v>
      </c>
      <c r="Q30" s="2472">
        <v>0</v>
      </c>
      <c r="R30" s="2168">
        <v>0</v>
      </c>
      <c r="S30" s="2169">
        <v>0</v>
      </c>
      <c r="T30" s="2040">
        <v>0</v>
      </c>
    </row>
    <row r="31" spans="1:22" x14ac:dyDescent="0.25">
      <c r="A31" s="1978" t="s">
        <v>47</v>
      </c>
      <c r="B31" s="2370">
        <v>0</v>
      </c>
      <c r="C31" s="2505">
        <v>0</v>
      </c>
      <c r="D31" s="2517">
        <v>0</v>
      </c>
      <c r="E31" s="2532">
        <v>0</v>
      </c>
      <c r="F31" s="2505">
        <v>0</v>
      </c>
      <c r="G31" s="2517">
        <v>0</v>
      </c>
      <c r="H31" s="2532">
        <v>0</v>
      </c>
      <c r="I31" s="2034">
        <v>0</v>
      </c>
      <c r="J31" s="2370">
        <v>0</v>
      </c>
      <c r="K31" s="2370">
        <v>0</v>
      </c>
      <c r="L31" s="2370">
        <v>0</v>
      </c>
      <c r="M31" s="2370">
        <v>0</v>
      </c>
      <c r="N31" s="2087">
        <v>0</v>
      </c>
      <c r="O31" s="2088">
        <v>0</v>
      </c>
      <c r="P31" s="2458">
        <v>0</v>
      </c>
      <c r="Q31" s="2472">
        <v>0</v>
      </c>
      <c r="R31" s="2168">
        <v>0</v>
      </c>
      <c r="S31" s="2169">
        <v>0</v>
      </c>
      <c r="T31" s="2040">
        <v>0</v>
      </c>
    </row>
    <row r="32" spans="1:22" x14ac:dyDescent="0.25">
      <c r="A32" s="1982" t="s">
        <v>557</v>
      </c>
      <c r="B32" s="2375">
        <v>30</v>
      </c>
      <c r="C32" s="2510">
        <v>0</v>
      </c>
      <c r="D32" s="2522">
        <v>0</v>
      </c>
      <c r="E32" s="2533">
        <v>15</v>
      </c>
      <c r="F32" s="2510">
        <v>38</v>
      </c>
      <c r="G32" s="2522">
        <v>0</v>
      </c>
      <c r="H32" s="2533">
        <v>0</v>
      </c>
      <c r="I32" s="2062">
        <v>83</v>
      </c>
      <c r="J32" s="2375">
        <v>0</v>
      </c>
      <c r="K32" s="2375">
        <v>0</v>
      </c>
      <c r="L32" s="2375">
        <v>0</v>
      </c>
      <c r="M32" s="2375">
        <v>0</v>
      </c>
      <c r="N32" s="2089">
        <v>0</v>
      </c>
      <c r="O32" s="2089">
        <v>83</v>
      </c>
      <c r="P32" s="2462">
        <v>23</v>
      </c>
      <c r="Q32" s="2476">
        <v>47</v>
      </c>
      <c r="R32" s="2490">
        <v>10</v>
      </c>
      <c r="S32" s="2554">
        <v>0</v>
      </c>
      <c r="T32" s="2062">
        <v>57</v>
      </c>
    </row>
    <row r="33" spans="1:20" ht="15.75" thickBot="1" x14ac:dyDescent="0.3">
      <c r="A33" s="2289" t="s">
        <v>321</v>
      </c>
      <c r="B33" s="2370">
        <v>79</v>
      </c>
      <c r="C33" s="2505">
        <v>0</v>
      </c>
      <c r="D33" s="2517">
        <v>0</v>
      </c>
      <c r="E33" s="2532">
        <v>12</v>
      </c>
      <c r="F33" s="2505">
        <v>1</v>
      </c>
      <c r="G33" s="2517">
        <v>0</v>
      </c>
      <c r="H33" s="2532">
        <v>0</v>
      </c>
      <c r="I33" s="2071">
        <v>92</v>
      </c>
      <c r="J33" s="2370">
        <v>0</v>
      </c>
      <c r="K33" s="2370">
        <v>0</v>
      </c>
      <c r="L33" s="2370">
        <v>0</v>
      </c>
      <c r="M33" s="2370">
        <v>0</v>
      </c>
      <c r="N33" s="2087">
        <v>0</v>
      </c>
      <c r="O33" s="2088">
        <v>92</v>
      </c>
      <c r="P33" s="2458">
        <v>0</v>
      </c>
      <c r="Q33" s="2475">
        <v>85</v>
      </c>
      <c r="R33" s="2489">
        <v>7</v>
      </c>
      <c r="S33" s="2500">
        <v>0</v>
      </c>
      <c r="T33" s="2095">
        <v>92</v>
      </c>
    </row>
    <row r="34" spans="1:20" s="2" customFormat="1" ht="15.75" thickBot="1" x14ac:dyDescent="0.3">
      <c r="A34" s="1992" t="s">
        <v>25</v>
      </c>
      <c r="B34" s="2096">
        <v>153</v>
      </c>
      <c r="C34" s="2212">
        <v>6</v>
      </c>
      <c r="D34" s="2213">
        <v>0</v>
      </c>
      <c r="E34" s="2214">
        <v>81</v>
      </c>
      <c r="F34" s="2212">
        <v>753</v>
      </c>
      <c r="G34" s="2213">
        <v>0</v>
      </c>
      <c r="H34" s="2214">
        <v>0</v>
      </c>
      <c r="I34" s="2078">
        <v>993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993</v>
      </c>
      <c r="P34" s="2096">
        <v>729</v>
      </c>
      <c r="Q34" s="2101">
        <v>293</v>
      </c>
      <c r="R34" s="2101">
        <v>50</v>
      </c>
      <c r="S34" s="2102">
        <v>621</v>
      </c>
      <c r="T34" s="2080">
        <v>964</v>
      </c>
    </row>
    <row r="35" spans="1:20" s="2" customFormat="1" ht="15.75" thickBot="1" x14ac:dyDescent="0.3">
      <c r="A35" s="1966" t="s">
        <v>558</v>
      </c>
      <c r="B35" s="2077">
        <v>7848</v>
      </c>
      <c r="C35" s="2103">
        <v>1554</v>
      </c>
      <c r="D35" s="2215">
        <v>1001</v>
      </c>
      <c r="E35" s="2077">
        <v>5882</v>
      </c>
      <c r="F35" s="2105">
        <v>2481</v>
      </c>
      <c r="G35" s="2216">
        <v>9</v>
      </c>
      <c r="H35" s="2077">
        <v>1217</v>
      </c>
      <c r="I35" s="2078">
        <v>18982</v>
      </c>
      <c r="J35" s="2077">
        <v>30</v>
      </c>
      <c r="K35" s="2077">
        <v>3</v>
      </c>
      <c r="L35" s="2077">
        <v>0</v>
      </c>
      <c r="M35" s="2077">
        <v>0</v>
      </c>
      <c r="N35" s="2078">
        <v>33</v>
      </c>
      <c r="O35" s="2079">
        <v>19015</v>
      </c>
      <c r="P35" s="2077">
        <v>6998</v>
      </c>
      <c r="Q35" s="2106">
        <v>15862</v>
      </c>
      <c r="R35" s="2106">
        <v>886</v>
      </c>
      <c r="S35" s="2107">
        <v>686</v>
      </c>
      <c r="T35" s="2108">
        <v>17434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724" t="s">
        <v>15</v>
      </c>
      <c r="D42" s="1909" t="s">
        <v>546</v>
      </c>
      <c r="E42" s="3609"/>
      <c r="F42" s="2724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503">
        <v>1783</v>
      </c>
      <c r="C43" s="2406">
        <v>235</v>
      </c>
      <c r="D43" s="2423">
        <v>165</v>
      </c>
      <c r="E43" s="2534">
        <v>610</v>
      </c>
      <c r="F43" s="2534">
        <v>158</v>
      </c>
      <c r="G43" s="2501">
        <v>0</v>
      </c>
      <c r="H43" s="2543">
        <v>511</v>
      </c>
      <c r="I43" s="2034">
        <v>3296</v>
      </c>
      <c r="J43" s="2404">
        <v>0</v>
      </c>
      <c r="K43" s="2551">
        <v>0</v>
      </c>
      <c r="L43" s="2534">
        <v>0</v>
      </c>
      <c r="M43" s="2543">
        <v>0</v>
      </c>
      <c r="N43" s="2034">
        <v>0</v>
      </c>
      <c r="O43" s="2035">
        <v>3296</v>
      </c>
      <c r="P43" s="2221">
        <v>1190</v>
      </c>
      <c r="Q43" s="2472">
        <v>2676</v>
      </c>
      <c r="R43" s="2168">
        <v>110</v>
      </c>
      <c r="S43" s="2169">
        <v>7</v>
      </c>
      <c r="T43" s="2222">
        <v>2792</v>
      </c>
    </row>
    <row r="44" spans="1:20" s="2" customFormat="1" ht="15.75" thickBot="1" x14ac:dyDescent="0.3">
      <c r="A44" s="1978" t="s">
        <v>28</v>
      </c>
      <c r="B44" s="2400">
        <v>5913</v>
      </c>
      <c r="C44" s="2380">
        <v>1313</v>
      </c>
      <c r="D44" s="2425">
        <v>836</v>
      </c>
      <c r="E44" s="2380">
        <v>5191</v>
      </c>
      <c r="F44" s="2380">
        <v>1570</v>
      </c>
      <c r="G44" s="2501">
        <v>9</v>
      </c>
      <c r="H44" s="2543">
        <v>706</v>
      </c>
      <c r="I44" s="2071">
        <v>14693</v>
      </c>
      <c r="J44" s="2391">
        <v>30</v>
      </c>
      <c r="K44" s="2389">
        <v>3</v>
      </c>
      <c r="L44" s="2380">
        <v>0</v>
      </c>
      <c r="M44" s="2543">
        <v>0</v>
      </c>
      <c r="N44" s="2034">
        <v>33</v>
      </c>
      <c r="O44" s="2035">
        <v>14726</v>
      </c>
      <c r="P44" s="2224">
        <v>5079</v>
      </c>
      <c r="Q44" s="2475">
        <v>12894</v>
      </c>
      <c r="R44" s="2489">
        <v>726</v>
      </c>
      <c r="S44" s="2500">
        <v>58</v>
      </c>
      <c r="T44" s="2337">
        <v>13678</v>
      </c>
    </row>
    <row r="45" spans="1:20" s="2" customFormat="1" ht="15.75" thickBot="1" x14ac:dyDescent="0.3">
      <c r="A45" s="1966" t="s">
        <v>24</v>
      </c>
      <c r="B45" s="2103">
        <v>7695</v>
      </c>
      <c r="C45" s="2103">
        <v>1548</v>
      </c>
      <c r="D45" s="2101">
        <v>1001</v>
      </c>
      <c r="E45" s="2103">
        <v>5801</v>
      </c>
      <c r="F45" s="2103">
        <v>1728</v>
      </c>
      <c r="G45" s="2101">
        <v>9</v>
      </c>
      <c r="H45" s="2105">
        <v>1217</v>
      </c>
      <c r="I45" s="2078">
        <v>17989</v>
      </c>
      <c r="J45" s="2077">
        <v>30</v>
      </c>
      <c r="K45" s="2103">
        <v>3</v>
      </c>
      <c r="L45" s="2103">
        <v>0</v>
      </c>
      <c r="M45" s="2103">
        <v>0</v>
      </c>
      <c r="N45" s="2078">
        <v>33</v>
      </c>
      <c r="O45" s="2079">
        <v>18022</v>
      </c>
      <c r="P45" s="2105">
        <v>6269</v>
      </c>
      <c r="Q45" s="2225">
        <v>15569</v>
      </c>
      <c r="R45" s="2225">
        <v>836</v>
      </c>
      <c r="S45" s="2226">
        <v>65</v>
      </c>
      <c r="T45" s="2098">
        <v>16470</v>
      </c>
    </row>
    <row r="46" spans="1:20" s="2" customFormat="1" ht="15.75" thickBot="1" x14ac:dyDescent="0.3">
      <c r="A46" s="1966" t="s">
        <v>25</v>
      </c>
      <c r="B46" s="2227">
        <v>153</v>
      </c>
      <c r="C46" s="2227">
        <v>6</v>
      </c>
      <c r="D46" s="2106">
        <v>0</v>
      </c>
      <c r="E46" s="2227">
        <v>81</v>
      </c>
      <c r="F46" s="2227">
        <v>753</v>
      </c>
      <c r="G46" s="2106">
        <v>0</v>
      </c>
      <c r="H46" s="2227">
        <v>0</v>
      </c>
      <c r="I46" s="2078">
        <v>993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993</v>
      </c>
      <c r="P46" s="2230">
        <v>729</v>
      </c>
      <c r="Q46" s="2101">
        <v>293</v>
      </c>
      <c r="R46" s="2101">
        <v>50</v>
      </c>
      <c r="S46" s="2102">
        <v>621</v>
      </c>
      <c r="T46" s="2080">
        <v>964</v>
      </c>
    </row>
    <row r="47" spans="1:20" s="2" customFormat="1" ht="15.75" thickBot="1" x14ac:dyDescent="0.3">
      <c r="A47" s="2028" t="s">
        <v>558</v>
      </c>
      <c r="B47" s="2227">
        <v>7848</v>
      </c>
      <c r="C47" s="2227">
        <v>1554</v>
      </c>
      <c r="D47" s="2106">
        <v>1001</v>
      </c>
      <c r="E47" s="2227">
        <v>5882</v>
      </c>
      <c r="F47" s="2227">
        <v>2481</v>
      </c>
      <c r="G47" s="2106">
        <v>9</v>
      </c>
      <c r="H47" s="2230">
        <v>1217</v>
      </c>
      <c r="I47" s="2078">
        <v>18982</v>
      </c>
      <c r="J47" s="2077">
        <v>30</v>
      </c>
      <c r="K47" s="2227">
        <v>3</v>
      </c>
      <c r="L47" s="2227">
        <v>0</v>
      </c>
      <c r="M47" s="2227">
        <v>0</v>
      </c>
      <c r="N47" s="2231">
        <v>33</v>
      </c>
      <c r="O47" s="2232">
        <v>19015</v>
      </c>
      <c r="P47" s="2105">
        <v>6998</v>
      </c>
      <c r="Q47" s="2106">
        <v>15862</v>
      </c>
      <c r="R47" s="2106">
        <v>886</v>
      </c>
      <c r="S47" s="2107">
        <v>686</v>
      </c>
      <c r="T47" s="2108">
        <v>17434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2561"/>
      <c r="Q49" s="113"/>
      <c r="R49" s="113"/>
      <c r="S49" s="113"/>
      <c r="T49" s="113"/>
    </row>
    <row r="50" spans="1:20" x14ac:dyDescent="0.25">
      <c r="B50" s="61">
        <v>3760</v>
      </c>
      <c r="C50" s="2274">
        <f>C65+K65</f>
        <v>15056</v>
      </c>
      <c r="D50" s="2567">
        <v>11.295999999999999</v>
      </c>
      <c r="O50" s="2561">
        <f>O62-'2020. I. - Új hitelek'!O62</f>
        <v>1002</v>
      </c>
      <c r="P50" s="2"/>
    </row>
    <row r="51" spans="1:20" ht="15.75" thickBot="1" x14ac:dyDescent="0.3">
      <c r="O51" s="2561"/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724" t="s">
        <v>15</v>
      </c>
      <c r="D56" s="1909" t="s">
        <v>546</v>
      </c>
      <c r="E56" s="3609"/>
      <c r="F56" s="2724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1914" t="s">
        <v>17</v>
      </c>
      <c r="B57" s="2369">
        <v>4933</v>
      </c>
      <c r="C57" s="2399">
        <v>6036</v>
      </c>
      <c r="D57" s="2416">
        <v>240</v>
      </c>
      <c r="E57" s="2369">
        <v>1594</v>
      </c>
      <c r="F57" s="2399">
        <v>3573</v>
      </c>
      <c r="G57" s="2416">
        <v>46</v>
      </c>
      <c r="H57" s="2369">
        <v>2650</v>
      </c>
      <c r="I57" s="2034">
        <v>18786</v>
      </c>
      <c r="J57" s="2369">
        <v>0</v>
      </c>
      <c r="K57" s="2369">
        <v>50</v>
      </c>
      <c r="L57" s="2369">
        <v>464</v>
      </c>
      <c r="M57" s="2369">
        <v>0</v>
      </c>
      <c r="N57" s="2034">
        <v>514</v>
      </c>
      <c r="O57" s="2035">
        <v>19300</v>
      </c>
      <c r="P57" s="2457">
        <v>6750</v>
      </c>
      <c r="Q57" s="2471">
        <v>3388</v>
      </c>
      <c r="R57" s="2486">
        <v>5283</v>
      </c>
      <c r="S57" s="2499">
        <v>8433</v>
      </c>
      <c r="T57" s="2040">
        <v>17104</v>
      </c>
    </row>
    <row r="58" spans="1:20" x14ac:dyDescent="0.25">
      <c r="A58" s="2289" t="s">
        <v>552</v>
      </c>
      <c r="B58" s="2370">
        <v>2952</v>
      </c>
      <c r="C58" s="2400">
        <v>7428</v>
      </c>
      <c r="D58" s="2417">
        <v>160</v>
      </c>
      <c r="E58" s="2370">
        <v>1360</v>
      </c>
      <c r="F58" s="2400">
        <v>3250</v>
      </c>
      <c r="G58" s="2416">
        <v>25</v>
      </c>
      <c r="H58" s="2369">
        <v>2329</v>
      </c>
      <c r="I58" s="2034">
        <v>17319</v>
      </c>
      <c r="J58" s="2370">
        <v>0</v>
      </c>
      <c r="K58" s="2370">
        <v>0</v>
      </c>
      <c r="L58" s="2370">
        <v>7</v>
      </c>
      <c r="M58" s="2369">
        <v>314</v>
      </c>
      <c r="N58" s="2034">
        <v>321</v>
      </c>
      <c r="O58" s="2035">
        <v>17640</v>
      </c>
      <c r="P58" s="2458">
        <v>8802</v>
      </c>
      <c r="Q58" s="2472">
        <v>1614</v>
      </c>
      <c r="R58" s="2168">
        <v>3739</v>
      </c>
      <c r="S58" s="2169">
        <v>8373</v>
      </c>
      <c r="T58" s="2040">
        <v>13726</v>
      </c>
    </row>
    <row r="59" spans="1:20" s="1945" customFormat="1" x14ac:dyDescent="0.25">
      <c r="A59" s="1933" t="s">
        <v>553</v>
      </c>
      <c r="B59" s="2371">
        <v>1419</v>
      </c>
      <c r="C59" s="2401">
        <v>2684</v>
      </c>
      <c r="D59" s="2417">
        <v>127</v>
      </c>
      <c r="E59" s="2371">
        <v>460</v>
      </c>
      <c r="F59" s="2401">
        <v>1246</v>
      </c>
      <c r="G59" s="2416">
        <v>13</v>
      </c>
      <c r="H59" s="2439">
        <v>612</v>
      </c>
      <c r="I59" s="2053">
        <v>6420</v>
      </c>
      <c r="J59" s="2371">
        <v>0</v>
      </c>
      <c r="K59" s="2371">
        <v>0</v>
      </c>
      <c r="L59" s="2371">
        <v>0</v>
      </c>
      <c r="M59" s="2439">
        <v>314</v>
      </c>
      <c r="N59" s="2053">
        <v>314</v>
      </c>
      <c r="O59" s="2054">
        <v>6734</v>
      </c>
      <c r="P59" s="2459">
        <v>4307</v>
      </c>
      <c r="Q59" s="2473">
        <v>1063</v>
      </c>
      <c r="R59" s="2487">
        <v>647</v>
      </c>
      <c r="S59" s="2552">
        <v>1976</v>
      </c>
      <c r="T59" s="2052">
        <v>3685</v>
      </c>
    </row>
    <row r="60" spans="1:20" s="1945" customFormat="1" x14ac:dyDescent="0.25">
      <c r="A60" s="1933" t="s">
        <v>412</v>
      </c>
      <c r="B60" s="2371">
        <v>510</v>
      </c>
      <c r="C60" s="2401">
        <v>1135</v>
      </c>
      <c r="D60" s="2417">
        <v>22</v>
      </c>
      <c r="E60" s="2371">
        <v>380</v>
      </c>
      <c r="F60" s="2401">
        <v>636</v>
      </c>
      <c r="G60" s="2416">
        <v>7</v>
      </c>
      <c r="H60" s="2439">
        <v>1631</v>
      </c>
      <c r="I60" s="2053">
        <v>4292</v>
      </c>
      <c r="J60" s="2371">
        <v>0</v>
      </c>
      <c r="K60" s="2371">
        <v>0</v>
      </c>
      <c r="L60" s="2371">
        <v>1</v>
      </c>
      <c r="M60" s="2439">
        <v>0</v>
      </c>
      <c r="N60" s="2053">
        <v>1</v>
      </c>
      <c r="O60" s="2054">
        <v>4293</v>
      </c>
      <c r="P60" s="2459">
        <v>2437</v>
      </c>
      <c r="Q60" s="2473">
        <v>166</v>
      </c>
      <c r="R60" s="2487">
        <v>858</v>
      </c>
      <c r="S60" s="2552">
        <v>3262</v>
      </c>
      <c r="T60" s="2052">
        <v>4286</v>
      </c>
    </row>
    <row r="61" spans="1:20" s="1945" customFormat="1" x14ac:dyDescent="0.25">
      <c r="A61" s="1933" t="s">
        <v>554</v>
      </c>
      <c r="B61" s="2371">
        <v>815</v>
      </c>
      <c r="C61" s="2401">
        <v>3530</v>
      </c>
      <c r="D61" s="2417">
        <v>11</v>
      </c>
      <c r="E61" s="2371">
        <v>475</v>
      </c>
      <c r="F61" s="2401">
        <v>1350</v>
      </c>
      <c r="G61" s="2416">
        <v>0</v>
      </c>
      <c r="H61" s="2439">
        <v>78</v>
      </c>
      <c r="I61" s="2053">
        <v>6248</v>
      </c>
      <c r="J61" s="2371">
        <v>0</v>
      </c>
      <c r="K61" s="2371">
        <v>0</v>
      </c>
      <c r="L61" s="2371">
        <v>6</v>
      </c>
      <c r="M61" s="2439">
        <v>0</v>
      </c>
      <c r="N61" s="2053">
        <v>6</v>
      </c>
      <c r="O61" s="2054">
        <v>6254</v>
      </c>
      <c r="P61" s="2459">
        <v>1946</v>
      </c>
      <c r="Q61" s="2473">
        <v>230</v>
      </c>
      <c r="R61" s="2487">
        <v>2068</v>
      </c>
      <c r="S61" s="2552">
        <v>3135</v>
      </c>
      <c r="T61" s="2052">
        <v>5433</v>
      </c>
    </row>
    <row r="62" spans="1:20" x14ac:dyDescent="0.25">
      <c r="A62" s="2289" t="s">
        <v>555</v>
      </c>
      <c r="B62" s="2370">
        <v>1580</v>
      </c>
      <c r="C62" s="2400">
        <v>583</v>
      </c>
      <c r="D62" s="2417">
        <v>83</v>
      </c>
      <c r="E62" s="2370">
        <v>271</v>
      </c>
      <c r="F62" s="2400">
        <v>282</v>
      </c>
      <c r="G62" s="2416">
        <v>28</v>
      </c>
      <c r="H62" s="2369">
        <v>53</v>
      </c>
      <c r="I62" s="2034">
        <v>2769</v>
      </c>
      <c r="J62" s="2370">
        <v>0</v>
      </c>
      <c r="K62" s="2370">
        <v>0</v>
      </c>
      <c r="L62" s="2370">
        <v>93</v>
      </c>
      <c r="M62" s="2369">
        <v>0</v>
      </c>
      <c r="N62" s="2034">
        <v>93</v>
      </c>
      <c r="O62" s="2035">
        <v>2862</v>
      </c>
      <c r="P62" s="2458">
        <v>1139</v>
      </c>
      <c r="Q62" s="2472">
        <v>342</v>
      </c>
      <c r="R62" s="2168">
        <v>652</v>
      </c>
      <c r="S62" s="2169">
        <v>1859</v>
      </c>
      <c r="T62" s="2040">
        <v>2853</v>
      </c>
    </row>
    <row r="63" spans="1:20" x14ac:dyDescent="0.25">
      <c r="A63" s="1947" t="s">
        <v>556</v>
      </c>
      <c r="B63" s="2372">
        <v>1323</v>
      </c>
      <c r="C63" s="2402">
        <v>471</v>
      </c>
      <c r="D63" s="2419">
        <v>76</v>
      </c>
      <c r="E63" s="2372">
        <v>176</v>
      </c>
      <c r="F63" s="2402">
        <v>72</v>
      </c>
      <c r="G63" s="2422">
        <v>0</v>
      </c>
      <c r="H63" s="2440">
        <v>53</v>
      </c>
      <c r="I63" s="2062">
        <v>2095</v>
      </c>
      <c r="J63" s="2372">
        <v>0</v>
      </c>
      <c r="K63" s="2372">
        <v>0</v>
      </c>
      <c r="L63" s="2372">
        <v>93</v>
      </c>
      <c r="M63" s="2440">
        <v>0</v>
      </c>
      <c r="N63" s="2062">
        <v>93</v>
      </c>
      <c r="O63" s="2062">
        <v>2188</v>
      </c>
      <c r="P63" s="2460">
        <v>841</v>
      </c>
      <c r="Q63" s="2474">
        <v>180</v>
      </c>
      <c r="R63" s="2488">
        <v>296</v>
      </c>
      <c r="S63" s="2553">
        <v>1517</v>
      </c>
      <c r="T63" s="2062">
        <v>1993</v>
      </c>
    </row>
    <row r="64" spans="1:20" ht="15.75" thickBot="1" x14ac:dyDescent="0.3">
      <c r="A64" s="2289" t="s">
        <v>23</v>
      </c>
      <c r="B64" s="2373">
        <v>1161</v>
      </c>
      <c r="C64" s="2403">
        <v>959</v>
      </c>
      <c r="D64" s="2420">
        <v>126</v>
      </c>
      <c r="E64" s="2373">
        <v>617</v>
      </c>
      <c r="F64" s="2403">
        <v>522</v>
      </c>
      <c r="G64" s="2417">
        <v>0</v>
      </c>
      <c r="H64" s="2369">
        <v>291</v>
      </c>
      <c r="I64" s="2071">
        <v>3550</v>
      </c>
      <c r="J64" s="2373">
        <v>0</v>
      </c>
      <c r="K64" s="2373">
        <v>0</v>
      </c>
      <c r="L64" s="2373">
        <v>0</v>
      </c>
      <c r="M64" s="2369">
        <v>9</v>
      </c>
      <c r="N64" s="2071">
        <v>9</v>
      </c>
      <c r="O64" s="2072">
        <v>3559</v>
      </c>
      <c r="P64" s="2461">
        <v>1381</v>
      </c>
      <c r="Q64" s="2475">
        <v>1202</v>
      </c>
      <c r="R64" s="2489">
        <v>849</v>
      </c>
      <c r="S64" s="2500">
        <v>1099</v>
      </c>
      <c r="T64" s="2040">
        <v>3150</v>
      </c>
    </row>
    <row r="65" spans="1:28" ht="15.75" thickBot="1" x14ac:dyDescent="0.3">
      <c r="A65" s="1966" t="s">
        <v>24</v>
      </c>
      <c r="B65" s="2077">
        <v>10626</v>
      </c>
      <c r="C65" s="2077">
        <v>15006</v>
      </c>
      <c r="D65" s="2080">
        <v>609</v>
      </c>
      <c r="E65" s="2077">
        <v>3842</v>
      </c>
      <c r="F65" s="2077">
        <v>7627</v>
      </c>
      <c r="G65" s="2080">
        <v>99</v>
      </c>
      <c r="H65" s="2077">
        <v>5323</v>
      </c>
      <c r="I65" s="2078">
        <v>42424</v>
      </c>
      <c r="J65" s="2077">
        <v>0</v>
      </c>
      <c r="K65" s="2077">
        <v>50</v>
      </c>
      <c r="L65" s="2077">
        <v>564</v>
      </c>
      <c r="M65" s="2077">
        <v>323</v>
      </c>
      <c r="N65" s="2078">
        <v>937</v>
      </c>
      <c r="O65" s="2079">
        <v>43361</v>
      </c>
      <c r="P65" s="2077">
        <v>18072</v>
      </c>
      <c r="Q65" s="2080">
        <v>6547</v>
      </c>
      <c r="R65" s="2080">
        <v>10522</v>
      </c>
      <c r="S65" s="2080">
        <v>19764</v>
      </c>
      <c r="T65" s="2080">
        <v>36833</v>
      </c>
    </row>
    <row r="66" spans="1:28" x14ac:dyDescent="0.25">
      <c r="A66" s="1971" t="s">
        <v>609</v>
      </c>
      <c r="B66" s="2374">
        <v>291</v>
      </c>
      <c r="C66" s="2404">
        <v>430</v>
      </c>
      <c r="D66" s="2421">
        <v>0</v>
      </c>
      <c r="E66" s="2374">
        <v>590</v>
      </c>
      <c r="F66" s="2404">
        <v>3663</v>
      </c>
      <c r="G66" s="2421">
        <v>0</v>
      </c>
      <c r="H66" s="2374">
        <v>0</v>
      </c>
      <c r="I66" s="2034">
        <v>4974</v>
      </c>
      <c r="J66" s="2374">
        <v>272</v>
      </c>
      <c r="K66" s="2374">
        <v>0</v>
      </c>
      <c r="L66" s="2374">
        <v>4</v>
      </c>
      <c r="M66" s="2374">
        <v>0</v>
      </c>
      <c r="N66" s="2084">
        <v>276</v>
      </c>
      <c r="O66" s="2085">
        <v>5250</v>
      </c>
      <c r="P66" s="2221">
        <v>4319</v>
      </c>
      <c r="Q66" s="2471">
        <v>96</v>
      </c>
      <c r="R66" s="2486">
        <v>739</v>
      </c>
      <c r="S66" s="2499">
        <v>769</v>
      </c>
      <c r="T66" s="2040">
        <v>1604</v>
      </c>
      <c r="W66" s="61" t="s">
        <v>610</v>
      </c>
      <c r="X66" s="2274">
        <v>13169</v>
      </c>
      <c r="Z66" s="2561">
        <f>X66/Y81*100</f>
        <v>18.823613493424816</v>
      </c>
      <c r="AB66" s="2561">
        <v>8.2759999999999998</v>
      </c>
    </row>
    <row r="67" spans="1:28" x14ac:dyDescent="0.25">
      <c r="A67" s="1978" t="s">
        <v>610</v>
      </c>
      <c r="B67" s="2370">
        <v>1036</v>
      </c>
      <c r="C67" s="2400">
        <v>3861</v>
      </c>
      <c r="D67" s="2417">
        <v>0</v>
      </c>
      <c r="E67" s="2370">
        <v>230</v>
      </c>
      <c r="F67" s="2400">
        <v>5305</v>
      </c>
      <c r="G67" s="2417">
        <v>0</v>
      </c>
      <c r="H67" s="2370">
        <v>947</v>
      </c>
      <c r="I67" s="2034">
        <v>11378</v>
      </c>
      <c r="J67" s="2370">
        <v>0</v>
      </c>
      <c r="K67" s="2370">
        <v>0</v>
      </c>
      <c r="L67" s="2370">
        <v>473</v>
      </c>
      <c r="M67" s="2370">
        <v>1</v>
      </c>
      <c r="N67" s="2087">
        <v>474</v>
      </c>
      <c r="O67" s="2088">
        <v>11852</v>
      </c>
      <c r="P67" s="2458">
        <v>6876</v>
      </c>
      <c r="Q67" s="2472">
        <v>3</v>
      </c>
      <c r="R67" s="2168">
        <v>15</v>
      </c>
      <c r="S67" s="2169">
        <v>1452</v>
      </c>
      <c r="T67" s="2040">
        <v>1470</v>
      </c>
      <c r="W67" s="61" t="s">
        <v>39</v>
      </c>
      <c r="X67" s="2274">
        <v>9474</v>
      </c>
      <c r="Z67" s="2561">
        <f>X67/Y81*100</f>
        <v>13.542024013722125</v>
      </c>
      <c r="AB67" s="2561">
        <v>-3.496</v>
      </c>
    </row>
    <row r="68" spans="1:28" x14ac:dyDescent="0.25">
      <c r="A68" s="1978" t="s">
        <v>37</v>
      </c>
      <c r="B68" s="2370">
        <v>6</v>
      </c>
      <c r="C68" s="2400">
        <v>269</v>
      </c>
      <c r="D68" s="2417">
        <v>0</v>
      </c>
      <c r="E68" s="2370">
        <v>15</v>
      </c>
      <c r="F68" s="2400">
        <v>25</v>
      </c>
      <c r="G68" s="2417">
        <v>0</v>
      </c>
      <c r="H68" s="2370">
        <v>0</v>
      </c>
      <c r="I68" s="2034">
        <v>315</v>
      </c>
      <c r="J68" s="2370">
        <v>0</v>
      </c>
      <c r="K68" s="2370">
        <v>0</v>
      </c>
      <c r="L68" s="2370">
        <v>0</v>
      </c>
      <c r="M68" s="2370">
        <v>0</v>
      </c>
      <c r="N68" s="2087">
        <v>0</v>
      </c>
      <c r="O68" s="2088">
        <v>315</v>
      </c>
      <c r="P68" s="2458">
        <v>66</v>
      </c>
      <c r="Q68" s="2472">
        <v>21</v>
      </c>
      <c r="R68" s="2168">
        <v>269</v>
      </c>
      <c r="S68" s="2169">
        <v>22</v>
      </c>
      <c r="T68" s="2040">
        <v>312</v>
      </c>
      <c r="W68" s="61" t="s">
        <v>46</v>
      </c>
      <c r="X68" s="2274">
        <v>8647</v>
      </c>
      <c r="Z68" s="2561">
        <f>X68/Y81*100</f>
        <v>12.359919954259576</v>
      </c>
    </row>
    <row r="69" spans="1:28" x14ac:dyDescent="0.25">
      <c r="A69" s="1978" t="s">
        <v>38</v>
      </c>
      <c r="B69" s="2370">
        <v>111</v>
      </c>
      <c r="C69" s="2400">
        <v>250</v>
      </c>
      <c r="D69" s="2417">
        <v>0</v>
      </c>
      <c r="E69" s="2370">
        <v>63</v>
      </c>
      <c r="F69" s="2400">
        <v>1</v>
      </c>
      <c r="G69" s="2417">
        <v>0</v>
      </c>
      <c r="H69" s="2370">
        <v>0</v>
      </c>
      <c r="I69" s="2034">
        <v>425</v>
      </c>
      <c r="J69" s="2370">
        <v>0</v>
      </c>
      <c r="K69" s="2370">
        <v>0</v>
      </c>
      <c r="L69" s="2370">
        <v>0</v>
      </c>
      <c r="M69" s="2370">
        <v>0</v>
      </c>
      <c r="N69" s="2087">
        <v>0</v>
      </c>
      <c r="O69" s="2088">
        <v>425</v>
      </c>
      <c r="P69" s="2458">
        <v>117</v>
      </c>
      <c r="Q69" s="2472">
        <v>73</v>
      </c>
      <c r="R69" s="2168">
        <v>351</v>
      </c>
      <c r="S69" s="2169">
        <v>1</v>
      </c>
      <c r="T69" s="2040">
        <v>425</v>
      </c>
      <c r="W69" s="61" t="s">
        <v>40</v>
      </c>
      <c r="X69" s="2274">
        <v>7723</v>
      </c>
      <c r="Z69" s="2561">
        <f>X69/Y81*100</f>
        <v>11.039165237278445</v>
      </c>
    </row>
    <row r="70" spans="1:28" x14ac:dyDescent="0.25">
      <c r="A70" s="1978" t="s">
        <v>39</v>
      </c>
      <c r="B70" s="2370">
        <v>212</v>
      </c>
      <c r="C70" s="2400">
        <v>104</v>
      </c>
      <c r="D70" s="2417">
        <v>0</v>
      </c>
      <c r="E70" s="2370">
        <v>82</v>
      </c>
      <c r="F70" s="2400">
        <v>4104</v>
      </c>
      <c r="G70" s="2417">
        <v>0</v>
      </c>
      <c r="H70" s="2370">
        <v>0</v>
      </c>
      <c r="I70" s="2034">
        <v>4502</v>
      </c>
      <c r="J70" s="2370">
        <v>226</v>
      </c>
      <c r="K70" s="2370">
        <v>0</v>
      </c>
      <c r="L70" s="2370">
        <v>4422</v>
      </c>
      <c r="M70" s="2370">
        <v>202</v>
      </c>
      <c r="N70" s="2087">
        <v>4850</v>
      </c>
      <c r="O70" s="2088">
        <v>9352</v>
      </c>
      <c r="P70" s="2458">
        <v>6497</v>
      </c>
      <c r="Q70" s="2472">
        <v>205</v>
      </c>
      <c r="R70" s="2168">
        <v>341</v>
      </c>
      <c r="S70" s="2169">
        <v>2111</v>
      </c>
      <c r="T70" s="2040">
        <v>2657</v>
      </c>
      <c r="W70" s="61" t="s">
        <v>321</v>
      </c>
      <c r="X70" s="2274">
        <v>7296</v>
      </c>
      <c r="Z70" s="2561">
        <f>X70/Y81*100</f>
        <v>10.428816466552316</v>
      </c>
    </row>
    <row r="71" spans="1:28" ht="15" customHeight="1" x14ac:dyDescent="0.25">
      <c r="A71" s="1978" t="s">
        <v>40</v>
      </c>
      <c r="B71" s="2370">
        <v>28</v>
      </c>
      <c r="C71" s="2400">
        <v>0</v>
      </c>
      <c r="D71" s="2417">
        <v>0</v>
      </c>
      <c r="E71" s="2370">
        <v>6</v>
      </c>
      <c r="F71" s="2400">
        <v>4933</v>
      </c>
      <c r="G71" s="2417">
        <v>0</v>
      </c>
      <c r="H71" s="2370">
        <v>0</v>
      </c>
      <c r="I71" s="2034">
        <v>4967</v>
      </c>
      <c r="J71" s="2370">
        <v>622</v>
      </c>
      <c r="K71" s="2370">
        <v>0</v>
      </c>
      <c r="L71" s="2370">
        <v>0</v>
      </c>
      <c r="M71" s="2370">
        <v>2134</v>
      </c>
      <c r="N71" s="2087">
        <v>2756</v>
      </c>
      <c r="O71" s="2088">
        <v>7723</v>
      </c>
      <c r="P71" s="2458">
        <v>7692</v>
      </c>
      <c r="Q71" s="2472">
        <v>31</v>
      </c>
      <c r="R71" s="2168">
        <v>3</v>
      </c>
      <c r="S71" s="2169">
        <v>0</v>
      </c>
      <c r="T71" s="2040">
        <v>34</v>
      </c>
      <c r="W71" s="61" t="s">
        <v>42</v>
      </c>
      <c r="X71" s="2274">
        <v>6326</v>
      </c>
      <c r="Z71" s="2561">
        <f>X71/Y81*100</f>
        <v>9.0423098913664965</v>
      </c>
    </row>
    <row r="72" spans="1:28" x14ac:dyDescent="0.25">
      <c r="A72" s="2313" t="s">
        <v>41</v>
      </c>
      <c r="B72" s="2370">
        <v>168</v>
      </c>
      <c r="C72" s="2400">
        <v>130</v>
      </c>
      <c r="D72" s="2417">
        <v>0</v>
      </c>
      <c r="E72" s="2370">
        <v>194</v>
      </c>
      <c r="F72" s="2400">
        <v>4138</v>
      </c>
      <c r="G72" s="2417">
        <v>0</v>
      </c>
      <c r="H72" s="2370">
        <v>0</v>
      </c>
      <c r="I72" s="2034">
        <v>4630</v>
      </c>
      <c r="J72" s="2370">
        <v>143</v>
      </c>
      <c r="K72" s="2370">
        <v>0</v>
      </c>
      <c r="L72" s="2370">
        <v>0</v>
      </c>
      <c r="M72" s="2370">
        <v>0</v>
      </c>
      <c r="N72" s="2087">
        <v>143</v>
      </c>
      <c r="O72" s="2088">
        <v>4774</v>
      </c>
      <c r="P72" s="2458">
        <v>4438</v>
      </c>
      <c r="Q72" s="2472">
        <v>111</v>
      </c>
      <c r="R72" s="2168">
        <v>230</v>
      </c>
      <c r="S72" s="2169">
        <v>165</v>
      </c>
      <c r="T72" s="2040">
        <v>506</v>
      </c>
      <c r="W72" s="61" t="s">
        <v>609</v>
      </c>
      <c r="X72" s="2274">
        <v>5238</v>
      </c>
      <c r="Z72" s="2561">
        <f>X72/Y81*100</f>
        <v>7.4871355060034315</v>
      </c>
    </row>
    <row r="73" spans="1:28" x14ac:dyDescent="0.25">
      <c r="A73" s="1978" t="s">
        <v>42</v>
      </c>
      <c r="B73" s="2370">
        <v>333</v>
      </c>
      <c r="C73" s="2400">
        <v>350</v>
      </c>
      <c r="D73" s="2417">
        <v>0</v>
      </c>
      <c r="E73" s="2370">
        <v>360</v>
      </c>
      <c r="F73" s="2400">
        <v>1964</v>
      </c>
      <c r="G73" s="2417">
        <v>0</v>
      </c>
      <c r="H73" s="2370">
        <v>2578</v>
      </c>
      <c r="I73" s="2034">
        <v>5585</v>
      </c>
      <c r="J73" s="2370">
        <v>0</v>
      </c>
      <c r="K73" s="2370">
        <v>0</v>
      </c>
      <c r="L73" s="2370">
        <v>0</v>
      </c>
      <c r="M73" s="2370">
        <v>0</v>
      </c>
      <c r="N73" s="2087">
        <v>0</v>
      </c>
      <c r="O73" s="2088">
        <v>5585</v>
      </c>
      <c r="P73" s="2458">
        <v>4178</v>
      </c>
      <c r="Q73" s="2472">
        <v>4</v>
      </c>
      <c r="R73" s="2168">
        <v>606</v>
      </c>
      <c r="S73" s="2169">
        <v>1710</v>
      </c>
      <c r="T73" s="2040">
        <v>2320</v>
      </c>
      <c r="W73" s="61" t="s">
        <v>41</v>
      </c>
      <c r="X73" s="2274">
        <v>4766</v>
      </c>
      <c r="Z73" s="2561">
        <f>X73/Y81*100</f>
        <v>6.8124642652944543</v>
      </c>
    </row>
    <row r="74" spans="1:28" x14ac:dyDescent="0.25">
      <c r="A74" s="1978" t="s">
        <v>43</v>
      </c>
      <c r="B74" s="2370">
        <v>219</v>
      </c>
      <c r="C74" s="2400">
        <v>521</v>
      </c>
      <c r="D74" s="2417">
        <v>0</v>
      </c>
      <c r="E74" s="2370">
        <v>225</v>
      </c>
      <c r="F74" s="2400">
        <v>265</v>
      </c>
      <c r="G74" s="2417">
        <v>0</v>
      </c>
      <c r="H74" s="2370">
        <v>212</v>
      </c>
      <c r="I74" s="2034">
        <v>1442</v>
      </c>
      <c r="J74" s="2370">
        <v>0</v>
      </c>
      <c r="K74" s="2370">
        <v>0</v>
      </c>
      <c r="L74" s="2370">
        <v>0</v>
      </c>
      <c r="M74" s="2370">
        <v>0</v>
      </c>
      <c r="N74" s="2087">
        <v>0</v>
      </c>
      <c r="O74" s="2088">
        <v>1442</v>
      </c>
      <c r="P74" s="2458">
        <v>589</v>
      </c>
      <c r="Q74" s="2472">
        <v>118</v>
      </c>
      <c r="R74" s="2168">
        <v>428</v>
      </c>
      <c r="S74" s="2169">
        <v>880</v>
      </c>
      <c r="T74" s="2040">
        <v>1426</v>
      </c>
      <c r="W74" s="61" t="s">
        <v>557</v>
      </c>
      <c r="X74" s="2274">
        <v>2896</v>
      </c>
      <c r="Z74" s="2561">
        <f>X74/Y81*100</f>
        <v>4.139508290451686</v>
      </c>
    </row>
    <row r="75" spans="1:28" x14ac:dyDescent="0.25">
      <c r="A75" s="1978" t="s">
        <v>44</v>
      </c>
      <c r="B75" s="2370">
        <v>36</v>
      </c>
      <c r="C75" s="2400">
        <v>91</v>
      </c>
      <c r="D75" s="2417">
        <v>0</v>
      </c>
      <c r="E75" s="2370">
        <v>56</v>
      </c>
      <c r="F75" s="2400">
        <v>106</v>
      </c>
      <c r="G75" s="2417">
        <v>0</v>
      </c>
      <c r="H75" s="2370">
        <v>0</v>
      </c>
      <c r="I75" s="2034">
        <v>289</v>
      </c>
      <c r="J75" s="2370">
        <v>0</v>
      </c>
      <c r="K75" s="2370">
        <v>0</v>
      </c>
      <c r="L75" s="2370">
        <v>0</v>
      </c>
      <c r="M75" s="2370">
        <v>0</v>
      </c>
      <c r="N75" s="2087">
        <v>0</v>
      </c>
      <c r="O75" s="2088">
        <v>289</v>
      </c>
      <c r="P75" s="2458">
        <v>74</v>
      </c>
      <c r="Q75" s="2472">
        <v>91</v>
      </c>
      <c r="R75" s="2168">
        <v>52</v>
      </c>
      <c r="S75" s="2169">
        <v>139</v>
      </c>
      <c r="T75" s="2040">
        <v>282</v>
      </c>
      <c r="W75" s="61" t="s">
        <v>43</v>
      </c>
      <c r="X75" s="2274">
        <v>2005</v>
      </c>
      <c r="Z75" s="2561">
        <f>X75/Y81*100</f>
        <v>2.8659233847913095</v>
      </c>
    </row>
    <row r="76" spans="1:28" x14ac:dyDescent="0.25">
      <c r="A76" s="1978" t="s">
        <v>45</v>
      </c>
      <c r="B76" s="2370">
        <v>224</v>
      </c>
      <c r="C76" s="2400">
        <v>59</v>
      </c>
      <c r="D76" s="2417">
        <v>0</v>
      </c>
      <c r="E76" s="2370">
        <v>104</v>
      </c>
      <c r="F76" s="2400">
        <v>27</v>
      </c>
      <c r="G76" s="2417">
        <v>0</v>
      </c>
      <c r="H76" s="2370">
        <v>35</v>
      </c>
      <c r="I76" s="2034">
        <v>449</v>
      </c>
      <c r="J76" s="2370">
        <v>0</v>
      </c>
      <c r="K76" s="2370">
        <v>0</v>
      </c>
      <c r="L76" s="2370">
        <v>0</v>
      </c>
      <c r="M76" s="2370">
        <v>302</v>
      </c>
      <c r="N76" s="2087">
        <v>302</v>
      </c>
      <c r="O76" s="2088">
        <v>751</v>
      </c>
      <c r="P76" s="2458">
        <v>591</v>
      </c>
      <c r="Q76" s="2472">
        <v>144</v>
      </c>
      <c r="R76" s="2168">
        <v>404</v>
      </c>
      <c r="S76" s="2169">
        <v>206</v>
      </c>
      <c r="T76" s="2040">
        <v>754</v>
      </c>
      <c r="W76" s="61" t="s">
        <v>45</v>
      </c>
      <c r="X76" s="2274">
        <v>757</v>
      </c>
      <c r="Z76" s="2561">
        <f>X76/Y81*100</f>
        <v>1.0820468839336763</v>
      </c>
    </row>
    <row r="77" spans="1:28" x14ac:dyDescent="0.25">
      <c r="A77" s="1978" t="s">
        <v>46</v>
      </c>
      <c r="B77" s="2370">
        <v>8</v>
      </c>
      <c r="C77" s="2400">
        <v>0</v>
      </c>
      <c r="D77" s="2417">
        <v>0</v>
      </c>
      <c r="E77" s="2370">
        <v>42</v>
      </c>
      <c r="F77" s="2400">
        <v>3442</v>
      </c>
      <c r="G77" s="2417">
        <v>0</v>
      </c>
      <c r="H77" s="2370">
        <v>2553</v>
      </c>
      <c r="I77" s="2034">
        <v>6045</v>
      </c>
      <c r="J77" s="2370">
        <v>0</v>
      </c>
      <c r="K77" s="2370">
        <v>0</v>
      </c>
      <c r="L77" s="2370">
        <v>0</v>
      </c>
      <c r="M77" s="2370">
        <v>2602</v>
      </c>
      <c r="N77" s="2087">
        <v>2602</v>
      </c>
      <c r="O77" s="2088">
        <v>8647</v>
      </c>
      <c r="P77" s="2458">
        <v>8138</v>
      </c>
      <c r="Q77" s="2472">
        <v>9</v>
      </c>
      <c r="R77" s="2168">
        <v>1159</v>
      </c>
      <c r="S77" s="2169">
        <v>1238</v>
      </c>
      <c r="T77" s="2040">
        <v>2406</v>
      </c>
      <c r="W77" s="61" t="s">
        <v>44</v>
      </c>
      <c r="X77" s="2274">
        <v>483</v>
      </c>
      <c r="Z77" s="2561">
        <f>X77/Y81*100</f>
        <v>0.69039451114922812</v>
      </c>
    </row>
    <row r="78" spans="1:28" x14ac:dyDescent="0.25">
      <c r="A78" s="1978" t="s">
        <v>47</v>
      </c>
      <c r="B78" s="2370">
        <v>179</v>
      </c>
      <c r="C78" s="2400">
        <v>0</v>
      </c>
      <c r="D78" s="2417">
        <v>0</v>
      </c>
      <c r="E78" s="2370">
        <v>43</v>
      </c>
      <c r="F78" s="2400">
        <v>213</v>
      </c>
      <c r="G78" s="2417">
        <v>0</v>
      </c>
      <c r="H78" s="2370">
        <v>0</v>
      </c>
      <c r="I78" s="2034">
        <v>435</v>
      </c>
      <c r="J78" s="2370">
        <v>0</v>
      </c>
      <c r="K78" s="2370">
        <v>0</v>
      </c>
      <c r="L78" s="2370">
        <v>6</v>
      </c>
      <c r="M78" s="2370">
        <v>0</v>
      </c>
      <c r="N78" s="2087">
        <v>6</v>
      </c>
      <c r="O78" s="2088">
        <v>441</v>
      </c>
      <c r="P78" s="2458">
        <v>239</v>
      </c>
      <c r="Q78" s="2472">
        <v>12</v>
      </c>
      <c r="R78" s="2168">
        <v>48</v>
      </c>
      <c r="S78" s="2169">
        <v>162</v>
      </c>
      <c r="T78" s="2040">
        <v>222</v>
      </c>
      <c r="W78" s="61" t="s">
        <v>47</v>
      </c>
      <c r="X78" s="2274">
        <v>441</v>
      </c>
      <c r="Z78" s="2561">
        <f>X78/Y81*100</f>
        <v>0.630360205831904</v>
      </c>
    </row>
    <row r="79" spans="1:28" x14ac:dyDescent="0.25">
      <c r="A79" s="1982" t="s">
        <v>557</v>
      </c>
      <c r="B79" s="2375">
        <v>481</v>
      </c>
      <c r="C79" s="2405">
        <v>1444</v>
      </c>
      <c r="D79" s="2422">
        <v>0</v>
      </c>
      <c r="E79" s="2375">
        <v>361</v>
      </c>
      <c r="F79" s="2405">
        <v>240</v>
      </c>
      <c r="G79" s="2422">
        <v>0</v>
      </c>
      <c r="H79" s="2375">
        <v>310</v>
      </c>
      <c r="I79" s="2062">
        <v>2836</v>
      </c>
      <c r="J79" s="2375">
        <v>0</v>
      </c>
      <c r="K79" s="2375">
        <v>0</v>
      </c>
      <c r="L79" s="2375">
        <v>0</v>
      </c>
      <c r="M79" s="2375">
        <v>0</v>
      </c>
      <c r="N79" s="2089">
        <v>0</v>
      </c>
      <c r="O79" s="2089">
        <v>2836</v>
      </c>
      <c r="P79" s="2462">
        <v>2199</v>
      </c>
      <c r="Q79" s="2476">
        <v>140</v>
      </c>
      <c r="R79" s="2490">
        <v>881</v>
      </c>
      <c r="S79" s="2554">
        <v>1650</v>
      </c>
      <c r="T79" s="2062">
        <v>2671</v>
      </c>
      <c r="W79" s="61" t="s">
        <v>38</v>
      </c>
      <c r="X79" s="2274">
        <v>425</v>
      </c>
      <c r="Z79" s="2561">
        <f>X79/Y81*100</f>
        <v>0.6074899942824471</v>
      </c>
    </row>
    <row r="80" spans="1:28" ht="15.75" thickBot="1" x14ac:dyDescent="0.3">
      <c r="A80" s="2289" t="s">
        <v>321</v>
      </c>
      <c r="B80" s="2370">
        <v>594</v>
      </c>
      <c r="C80" s="2400">
        <v>893</v>
      </c>
      <c r="D80" s="2417">
        <v>0</v>
      </c>
      <c r="E80" s="2370">
        <v>490</v>
      </c>
      <c r="F80" s="2400">
        <v>2502</v>
      </c>
      <c r="G80" s="2417">
        <v>0</v>
      </c>
      <c r="H80" s="2370">
        <v>721</v>
      </c>
      <c r="I80" s="2071">
        <v>5200</v>
      </c>
      <c r="J80" s="2370">
        <v>0</v>
      </c>
      <c r="K80" s="2370">
        <v>0</v>
      </c>
      <c r="L80" s="2370">
        <v>1912</v>
      </c>
      <c r="M80" s="2370">
        <v>0</v>
      </c>
      <c r="N80" s="2087">
        <v>1912</v>
      </c>
      <c r="O80" s="2088">
        <v>7112</v>
      </c>
      <c r="P80" s="2458">
        <v>5551</v>
      </c>
      <c r="Q80" s="2475">
        <v>532</v>
      </c>
      <c r="R80" s="2489">
        <v>798</v>
      </c>
      <c r="S80" s="2500">
        <v>1402</v>
      </c>
      <c r="T80" s="2095">
        <v>2732</v>
      </c>
      <c r="W80" s="61" t="s">
        <v>37</v>
      </c>
      <c r="X80" s="2274">
        <v>315</v>
      </c>
      <c r="Z80" s="2561">
        <f>X80/Y81*100</f>
        <v>0.45025728987993141</v>
      </c>
    </row>
    <row r="81" spans="1:25" s="2" customFormat="1" ht="15.75" thickBot="1" x14ac:dyDescent="0.3">
      <c r="A81" s="1992" t="s">
        <v>25</v>
      </c>
      <c r="B81" s="2096">
        <v>3925</v>
      </c>
      <c r="C81" s="2097">
        <v>8402</v>
      </c>
      <c r="D81" s="2098">
        <v>0</v>
      </c>
      <c r="E81" s="2096">
        <v>2861</v>
      </c>
      <c r="F81" s="2097">
        <v>30928</v>
      </c>
      <c r="G81" s="2098">
        <v>0</v>
      </c>
      <c r="H81" s="2096">
        <v>7356</v>
      </c>
      <c r="I81" s="2078">
        <v>53472</v>
      </c>
      <c r="J81" s="2096">
        <v>1263</v>
      </c>
      <c r="K81" s="2096">
        <v>0</v>
      </c>
      <c r="L81" s="2096">
        <v>6816</v>
      </c>
      <c r="M81" s="2096">
        <v>5241</v>
      </c>
      <c r="N81" s="2099">
        <v>13321</v>
      </c>
      <c r="O81" s="2100">
        <v>66973</v>
      </c>
      <c r="P81" s="2096">
        <v>51563</v>
      </c>
      <c r="Q81" s="2101">
        <v>1590</v>
      </c>
      <c r="R81" s="2101">
        <v>6324</v>
      </c>
      <c r="S81" s="2102">
        <v>11907</v>
      </c>
      <c r="T81" s="2080">
        <v>19821</v>
      </c>
      <c r="Y81" s="2274">
        <v>69960</v>
      </c>
    </row>
    <row r="82" spans="1:25" s="2" customFormat="1" ht="15.75" thickBot="1" x14ac:dyDescent="0.3">
      <c r="A82" s="1966" t="s">
        <v>558</v>
      </c>
      <c r="B82" s="2077">
        <v>14551</v>
      </c>
      <c r="C82" s="2103">
        <v>23408</v>
      </c>
      <c r="D82" s="2104">
        <v>609</v>
      </c>
      <c r="E82" s="2077">
        <v>6703</v>
      </c>
      <c r="F82" s="2105">
        <v>38555</v>
      </c>
      <c r="G82" s="2080">
        <v>99</v>
      </c>
      <c r="H82" s="2077">
        <v>12679</v>
      </c>
      <c r="I82" s="2078">
        <v>95896</v>
      </c>
      <c r="J82" s="2077">
        <v>1263</v>
      </c>
      <c r="K82" s="2077">
        <v>50</v>
      </c>
      <c r="L82" s="2077">
        <v>7380</v>
      </c>
      <c r="M82" s="2077">
        <v>5564</v>
      </c>
      <c r="N82" s="2078">
        <v>14258</v>
      </c>
      <c r="O82" s="2079">
        <v>110153</v>
      </c>
      <c r="P82" s="2077">
        <v>69635</v>
      </c>
      <c r="Q82" s="2106">
        <v>8136</v>
      </c>
      <c r="R82" s="2106">
        <v>16847</v>
      </c>
      <c r="S82" s="2107">
        <v>31671</v>
      </c>
      <c r="T82" s="2108">
        <v>56653</v>
      </c>
    </row>
    <row r="83" spans="1:25" x14ac:dyDescent="0.25">
      <c r="F83" s="2274"/>
      <c r="H83" s="2274"/>
      <c r="N83" s="2274"/>
      <c r="O83" s="2561"/>
    </row>
    <row r="84" spans="1:25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5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5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5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5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5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5" ht="15.75" thickBot="1" x14ac:dyDescent="0.3">
      <c r="A90" s="2115" t="s">
        <v>491</v>
      </c>
      <c r="B90" s="2116">
        <v>10626</v>
      </c>
      <c r="C90" s="2116">
        <v>15006</v>
      </c>
      <c r="D90" s="2237">
        <v>609</v>
      </c>
      <c r="E90" s="2116">
        <v>3842</v>
      </c>
      <c r="F90" s="2116">
        <v>7627</v>
      </c>
      <c r="G90" s="2117">
        <v>99</v>
      </c>
      <c r="H90" s="2116">
        <v>5323</v>
      </c>
      <c r="I90" s="2118">
        <v>42424</v>
      </c>
      <c r="J90" s="2119">
        <v>0</v>
      </c>
      <c r="K90" s="2116">
        <v>50</v>
      </c>
      <c r="L90" s="2119">
        <v>564</v>
      </c>
      <c r="M90" s="2116">
        <v>323</v>
      </c>
      <c r="N90" s="2120">
        <v>937</v>
      </c>
      <c r="O90" s="2121">
        <v>43361</v>
      </c>
      <c r="P90" s="2122">
        <v>18072</v>
      </c>
      <c r="Q90" s="2101">
        <v>6547</v>
      </c>
      <c r="R90" s="2101">
        <v>10522</v>
      </c>
      <c r="S90" s="2102">
        <v>19764</v>
      </c>
      <c r="T90" s="2080">
        <v>36833</v>
      </c>
    </row>
    <row r="91" spans="1:25" x14ac:dyDescent="0.25">
      <c r="A91" s="2123" t="s">
        <v>49</v>
      </c>
      <c r="B91" s="2377">
        <v>7947</v>
      </c>
      <c r="C91" s="2406">
        <v>9676</v>
      </c>
      <c r="D91" s="2523">
        <v>587</v>
      </c>
      <c r="E91" s="2406">
        <v>2929</v>
      </c>
      <c r="F91" s="2406">
        <v>5887</v>
      </c>
      <c r="G91" s="2432">
        <v>82</v>
      </c>
      <c r="H91" s="2379">
        <v>3045</v>
      </c>
      <c r="I91" s="2445">
        <v>29484</v>
      </c>
      <c r="J91" s="2387">
        <v>0</v>
      </c>
      <c r="K91" s="2406">
        <v>1</v>
      </c>
      <c r="L91" s="2130">
        <v>474</v>
      </c>
      <c r="M91" s="2130">
        <v>323</v>
      </c>
      <c r="N91" s="2131">
        <v>798</v>
      </c>
      <c r="O91" s="2132">
        <v>30282</v>
      </c>
      <c r="P91" s="2463">
        <v>12820</v>
      </c>
      <c r="Q91" s="2477">
        <v>5868</v>
      </c>
      <c r="R91" s="2491">
        <v>8754</v>
      </c>
      <c r="S91" s="2501">
        <v>11136</v>
      </c>
      <c r="T91" s="2040">
        <v>25757</v>
      </c>
    </row>
    <row r="92" spans="1:25" x14ac:dyDescent="0.25">
      <c r="A92" s="2137" t="s">
        <v>50</v>
      </c>
      <c r="B92" s="2378">
        <v>0</v>
      </c>
      <c r="C92" s="2511">
        <v>0</v>
      </c>
      <c r="D92" s="2524">
        <v>0</v>
      </c>
      <c r="E92" s="2511">
        <v>0</v>
      </c>
      <c r="F92" s="2511">
        <v>0</v>
      </c>
      <c r="G92" s="2536">
        <v>0</v>
      </c>
      <c r="H92" s="2379">
        <v>0</v>
      </c>
      <c r="I92" s="2446">
        <v>0</v>
      </c>
      <c r="J92" s="2388">
        <v>0</v>
      </c>
      <c r="K92" s="2379">
        <v>0</v>
      </c>
      <c r="L92" s="2144">
        <v>0</v>
      </c>
      <c r="M92" s="2144">
        <v>0</v>
      </c>
      <c r="N92" s="2131">
        <v>0</v>
      </c>
      <c r="O92" s="2132">
        <v>0</v>
      </c>
      <c r="P92" s="2170">
        <v>0</v>
      </c>
      <c r="Q92" s="2478">
        <v>0</v>
      </c>
      <c r="R92" s="2425">
        <v>0</v>
      </c>
      <c r="S92" s="2434">
        <v>0</v>
      </c>
      <c r="T92" s="2149">
        <v>0</v>
      </c>
    </row>
    <row r="93" spans="1:25" x14ac:dyDescent="0.25">
      <c r="A93" s="2137" t="s">
        <v>51</v>
      </c>
      <c r="B93" s="2378">
        <v>2040</v>
      </c>
      <c r="C93" s="2511">
        <v>3736</v>
      </c>
      <c r="D93" s="2524">
        <v>0</v>
      </c>
      <c r="E93" s="2379">
        <v>700</v>
      </c>
      <c r="F93" s="2379">
        <v>1212</v>
      </c>
      <c r="G93" s="2536">
        <v>5</v>
      </c>
      <c r="H93" s="2379">
        <v>2196</v>
      </c>
      <c r="I93" s="2446">
        <v>9884</v>
      </c>
      <c r="J93" s="2388">
        <v>0</v>
      </c>
      <c r="K93" s="2379">
        <v>49</v>
      </c>
      <c r="L93" s="2144">
        <v>90</v>
      </c>
      <c r="M93" s="2144">
        <v>0</v>
      </c>
      <c r="N93" s="2131">
        <v>139</v>
      </c>
      <c r="O93" s="2132">
        <v>10023</v>
      </c>
      <c r="P93" s="2170">
        <v>3902</v>
      </c>
      <c r="Q93" s="2478">
        <v>117</v>
      </c>
      <c r="R93" s="2425">
        <v>922</v>
      </c>
      <c r="S93" s="2434">
        <v>6992</v>
      </c>
      <c r="T93" s="2149">
        <v>8032</v>
      </c>
    </row>
    <row r="94" spans="1:25" x14ac:dyDescent="0.25">
      <c r="A94" s="2150" t="s">
        <v>52</v>
      </c>
      <c r="B94" s="2379">
        <v>207</v>
      </c>
      <c r="C94" s="2511">
        <v>222</v>
      </c>
      <c r="D94" s="2524">
        <v>22</v>
      </c>
      <c r="E94" s="2512">
        <v>161</v>
      </c>
      <c r="F94" s="2512">
        <v>65</v>
      </c>
      <c r="G94" s="2537">
        <v>0</v>
      </c>
      <c r="H94" s="2379">
        <v>24</v>
      </c>
      <c r="I94" s="2446">
        <v>679</v>
      </c>
      <c r="J94" s="2389">
        <v>0</v>
      </c>
      <c r="K94" s="2380">
        <v>0</v>
      </c>
      <c r="L94" s="2380">
        <v>0</v>
      </c>
      <c r="M94" s="2380">
        <v>0</v>
      </c>
      <c r="N94" s="2131">
        <v>0</v>
      </c>
      <c r="O94" s="2132">
        <v>679</v>
      </c>
      <c r="P94" s="2170">
        <v>224</v>
      </c>
      <c r="Q94" s="2478">
        <v>366</v>
      </c>
      <c r="R94" s="2425">
        <v>221</v>
      </c>
      <c r="S94" s="2434">
        <v>86</v>
      </c>
      <c r="T94" s="2149">
        <v>673</v>
      </c>
    </row>
    <row r="95" spans="1:25" x14ac:dyDescent="0.25">
      <c r="A95" s="2154" t="s">
        <v>53</v>
      </c>
      <c r="B95" s="2380">
        <v>358</v>
      </c>
      <c r="C95" s="2512">
        <v>1372</v>
      </c>
      <c r="D95" s="2525">
        <v>0</v>
      </c>
      <c r="E95" s="2512">
        <v>49</v>
      </c>
      <c r="F95" s="2512">
        <v>463</v>
      </c>
      <c r="G95" s="2537">
        <v>12</v>
      </c>
      <c r="H95" s="2379">
        <v>58</v>
      </c>
      <c r="I95" s="2446">
        <v>2300</v>
      </c>
      <c r="J95" s="2389">
        <v>0</v>
      </c>
      <c r="K95" s="2380">
        <v>0</v>
      </c>
      <c r="L95" s="2380">
        <v>0</v>
      </c>
      <c r="M95" s="2380">
        <v>0</v>
      </c>
      <c r="N95" s="2131">
        <v>0</v>
      </c>
      <c r="O95" s="2132">
        <v>2300</v>
      </c>
      <c r="P95" s="2170">
        <v>1099</v>
      </c>
      <c r="Q95" s="2478">
        <v>122</v>
      </c>
      <c r="R95" s="2425">
        <v>626</v>
      </c>
      <c r="S95" s="2434">
        <v>1550</v>
      </c>
      <c r="T95" s="2149">
        <v>2297</v>
      </c>
    </row>
    <row r="96" spans="1:25" ht="15.75" thickBot="1" x14ac:dyDescent="0.3">
      <c r="A96" s="2155" t="s">
        <v>23</v>
      </c>
      <c r="B96" s="2381">
        <v>74</v>
      </c>
      <c r="C96" s="2513">
        <v>0</v>
      </c>
      <c r="D96" s="2526">
        <v>0</v>
      </c>
      <c r="E96" s="2513">
        <v>3</v>
      </c>
      <c r="F96" s="2513">
        <v>0</v>
      </c>
      <c r="G96" s="2538">
        <v>0</v>
      </c>
      <c r="H96" s="2547">
        <v>0</v>
      </c>
      <c r="I96" s="2447">
        <v>77</v>
      </c>
      <c r="J96" s="2390">
        <v>0</v>
      </c>
      <c r="K96" s="2381">
        <v>0</v>
      </c>
      <c r="L96" s="2381">
        <v>0</v>
      </c>
      <c r="M96" s="2381">
        <v>0</v>
      </c>
      <c r="N96" s="2131">
        <v>0</v>
      </c>
      <c r="O96" s="2132">
        <v>77</v>
      </c>
      <c r="P96" s="2464">
        <v>27</v>
      </c>
      <c r="Q96" s="2479">
        <v>74</v>
      </c>
      <c r="R96" s="2492">
        <v>0</v>
      </c>
      <c r="S96" s="2502">
        <v>0</v>
      </c>
      <c r="T96" s="2337">
        <v>74</v>
      </c>
    </row>
    <row r="97" spans="1:20" ht="15.75" thickBot="1" x14ac:dyDescent="0.3">
      <c r="A97" s="2115" t="s">
        <v>492</v>
      </c>
      <c r="B97" s="2116">
        <v>3925</v>
      </c>
      <c r="C97" s="2116">
        <v>8402</v>
      </c>
      <c r="D97" s="2237">
        <v>0</v>
      </c>
      <c r="E97" s="2116">
        <v>2861</v>
      </c>
      <c r="F97" s="2116">
        <v>30928</v>
      </c>
      <c r="G97" s="2237">
        <v>0</v>
      </c>
      <c r="H97" s="2122">
        <v>7356</v>
      </c>
      <c r="I97" s="2118">
        <v>53472</v>
      </c>
      <c r="J97" s="2166">
        <v>1263</v>
      </c>
      <c r="K97" s="2116">
        <v>0</v>
      </c>
      <c r="L97" s="2116">
        <v>6816</v>
      </c>
      <c r="M97" s="2116">
        <v>5241</v>
      </c>
      <c r="N97" s="2120">
        <v>13221</v>
      </c>
      <c r="O97" s="2121">
        <v>66793</v>
      </c>
      <c r="P97" s="2122">
        <v>51563</v>
      </c>
      <c r="Q97" s="2101">
        <v>1590</v>
      </c>
      <c r="R97" s="2101">
        <v>6324</v>
      </c>
      <c r="S97" s="2102">
        <v>11907</v>
      </c>
      <c r="T97" s="2080">
        <v>19821</v>
      </c>
    </row>
    <row r="98" spans="1:20" x14ac:dyDescent="0.25">
      <c r="A98" s="2137" t="s">
        <v>49</v>
      </c>
      <c r="B98" s="2380">
        <v>3618</v>
      </c>
      <c r="C98" s="2380">
        <v>6040</v>
      </c>
      <c r="D98" s="2525">
        <v>0</v>
      </c>
      <c r="E98" s="2380">
        <v>2784</v>
      </c>
      <c r="F98" s="2380">
        <v>23819</v>
      </c>
      <c r="G98" s="2537">
        <v>0</v>
      </c>
      <c r="H98" s="2441">
        <v>6166</v>
      </c>
      <c r="I98" s="2445">
        <v>42426</v>
      </c>
      <c r="J98" s="2389">
        <v>1120</v>
      </c>
      <c r="K98" s="2380">
        <v>0</v>
      </c>
      <c r="L98" s="2380">
        <v>4426</v>
      </c>
      <c r="M98" s="2380">
        <v>5038</v>
      </c>
      <c r="N98" s="2131">
        <v>10585</v>
      </c>
      <c r="O98" s="2132">
        <v>53011</v>
      </c>
      <c r="P98" s="2170">
        <v>41961</v>
      </c>
      <c r="Q98" s="2477">
        <v>1369</v>
      </c>
      <c r="R98" s="2491">
        <v>4756</v>
      </c>
      <c r="S98" s="2501">
        <v>8668</v>
      </c>
      <c r="T98" s="2040">
        <v>14793</v>
      </c>
    </row>
    <row r="99" spans="1:20" x14ac:dyDescent="0.25">
      <c r="A99" s="2137" t="s">
        <v>50</v>
      </c>
      <c r="B99" s="2380">
        <v>0</v>
      </c>
      <c r="C99" s="2512">
        <v>0</v>
      </c>
      <c r="D99" s="2525">
        <v>0</v>
      </c>
      <c r="E99" s="2512">
        <v>0</v>
      </c>
      <c r="F99" s="2512">
        <v>0</v>
      </c>
      <c r="G99" s="2537">
        <v>0</v>
      </c>
      <c r="H99" s="2546">
        <v>0</v>
      </c>
      <c r="I99" s="2446">
        <v>0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0</v>
      </c>
      <c r="P99" s="2170">
        <v>0</v>
      </c>
      <c r="Q99" s="2478">
        <v>0</v>
      </c>
      <c r="R99" s="2425">
        <v>0</v>
      </c>
      <c r="S99" s="2434">
        <v>0</v>
      </c>
      <c r="T99" s="2149">
        <v>0</v>
      </c>
    </row>
    <row r="100" spans="1:20" x14ac:dyDescent="0.25">
      <c r="A100" s="2137" t="s">
        <v>51</v>
      </c>
      <c r="B100" s="2167">
        <v>269</v>
      </c>
      <c r="C100" s="2514">
        <v>2342</v>
      </c>
      <c r="D100" s="2527">
        <v>0</v>
      </c>
      <c r="E100" s="2167">
        <v>49</v>
      </c>
      <c r="F100" s="2167">
        <v>7108</v>
      </c>
      <c r="G100" s="2539">
        <v>0</v>
      </c>
      <c r="H100" s="2170">
        <v>1190</v>
      </c>
      <c r="I100" s="2446">
        <v>10958</v>
      </c>
      <c r="J100" s="2171">
        <v>143</v>
      </c>
      <c r="K100" s="2167">
        <v>0</v>
      </c>
      <c r="L100" s="2167">
        <v>2390</v>
      </c>
      <c r="M100" s="2167">
        <v>1</v>
      </c>
      <c r="N100" s="2131">
        <v>2534</v>
      </c>
      <c r="O100" s="2132">
        <v>13492</v>
      </c>
      <c r="P100" s="2170">
        <v>9373</v>
      </c>
      <c r="Q100" s="2478">
        <v>167</v>
      </c>
      <c r="R100" s="2425">
        <v>1332</v>
      </c>
      <c r="S100" s="2434">
        <v>3239</v>
      </c>
      <c r="T100" s="2149">
        <v>4738</v>
      </c>
    </row>
    <row r="101" spans="1:20" x14ac:dyDescent="0.25">
      <c r="A101" s="2150" t="s">
        <v>52</v>
      </c>
      <c r="B101" s="2167">
        <v>27</v>
      </c>
      <c r="C101" s="2514">
        <v>20</v>
      </c>
      <c r="D101" s="2527">
        <v>0</v>
      </c>
      <c r="E101" s="2514">
        <v>19</v>
      </c>
      <c r="F101" s="2514">
        <v>0</v>
      </c>
      <c r="G101" s="2539">
        <v>0</v>
      </c>
      <c r="H101" s="2548">
        <v>0</v>
      </c>
      <c r="I101" s="2446">
        <v>66</v>
      </c>
      <c r="J101" s="2171">
        <v>0</v>
      </c>
      <c r="K101" s="2167">
        <v>0</v>
      </c>
      <c r="L101" s="2167">
        <v>0</v>
      </c>
      <c r="M101" s="2167">
        <v>0</v>
      </c>
      <c r="N101" s="2131">
        <v>0</v>
      </c>
      <c r="O101" s="2132">
        <v>66</v>
      </c>
      <c r="P101" s="2170">
        <v>16</v>
      </c>
      <c r="Q101" s="2478">
        <v>43</v>
      </c>
      <c r="R101" s="2425">
        <v>23</v>
      </c>
      <c r="S101" s="2434">
        <v>0</v>
      </c>
      <c r="T101" s="2149">
        <v>66</v>
      </c>
    </row>
    <row r="102" spans="1:20" x14ac:dyDescent="0.25">
      <c r="A102" s="2150" t="s">
        <v>53</v>
      </c>
      <c r="B102" s="2167">
        <v>6</v>
      </c>
      <c r="C102" s="2514">
        <v>0</v>
      </c>
      <c r="D102" s="2527">
        <v>0</v>
      </c>
      <c r="E102" s="2514">
        <v>5</v>
      </c>
      <c r="F102" s="2514">
        <v>1</v>
      </c>
      <c r="G102" s="2527">
        <v>0</v>
      </c>
      <c r="H102" s="2549">
        <v>0</v>
      </c>
      <c r="I102" s="2446">
        <v>12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12</v>
      </c>
      <c r="P102" s="2170">
        <v>5</v>
      </c>
      <c r="Q102" s="2478">
        <v>5</v>
      </c>
      <c r="R102" s="2425">
        <v>7</v>
      </c>
      <c r="S102" s="2434">
        <v>0</v>
      </c>
      <c r="T102" s="2149">
        <v>12</v>
      </c>
    </row>
    <row r="103" spans="1:20" ht="15.75" thickBot="1" x14ac:dyDescent="0.3">
      <c r="A103" s="2340" t="s">
        <v>23</v>
      </c>
      <c r="B103" s="2382">
        <v>6</v>
      </c>
      <c r="C103" s="2515">
        <v>0</v>
      </c>
      <c r="D103" s="2528">
        <v>0</v>
      </c>
      <c r="E103" s="2515">
        <v>4</v>
      </c>
      <c r="F103" s="2515">
        <v>0</v>
      </c>
      <c r="G103" s="2528">
        <v>0</v>
      </c>
      <c r="H103" s="2550">
        <v>0</v>
      </c>
      <c r="I103" s="2447">
        <v>10</v>
      </c>
      <c r="J103" s="2391">
        <v>0</v>
      </c>
      <c r="K103" s="2382">
        <v>0</v>
      </c>
      <c r="L103" s="2382">
        <v>0</v>
      </c>
      <c r="M103" s="2382">
        <v>202</v>
      </c>
      <c r="N103" s="2131">
        <v>202</v>
      </c>
      <c r="O103" s="2132">
        <v>212</v>
      </c>
      <c r="P103" s="2464">
        <v>208</v>
      </c>
      <c r="Q103" s="2479">
        <v>6</v>
      </c>
      <c r="R103" s="2492">
        <v>206</v>
      </c>
      <c r="S103" s="2502">
        <v>0</v>
      </c>
      <c r="T103" s="2337">
        <v>212</v>
      </c>
    </row>
    <row r="104" spans="1:20" s="336" customFormat="1" ht="15.75" thickBot="1" x14ac:dyDescent="0.3">
      <c r="A104" s="1275" t="s">
        <v>558</v>
      </c>
      <c r="B104" s="2354">
        <v>14551</v>
      </c>
      <c r="C104" s="2355">
        <v>23408</v>
      </c>
      <c r="D104" s="2356">
        <v>609</v>
      </c>
      <c r="E104" s="2355">
        <v>6703</v>
      </c>
      <c r="F104" s="2355">
        <v>38555</v>
      </c>
      <c r="G104" s="2356">
        <v>99</v>
      </c>
      <c r="H104" s="2355">
        <v>12679</v>
      </c>
      <c r="I104" s="2181">
        <v>95896</v>
      </c>
      <c r="J104" s="2357">
        <v>1263</v>
      </c>
      <c r="K104" s="2357">
        <v>50</v>
      </c>
      <c r="L104" s="2357">
        <v>7380</v>
      </c>
      <c r="M104" s="2357">
        <v>5564</v>
      </c>
      <c r="N104" s="2266">
        <v>14258</v>
      </c>
      <c r="O104" s="2267">
        <v>110153</v>
      </c>
      <c r="P104" s="2357">
        <v>69635</v>
      </c>
      <c r="Q104" s="2356">
        <v>8136</v>
      </c>
      <c r="R104" s="2356">
        <v>16847</v>
      </c>
      <c r="S104" s="2356">
        <v>31671</v>
      </c>
      <c r="T104" s="2358">
        <v>56653</v>
      </c>
    </row>
    <row r="105" spans="1:20" ht="30" thickBot="1" x14ac:dyDescent="0.3">
      <c r="A105" s="2183" t="s">
        <v>559</v>
      </c>
      <c r="B105" s="2269">
        <v>22399</v>
      </c>
      <c r="C105" s="2184">
        <v>24962</v>
      </c>
      <c r="D105" s="2270">
        <v>1610</v>
      </c>
      <c r="E105" s="2184">
        <v>12585</v>
      </c>
      <c r="F105" s="2184">
        <v>41036</v>
      </c>
      <c r="G105" s="2185">
        <v>108</v>
      </c>
      <c r="H105" s="2184">
        <v>13896</v>
      </c>
      <c r="I105" s="1379">
        <v>114878</v>
      </c>
      <c r="J105" s="2271">
        <v>1263</v>
      </c>
      <c r="K105" s="2271">
        <v>53</v>
      </c>
      <c r="L105" s="2271">
        <v>7380</v>
      </c>
      <c r="M105" s="2271">
        <v>5564</v>
      </c>
      <c r="N105" s="2272">
        <v>14291</v>
      </c>
      <c r="O105" s="2273">
        <v>129169</v>
      </c>
      <c r="P105" s="2184">
        <v>76634</v>
      </c>
      <c r="Q105" s="2185">
        <v>23998</v>
      </c>
      <c r="R105" s="2185">
        <v>17733</v>
      </c>
      <c r="S105" s="2185">
        <v>32357</v>
      </c>
      <c r="T105" s="2185">
        <v>74087</v>
      </c>
    </row>
    <row r="106" spans="1:20" x14ac:dyDescent="0.25">
      <c r="O106" s="2274"/>
    </row>
    <row r="107" spans="1:20" x14ac:dyDescent="0.25">
      <c r="I107" s="2274"/>
      <c r="O107" s="2563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mergeCells count="91"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H54:H56"/>
    <mergeCell ref="I54:I56"/>
    <mergeCell ref="J54:K54"/>
    <mergeCell ref="L54:L56"/>
    <mergeCell ref="M54:M56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L40:L42"/>
    <mergeCell ref="M40:M42"/>
    <mergeCell ref="N40:N42"/>
    <mergeCell ref="B41:B42"/>
    <mergeCell ref="C41:D41"/>
    <mergeCell ref="O8:O9"/>
    <mergeCell ref="P8:P9"/>
    <mergeCell ref="E41:E42"/>
    <mergeCell ref="F41:G41"/>
    <mergeCell ref="J41:J42"/>
    <mergeCell ref="K41:K42"/>
    <mergeCell ref="A38:T38"/>
    <mergeCell ref="A39:A42"/>
    <mergeCell ref="B39:I39"/>
    <mergeCell ref="J39:N39"/>
    <mergeCell ref="O39:T40"/>
    <mergeCell ref="B40:D40"/>
    <mergeCell ref="E40:G40"/>
    <mergeCell ref="H40:H42"/>
    <mergeCell ref="I40:I42"/>
    <mergeCell ref="J40:K40"/>
    <mergeCell ref="L7:L9"/>
    <mergeCell ref="M7:M9"/>
    <mergeCell ref="N7:N9"/>
    <mergeCell ref="B8:B9"/>
    <mergeCell ref="F8:G8"/>
    <mergeCell ref="J8:J9"/>
    <mergeCell ref="K8:K9"/>
    <mergeCell ref="E2:H2"/>
    <mergeCell ref="F3:G3"/>
    <mergeCell ref="A4:P4"/>
    <mergeCell ref="A5:T5"/>
    <mergeCell ref="A6:A9"/>
    <mergeCell ref="B6:I6"/>
    <mergeCell ref="J6:N6"/>
    <mergeCell ref="C8:D8"/>
    <mergeCell ref="E8:E9"/>
    <mergeCell ref="Q8:T8"/>
    <mergeCell ref="O6:T7"/>
    <mergeCell ref="B7:D7"/>
    <mergeCell ref="E7:G7"/>
    <mergeCell ref="H7:H9"/>
    <mergeCell ref="I7:I9"/>
    <mergeCell ref="J7:K7"/>
  </mergeCells>
  <pageMargins left="0.7" right="0.7" top="0.75" bottom="0.75" header="0.3" footer="0.3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topLeftCell="A58" zoomScale="80" zoomScaleNormal="80" workbookViewId="0">
      <selection activeCell="N81" activeCellId="1" sqref="N34 N81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24" width="9.140625" style="61"/>
    <col min="25" max="25" width="12.140625" style="61" customWidth="1"/>
    <col min="26" max="16384" width="9.140625" style="61"/>
  </cols>
  <sheetData>
    <row r="1" spans="1:30" ht="15.75" x14ac:dyDescent="0.25">
      <c r="A1" s="1903"/>
    </row>
    <row r="2" spans="1:30" ht="18.75" x14ac:dyDescent="0.3">
      <c r="B2" s="1905"/>
      <c r="C2" s="1905"/>
      <c r="D2" s="1905"/>
      <c r="E2" s="3615" t="s">
        <v>620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30" ht="18.75" x14ac:dyDescent="0.3">
      <c r="A3" s="2571"/>
      <c r="B3" s="1907"/>
      <c r="C3" s="2571"/>
      <c r="D3" s="1907"/>
      <c r="E3" s="1907"/>
      <c r="F3" s="3615" t="s">
        <v>543</v>
      </c>
      <c r="G3" s="3615"/>
      <c r="H3" s="2571"/>
      <c r="I3" s="1907"/>
      <c r="J3" s="2571"/>
      <c r="K3" s="2571"/>
      <c r="L3" s="2571"/>
      <c r="M3" s="2571"/>
      <c r="N3" s="1907"/>
    </row>
    <row r="4" spans="1:3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3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3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3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3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30" ht="72" thickBot="1" x14ac:dyDescent="0.3">
      <c r="A9" s="3611"/>
      <c r="B9" s="3605"/>
      <c r="C9" s="2572" t="s">
        <v>15</v>
      </c>
      <c r="D9" s="1909" t="s">
        <v>546</v>
      </c>
      <c r="E9" s="3609"/>
      <c r="F9" s="2572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30" ht="17.25" customHeight="1" x14ac:dyDescent="0.25">
      <c r="A10" s="1914" t="s">
        <v>17</v>
      </c>
      <c r="B10" s="2362">
        <v>173682</v>
      </c>
      <c r="C10" s="2385">
        <v>13612</v>
      </c>
      <c r="D10" s="2407">
        <v>4345</v>
      </c>
      <c r="E10" s="2362">
        <v>28795</v>
      </c>
      <c r="F10" s="2385">
        <v>11703</v>
      </c>
      <c r="G10" s="2407">
        <v>170</v>
      </c>
      <c r="H10" s="2362">
        <v>14219</v>
      </c>
      <c r="I10" s="1918">
        <v>242010</v>
      </c>
      <c r="J10" s="2362">
        <v>1902</v>
      </c>
      <c r="K10" s="2362">
        <v>47</v>
      </c>
      <c r="L10" s="2362">
        <v>3</v>
      </c>
      <c r="M10" s="2362">
        <v>8</v>
      </c>
      <c r="N10" s="1918">
        <v>1960</v>
      </c>
      <c r="O10" s="1919">
        <v>243970</v>
      </c>
      <c r="P10" s="2449">
        <v>86792</v>
      </c>
      <c r="Q10" s="2465">
        <v>210976</v>
      </c>
      <c r="R10" s="2480">
        <v>4446</v>
      </c>
      <c r="S10" s="2493">
        <v>4573</v>
      </c>
      <c r="T10" s="1924">
        <v>219995</v>
      </c>
    </row>
    <row r="11" spans="1:30" x14ac:dyDescent="0.25">
      <c r="A11" s="2573" t="s">
        <v>552</v>
      </c>
      <c r="B11" s="2363">
        <v>38168</v>
      </c>
      <c r="C11" s="2386">
        <v>6574</v>
      </c>
      <c r="D11" s="2408">
        <v>1484</v>
      </c>
      <c r="E11" s="2363">
        <v>10278</v>
      </c>
      <c r="F11" s="2386">
        <v>4250</v>
      </c>
      <c r="G11" s="2407">
        <v>76</v>
      </c>
      <c r="H11" s="2362">
        <v>3332</v>
      </c>
      <c r="I11" s="1918">
        <v>62602</v>
      </c>
      <c r="J11" s="2363">
        <v>356</v>
      </c>
      <c r="K11" s="2363">
        <v>0</v>
      </c>
      <c r="L11" s="2363">
        <v>0</v>
      </c>
      <c r="M11" s="2362">
        <v>1</v>
      </c>
      <c r="N11" s="1918">
        <v>357</v>
      </c>
      <c r="O11" s="1919">
        <v>62959</v>
      </c>
      <c r="P11" s="2450">
        <v>26304</v>
      </c>
      <c r="Q11" s="2466">
        <v>51537</v>
      </c>
      <c r="R11" s="2481">
        <v>6011</v>
      </c>
      <c r="S11" s="2494">
        <v>480</v>
      </c>
      <c r="T11" s="1924">
        <v>58028</v>
      </c>
    </row>
    <row r="12" spans="1:30" s="1945" customFormat="1" x14ac:dyDescent="0.25">
      <c r="A12" s="1933" t="s">
        <v>553</v>
      </c>
      <c r="B12" s="2364">
        <v>10723</v>
      </c>
      <c r="C12" s="2392">
        <v>1628</v>
      </c>
      <c r="D12" s="2409">
        <v>363</v>
      </c>
      <c r="E12" s="2364">
        <v>3541</v>
      </c>
      <c r="F12" s="2392">
        <v>1664</v>
      </c>
      <c r="G12" s="2429">
        <v>0</v>
      </c>
      <c r="H12" s="2437">
        <v>683</v>
      </c>
      <c r="I12" s="1939">
        <v>18238</v>
      </c>
      <c r="J12" s="2364">
        <v>1</v>
      </c>
      <c r="K12" s="2364">
        <v>0</v>
      </c>
      <c r="L12" s="2364">
        <v>0</v>
      </c>
      <c r="M12" s="2437">
        <v>0</v>
      </c>
      <c r="N12" s="1939">
        <v>1</v>
      </c>
      <c r="O12" s="1940">
        <v>18239</v>
      </c>
      <c r="P12" s="2451">
        <v>8516</v>
      </c>
      <c r="Q12" s="2467">
        <v>14683</v>
      </c>
      <c r="R12" s="2482">
        <v>2747</v>
      </c>
      <c r="S12" s="2495">
        <v>49</v>
      </c>
      <c r="T12" s="1938">
        <v>17479</v>
      </c>
      <c r="V12" s="61"/>
      <c r="W12" s="61"/>
      <c r="X12" s="61"/>
      <c r="Y12" s="61"/>
      <c r="Z12" s="61"/>
      <c r="AA12" s="61"/>
      <c r="AB12" s="61"/>
      <c r="AC12" s="61"/>
      <c r="AD12" s="61"/>
    </row>
    <row r="13" spans="1:30" s="1945" customFormat="1" x14ac:dyDescent="0.25">
      <c r="A13" s="1933" t="s">
        <v>412</v>
      </c>
      <c r="B13" s="2364">
        <v>7410</v>
      </c>
      <c r="C13" s="2392">
        <v>890</v>
      </c>
      <c r="D13" s="2409">
        <v>109</v>
      </c>
      <c r="E13" s="2364">
        <v>1635</v>
      </c>
      <c r="F13" s="2392">
        <v>811</v>
      </c>
      <c r="G13" s="2429">
        <v>7</v>
      </c>
      <c r="H13" s="2437">
        <v>466</v>
      </c>
      <c r="I13" s="1939">
        <v>11212</v>
      </c>
      <c r="J13" s="2364">
        <v>241</v>
      </c>
      <c r="K13" s="2364">
        <v>0</v>
      </c>
      <c r="L13" s="2364">
        <v>0</v>
      </c>
      <c r="M13" s="2437">
        <v>0</v>
      </c>
      <c r="N13" s="1939">
        <v>241</v>
      </c>
      <c r="O13" s="1940">
        <v>11453</v>
      </c>
      <c r="P13" s="2451">
        <v>5053</v>
      </c>
      <c r="Q13" s="2467">
        <v>9051</v>
      </c>
      <c r="R13" s="2482">
        <v>1909</v>
      </c>
      <c r="S13" s="2495">
        <v>9</v>
      </c>
      <c r="T13" s="1938">
        <v>10969</v>
      </c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s="1945" customFormat="1" x14ac:dyDescent="0.25">
      <c r="A14" s="1933" t="s">
        <v>554</v>
      </c>
      <c r="B14" s="2364">
        <v>12390</v>
      </c>
      <c r="C14" s="2392">
        <v>3604</v>
      </c>
      <c r="D14" s="2409">
        <v>702</v>
      </c>
      <c r="E14" s="2364">
        <v>3332</v>
      </c>
      <c r="F14" s="2392">
        <v>1095</v>
      </c>
      <c r="G14" s="2429">
        <v>65</v>
      </c>
      <c r="H14" s="2437">
        <v>957</v>
      </c>
      <c r="I14" s="1939">
        <v>21379</v>
      </c>
      <c r="J14" s="2364">
        <v>112</v>
      </c>
      <c r="K14" s="2364">
        <v>0</v>
      </c>
      <c r="L14" s="2364">
        <v>0</v>
      </c>
      <c r="M14" s="2437">
        <v>1</v>
      </c>
      <c r="N14" s="1939">
        <v>113</v>
      </c>
      <c r="O14" s="1940">
        <v>21492</v>
      </c>
      <c r="P14" s="2451">
        <v>7985</v>
      </c>
      <c r="Q14" s="2467">
        <v>16823</v>
      </c>
      <c r="R14" s="2482">
        <v>1105</v>
      </c>
      <c r="S14" s="2495">
        <v>414</v>
      </c>
      <c r="T14" s="1938">
        <v>18341</v>
      </c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x14ac:dyDescent="0.25">
      <c r="A15" s="2574" t="s">
        <v>555</v>
      </c>
      <c r="B15" s="2363">
        <v>28953</v>
      </c>
      <c r="C15" s="2386">
        <v>3314</v>
      </c>
      <c r="D15" s="2408">
        <v>1473</v>
      </c>
      <c r="E15" s="2363">
        <v>7288</v>
      </c>
      <c r="F15" s="2386">
        <v>2936</v>
      </c>
      <c r="G15" s="2407">
        <v>54</v>
      </c>
      <c r="H15" s="2362">
        <v>2344</v>
      </c>
      <c r="I15" s="1918">
        <v>44835</v>
      </c>
      <c r="J15" s="2363">
        <v>22</v>
      </c>
      <c r="K15" s="2363">
        <v>0</v>
      </c>
      <c r="L15" s="2363">
        <v>0</v>
      </c>
      <c r="M15" s="2362">
        <v>0</v>
      </c>
      <c r="N15" s="1918">
        <v>22</v>
      </c>
      <c r="O15" s="1919">
        <v>44857</v>
      </c>
      <c r="P15" s="2450">
        <v>19709</v>
      </c>
      <c r="Q15" s="2466">
        <v>36774</v>
      </c>
      <c r="R15" s="2481">
        <v>2080</v>
      </c>
      <c r="S15" s="2494">
        <v>937</v>
      </c>
      <c r="T15" s="1924">
        <v>39791</v>
      </c>
    </row>
    <row r="16" spans="1:30" x14ac:dyDescent="0.25">
      <c r="A16" s="1947" t="s">
        <v>556</v>
      </c>
      <c r="B16" s="2575">
        <v>11388</v>
      </c>
      <c r="C16" s="2576">
        <v>1366</v>
      </c>
      <c r="D16" s="2577">
        <v>332</v>
      </c>
      <c r="E16" s="2575">
        <v>2569</v>
      </c>
      <c r="F16" s="2576">
        <v>864</v>
      </c>
      <c r="G16" s="2413">
        <v>11</v>
      </c>
      <c r="H16" s="2367">
        <v>834</v>
      </c>
      <c r="I16" s="1952">
        <v>17020</v>
      </c>
      <c r="J16" s="2578">
        <v>0</v>
      </c>
      <c r="K16" s="2575">
        <v>0</v>
      </c>
      <c r="L16" s="2575">
        <v>0</v>
      </c>
      <c r="M16" s="2367">
        <v>0</v>
      </c>
      <c r="N16" s="1952">
        <v>0</v>
      </c>
      <c r="O16" s="1952">
        <v>17020</v>
      </c>
      <c r="P16" s="2579">
        <v>6899</v>
      </c>
      <c r="Q16" s="2580">
        <v>12870</v>
      </c>
      <c r="R16" s="2581">
        <v>1370</v>
      </c>
      <c r="S16" s="2582">
        <v>120</v>
      </c>
      <c r="T16" s="1952">
        <v>14359</v>
      </c>
    </row>
    <row r="17" spans="1:25" ht="15.75" thickBot="1" x14ac:dyDescent="0.3">
      <c r="A17" s="2574" t="s">
        <v>23</v>
      </c>
      <c r="B17" s="2583">
        <v>22262</v>
      </c>
      <c r="C17" s="2584">
        <v>2348</v>
      </c>
      <c r="D17" s="2585">
        <v>756</v>
      </c>
      <c r="E17" s="2583">
        <v>6507</v>
      </c>
      <c r="F17" s="2584">
        <v>4196</v>
      </c>
      <c r="G17" s="2408">
        <v>47</v>
      </c>
      <c r="H17" s="2362">
        <v>2409</v>
      </c>
      <c r="I17" s="1918">
        <v>37722</v>
      </c>
      <c r="J17" s="2583">
        <v>606</v>
      </c>
      <c r="K17" s="2583">
        <v>1059</v>
      </c>
      <c r="L17" s="2583">
        <v>0</v>
      </c>
      <c r="M17" s="2362">
        <v>25</v>
      </c>
      <c r="N17" s="1960">
        <v>1690</v>
      </c>
      <c r="O17" s="1961">
        <v>39412</v>
      </c>
      <c r="P17" s="2586">
        <v>17137</v>
      </c>
      <c r="Q17" s="2587">
        <v>30826</v>
      </c>
      <c r="R17" s="2588">
        <v>1458</v>
      </c>
      <c r="S17" s="2589">
        <v>5380</v>
      </c>
      <c r="T17" s="1924">
        <v>37663</v>
      </c>
    </row>
    <row r="18" spans="1:25" ht="15.75" thickBot="1" x14ac:dyDescent="0.3">
      <c r="A18" s="1966" t="s">
        <v>24</v>
      </c>
      <c r="B18" s="1967">
        <v>263064</v>
      </c>
      <c r="C18" s="1967">
        <v>25848</v>
      </c>
      <c r="D18" s="1970">
        <v>8058</v>
      </c>
      <c r="E18" s="1967">
        <v>52868</v>
      </c>
      <c r="F18" s="1967">
        <v>23085</v>
      </c>
      <c r="G18" s="1970">
        <v>347</v>
      </c>
      <c r="H18" s="1967">
        <v>22304</v>
      </c>
      <c r="I18" s="1968">
        <v>387168</v>
      </c>
      <c r="J18" s="1967">
        <v>2886</v>
      </c>
      <c r="K18" s="1967">
        <v>1106</v>
      </c>
      <c r="L18" s="1967">
        <v>3</v>
      </c>
      <c r="M18" s="1967">
        <v>34</v>
      </c>
      <c r="N18" s="1968">
        <v>4029</v>
      </c>
      <c r="O18" s="1969">
        <v>391197</v>
      </c>
      <c r="P18" s="1967">
        <v>149942</v>
      </c>
      <c r="Q18" s="1970">
        <v>330113</v>
      </c>
      <c r="R18" s="1970">
        <v>13994</v>
      </c>
      <c r="S18" s="1970">
        <v>11369</v>
      </c>
      <c r="T18" s="1970">
        <v>355476</v>
      </c>
    </row>
    <row r="19" spans="1:25" ht="15.75" thickBot="1" x14ac:dyDescent="0.3">
      <c r="A19" s="1971" t="s">
        <v>609</v>
      </c>
      <c r="B19" s="2362">
        <v>118</v>
      </c>
      <c r="C19" s="2395">
        <v>75</v>
      </c>
      <c r="D19" s="2412">
        <v>0</v>
      </c>
      <c r="E19" s="2383">
        <v>124</v>
      </c>
      <c r="F19" s="2395">
        <v>185</v>
      </c>
      <c r="G19" s="2412">
        <v>1</v>
      </c>
      <c r="H19" s="2383">
        <v>46</v>
      </c>
      <c r="I19" s="1968">
        <v>548</v>
      </c>
      <c r="J19" s="2383">
        <v>0</v>
      </c>
      <c r="K19" s="2383">
        <v>0</v>
      </c>
      <c r="L19" s="2383">
        <v>0</v>
      </c>
      <c r="M19" s="2383">
        <v>0</v>
      </c>
      <c r="N19" s="1975">
        <v>0</v>
      </c>
      <c r="O19" s="1976">
        <v>548</v>
      </c>
      <c r="P19" s="2454">
        <v>347</v>
      </c>
      <c r="Q19" s="2465">
        <v>186</v>
      </c>
      <c r="R19" s="2480">
        <v>151</v>
      </c>
      <c r="S19" s="2493">
        <v>95</v>
      </c>
      <c r="T19" s="1924">
        <v>432</v>
      </c>
      <c r="W19" s="2274"/>
      <c r="X19" s="2274"/>
      <c r="Y19" s="2274"/>
    </row>
    <row r="20" spans="1:25" ht="15.75" thickBot="1" x14ac:dyDescent="0.3">
      <c r="A20" s="1978" t="s">
        <v>610</v>
      </c>
      <c r="B20" s="2362">
        <v>70</v>
      </c>
      <c r="C20" s="2386">
        <v>0</v>
      </c>
      <c r="D20" s="2408">
        <v>0</v>
      </c>
      <c r="E20" s="2363">
        <v>224</v>
      </c>
      <c r="F20" s="2386">
        <v>0</v>
      </c>
      <c r="G20" s="2408">
        <v>0</v>
      </c>
      <c r="H20" s="2363">
        <v>78</v>
      </c>
      <c r="I20" s="1968">
        <v>372</v>
      </c>
      <c r="J20" s="2363">
        <v>0</v>
      </c>
      <c r="K20" s="2363">
        <v>0</v>
      </c>
      <c r="L20" s="2363">
        <v>0</v>
      </c>
      <c r="M20" s="2363">
        <v>0</v>
      </c>
      <c r="N20" s="1979">
        <v>0</v>
      </c>
      <c r="O20" s="1980">
        <v>372</v>
      </c>
      <c r="P20" s="2450">
        <v>102</v>
      </c>
      <c r="Q20" s="2466">
        <v>362</v>
      </c>
      <c r="R20" s="2481">
        <v>9</v>
      </c>
      <c r="S20" s="2494">
        <v>0</v>
      </c>
      <c r="T20" s="1924">
        <v>371</v>
      </c>
      <c r="W20" s="2274"/>
      <c r="X20" s="2274"/>
      <c r="Y20" s="2274"/>
    </row>
    <row r="21" spans="1:25" ht="15.75" thickBot="1" x14ac:dyDescent="0.3">
      <c r="A21" s="1978" t="s">
        <v>37</v>
      </c>
      <c r="B21" s="2362">
        <v>1</v>
      </c>
      <c r="C21" s="2386">
        <v>0</v>
      </c>
      <c r="D21" s="2408">
        <v>0</v>
      </c>
      <c r="E21" s="2363">
        <v>6</v>
      </c>
      <c r="F21" s="2386">
        <v>5</v>
      </c>
      <c r="G21" s="2408">
        <v>0</v>
      </c>
      <c r="H21" s="2363">
        <v>16</v>
      </c>
      <c r="I21" s="1968">
        <v>28</v>
      </c>
      <c r="J21" s="2363">
        <v>0</v>
      </c>
      <c r="K21" s="2363">
        <v>0</v>
      </c>
      <c r="L21" s="2363">
        <v>0</v>
      </c>
      <c r="M21" s="2363">
        <v>0</v>
      </c>
      <c r="N21" s="1979">
        <v>0</v>
      </c>
      <c r="O21" s="1980">
        <v>28</v>
      </c>
      <c r="P21" s="2450">
        <v>22</v>
      </c>
      <c r="Q21" s="2466">
        <v>28</v>
      </c>
      <c r="R21" s="2481">
        <v>0</v>
      </c>
      <c r="S21" s="2494">
        <v>0</v>
      </c>
      <c r="T21" s="1924">
        <v>28</v>
      </c>
      <c r="W21" s="2274"/>
      <c r="X21" s="2274"/>
      <c r="Y21" s="2274"/>
    </row>
    <row r="22" spans="1:25" ht="15.75" thickBot="1" x14ac:dyDescent="0.3">
      <c r="A22" s="1978" t="s">
        <v>38</v>
      </c>
      <c r="B22" s="2362">
        <v>75</v>
      </c>
      <c r="C22" s="2386">
        <v>0</v>
      </c>
      <c r="D22" s="2408">
        <v>0</v>
      </c>
      <c r="E22" s="2363">
        <v>56</v>
      </c>
      <c r="F22" s="2386">
        <v>11</v>
      </c>
      <c r="G22" s="2408">
        <v>0</v>
      </c>
      <c r="H22" s="2363">
        <v>49</v>
      </c>
      <c r="I22" s="1968">
        <v>191</v>
      </c>
      <c r="J22" s="2363">
        <v>0</v>
      </c>
      <c r="K22" s="2363">
        <v>0</v>
      </c>
      <c r="L22" s="2363">
        <v>0</v>
      </c>
      <c r="M22" s="2363">
        <v>0</v>
      </c>
      <c r="N22" s="1979">
        <v>0</v>
      </c>
      <c r="O22" s="1980">
        <v>191</v>
      </c>
      <c r="P22" s="2450">
        <v>119</v>
      </c>
      <c r="Q22" s="2466">
        <v>191</v>
      </c>
      <c r="R22" s="2481">
        <v>0</v>
      </c>
      <c r="S22" s="2494">
        <v>0</v>
      </c>
      <c r="T22" s="1924">
        <v>191</v>
      </c>
      <c r="W22" s="2274"/>
      <c r="X22" s="2274"/>
      <c r="Y22" s="2274"/>
    </row>
    <row r="23" spans="1:25" ht="15.75" thickBot="1" x14ac:dyDescent="0.3">
      <c r="A23" s="1978" t="s">
        <v>39</v>
      </c>
      <c r="B23" s="2362">
        <v>52</v>
      </c>
      <c r="C23" s="2386">
        <v>12</v>
      </c>
      <c r="D23" s="2408">
        <v>0</v>
      </c>
      <c r="E23" s="2363">
        <v>98</v>
      </c>
      <c r="F23" s="2386">
        <v>64</v>
      </c>
      <c r="G23" s="2408">
        <v>0</v>
      </c>
      <c r="H23" s="2363">
        <v>9</v>
      </c>
      <c r="I23" s="1968">
        <v>235</v>
      </c>
      <c r="J23" s="2363">
        <v>0</v>
      </c>
      <c r="K23" s="2363">
        <v>0</v>
      </c>
      <c r="L23" s="2363">
        <v>0</v>
      </c>
      <c r="M23" s="2363">
        <v>0</v>
      </c>
      <c r="N23" s="1979">
        <v>0</v>
      </c>
      <c r="O23" s="1980">
        <v>235</v>
      </c>
      <c r="P23" s="2450">
        <v>111</v>
      </c>
      <c r="Q23" s="2466">
        <v>220</v>
      </c>
      <c r="R23" s="2481">
        <v>12</v>
      </c>
      <c r="S23" s="2494">
        <v>0</v>
      </c>
      <c r="T23" s="1924">
        <v>232</v>
      </c>
      <c r="W23" s="2274"/>
      <c r="X23" s="2274"/>
      <c r="Y23" s="2274"/>
    </row>
    <row r="24" spans="1:25" ht="15" customHeight="1" thickBot="1" x14ac:dyDescent="0.3">
      <c r="A24" s="1978" t="s">
        <v>40</v>
      </c>
      <c r="B24" s="2362">
        <v>4</v>
      </c>
      <c r="C24" s="2386">
        <v>61</v>
      </c>
      <c r="D24" s="2408">
        <v>0</v>
      </c>
      <c r="E24" s="2363">
        <v>3</v>
      </c>
      <c r="F24" s="2386">
        <v>0</v>
      </c>
      <c r="G24" s="2408">
        <v>0</v>
      </c>
      <c r="H24" s="2363">
        <v>0</v>
      </c>
      <c r="I24" s="1968">
        <v>68</v>
      </c>
      <c r="J24" s="2363">
        <v>0</v>
      </c>
      <c r="K24" s="2363">
        <v>0</v>
      </c>
      <c r="L24" s="2363">
        <v>0</v>
      </c>
      <c r="M24" s="2363">
        <v>0</v>
      </c>
      <c r="N24" s="1979">
        <v>0</v>
      </c>
      <c r="O24" s="1980">
        <v>68</v>
      </c>
      <c r="P24" s="2450">
        <v>5</v>
      </c>
      <c r="Q24" s="2466">
        <v>66</v>
      </c>
      <c r="R24" s="2481">
        <v>0</v>
      </c>
      <c r="S24" s="2494">
        <v>0</v>
      </c>
      <c r="T24" s="1924">
        <v>66</v>
      </c>
      <c r="W24" s="2274"/>
      <c r="X24" s="2274"/>
      <c r="Y24" s="2274"/>
    </row>
    <row r="25" spans="1:25" ht="15.75" thickBot="1" x14ac:dyDescent="0.3">
      <c r="A25" s="2590" t="s">
        <v>41</v>
      </c>
      <c r="B25" s="2362">
        <v>132</v>
      </c>
      <c r="C25" s="2386">
        <v>0</v>
      </c>
      <c r="D25" s="2408">
        <v>0</v>
      </c>
      <c r="E25" s="2363">
        <v>27</v>
      </c>
      <c r="F25" s="2386">
        <v>2</v>
      </c>
      <c r="G25" s="2408">
        <v>0</v>
      </c>
      <c r="H25" s="2363">
        <v>2</v>
      </c>
      <c r="I25" s="1968">
        <v>163</v>
      </c>
      <c r="J25" s="2363">
        <v>0</v>
      </c>
      <c r="K25" s="2363">
        <v>0</v>
      </c>
      <c r="L25" s="2363">
        <v>0</v>
      </c>
      <c r="M25" s="2363">
        <v>0</v>
      </c>
      <c r="N25" s="1979">
        <v>0</v>
      </c>
      <c r="O25" s="1980">
        <v>163</v>
      </c>
      <c r="P25" s="2450">
        <v>39</v>
      </c>
      <c r="Q25" s="2466">
        <v>137</v>
      </c>
      <c r="R25" s="2481">
        <v>0</v>
      </c>
      <c r="S25" s="2494">
        <v>0</v>
      </c>
      <c r="T25" s="1924">
        <v>137</v>
      </c>
      <c r="W25" s="2274"/>
      <c r="X25" s="2274"/>
      <c r="Y25" s="2274"/>
    </row>
    <row r="26" spans="1:25" ht="15.75" thickBot="1" x14ac:dyDescent="0.3">
      <c r="A26" s="1978" t="s">
        <v>42</v>
      </c>
      <c r="B26" s="2362">
        <v>0</v>
      </c>
      <c r="C26" s="2386">
        <v>0</v>
      </c>
      <c r="D26" s="2408">
        <v>0</v>
      </c>
      <c r="E26" s="2363">
        <v>0</v>
      </c>
      <c r="F26" s="2386">
        <v>0</v>
      </c>
      <c r="G26" s="2408">
        <v>0</v>
      </c>
      <c r="H26" s="2363">
        <v>0</v>
      </c>
      <c r="I26" s="1968">
        <v>0</v>
      </c>
      <c r="J26" s="2363">
        <v>0</v>
      </c>
      <c r="K26" s="2363">
        <v>0</v>
      </c>
      <c r="L26" s="2363">
        <v>0</v>
      </c>
      <c r="M26" s="2363">
        <v>0</v>
      </c>
      <c r="N26" s="1979">
        <v>0</v>
      </c>
      <c r="O26" s="1980">
        <v>0</v>
      </c>
      <c r="P26" s="2450">
        <v>0</v>
      </c>
      <c r="Q26" s="2466">
        <v>0</v>
      </c>
      <c r="R26" s="2481">
        <v>0</v>
      </c>
      <c r="S26" s="2494">
        <v>0</v>
      </c>
      <c r="T26" s="1924">
        <v>0</v>
      </c>
      <c r="W26" s="2274"/>
      <c r="X26" s="2274"/>
      <c r="Y26" s="2274"/>
    </row>
    <row r="27" spans="1:25" ht="15.75" thickBot="1" x14ac:dyDescent="0.3">
      <c r="A27" s="1978" t="s">
        <v>43</v>
      </c>
      <c r="B27" s="2362">
        <v>472</v>
      </c>
      <c r="C27" s="2386">
        <v>114</v>
      </c>
      <c r="D27" s="2408">
        <v>0</v>
      </c>
      <c r="E27" s="2363">
        <v>339</v>
      </c>
      <c r="F27" s="2386">
        <v>88</v>
      </c>
      <c r="G27" s="2408">
        <v>0</v>
      </c>
      <c r="H27" s="2363">
        <v>93</v>
      </c>
      <c r="I27" s="1968">
        <v>1106</v>
      </c>
      <c r="J27" s="2363">
        <v>0</v>
      </c>
      <c r="K27" s="2363">
        <v>0</v>
      </c>
      <c r="L27" s="2363">
        <v>0</v>
      </c>
      <c r="M27" s="2363">
        <v>1</v>
      </c>
      <c r="N27" s="1979">
        <v>1</v>
      </c>
      <c r="O27" s="1980">
        <v>1107</v>
      </c>
      <c r="P27" s="2450">
        <v>508</v>
      </c>
      <c r="Q27" s="2466">
        <v>393</v>
      </c>
      <c r="R27" s="2481">
        <v>613</v>
      </c>
      <c r="S27" s="2494">
        <v>82</v>
      </c>
      <c r="T27" s="1924">
        <v>1088</v>
      </c>
      <c r="W27" s="2274"/>
      <c r="X27" s="2274"/>
      <c r="Y27" s="2274"/>
    </row>
    <row r="28" spans="1:25" ht="15.75" thickBot="1" x14ac:dyDescent="0.3">
      <c r="A28" s="1978" t="s">
        <v>44</v>
      </c>
      <c r="B28" s="2362">
        <v>169</v>
      </c>
      <c r="C28" s="2386">
        <v>0</v>
      </c>
      <c r="D28" s="2408">
        <v>0</v>
      </c>
      <c r="E28" s="2363">
        <v>80</v>
      </c>
      <c r="F28" s="2386">
        <v>7</v>
      </c>
      <c r="G28" s="2408">
        <v>0</v>
      </c>
      <c r="H28" s="2363">
        <v>9</v>
      </c>
      <c r="I28" s="1968">
        <v>265</v>
      </c>
      <c r="J28" s="2363">
        <v>0</v>
      </c>
      <c r="K28" s="2363">
        <v>0</v>
      </c>
      <c r="L28" s="2363">
        <v>0</v>
      </c>
      <c r="M28" s="2363">
        <v>0</v>
      </c>
      <c r="N28" s="1979">
        <v>0</v>
      </c>
      <c r="O28" s="1980">
        <v>265</v>
      </c>
      <c r="P28" s="2450">
        <v>132</v>
      </c>
      <c r="Q28" s="2466">
        <v>214</v>
      </c>
      <c r="R28" s="2481">
        <v>48</v>
      </c>
      <c r="S28" s="2494">
        <v>0</v>
      </c>
      <c r="T28" s="1924">
        <v>262</v>
      </c>
      <c r="W28" s="2274"/>
      <c r="X28" s="2274"/>
      <c r="Y28" s="2274"/>
    </row>
    <row r="29" spans="1:25" ht="15.75" thickBot="1" x14ac:dyDescent="0.3">
      <c r="A29" s="1978" t="s">
        <v>45</v>
      </c>
      <c r="B29" s="2362">
        <v>42</v>
      </c>
      <c r="C29" s="2386">
        <v>10</v>
      </c>
      <c r="D29" s="2408">
        <v>0</v>
      </c>
      <c r="E29" s="2363">
        <v>14</v>
      </c>
      <c r="F29" s="2386">
        <v>0</v>
      </c>
      <c r="G29" s="2408">
        <v>0</v>
      </c>
      <c r="H29" s="2363">
        <v>0</v>
      </c>
      <c r="I29" s="1968">
        <v>66</v>
      </c>
      <c r="J29" s="2363">
        <v>0</v>
      </c>
      <c r="K29" s="2363">
        <v>0</v>
      </c>
      <c r="L29" s="2363">
        <v>0</v>
      </c>
      <c r="M29" s="2363">
        <v>0</v>
      </c>
      <c r="N29" s="1979">
        <v>0</v>
      </c>
      <c r="O29" s="1980">
        <v>66</v>
      </c>
      <c r="P29" s="2450">
        <v>53</v>
      </c>
      <c r="Q29" s="2466">
        <v>46</v>
      </c>
      <c r="R29" s="2481">
        <v>20</v>
      </c>
      <c r="S29" s="2494">
        <v>0</v>
      </c>
      <c r="T29" s="1924">
        <v>66</v>
      </c>
      <c r="W29" s="2274"/>
      <c r="X29" s="2274"/>
      <c r="Y29" s="2274"/>
    </row>
    <row r="30" spans="1:25" ht="15.75" thickBot="1" x14ac:dyDescent="0.3">
      <c r="A30" s="1978" t="s">
        <v>46</v>
      </c>
      <c r="B30" s="2362">
        <v>297</v>
      </c>
      <c r="C30" s="2386">
        <v>51</v>
      </c>
      <c r="D30" s="2408">
        <v>0</v>
      </c>
      <c r="E30" s="2363">
        <v>108</v>
      </c>
      <c r="F30" s="2386">
        <v>0</v>
      </c>
      <c r="G30" s="2408">
        <v>0</v>
      </c>
      <c r="H30" s="2363">
        <v>0</v>
      </c>
      <c r="I30" s="1968">
        <v>456</v>
      </c>
      <c r="J30" s="2363">
        <v>0</v>
      </c>
      <c r="K30" s="2363">
        <v>0</v>
      </c>
      <c r="L30" s="2363">
        <v>0</v>
      </c>
      <c r="M30" s="2363">
        <v>0</v>
      </c>
      <c r="N30" s="1979">
        <v>0</v>
      </c>
      <c r="O30" s="1980">
        <v>456</v>
      </c>
      <c r="P30" s="2450">
        <v>230</v>
      </c>
      <c r="Q30" s="2466">
        <v>9</v>
      </c>
      <c r="R30" s="2481">
        <v>342</v>
      </c>
      <c r="S30" s="2494">
        <v>0</v>
      </c>
      <c r="T30" s="1924">
        <v>351</v>
      </c>
      <c r="W30" s="2274"/>
      <c r="X30" s="2274"/>
      <c r="Y30" s="2274"/>
    </row>
    <row r="31" spans="1:25" ht="15.75" thickBot="1" x14ac:dyDescent="0.3">
      <c r="A31" s="1978" t="s">
        <v>47</v>
      </c>
      <c r="B31" s="2362">
        <v>1</v>
      </c>
      <c r="C31" s="2386">
        <v>2</v>
      </c>
      <c r="D31" s="2408">
        <v>0</v>
      </c>
      <c r="E31" s="2363">
        <v>0</v>
      </c>
      <c r="F31" s="2386">
        <v>0</v>
      </c>
      <c r="G31" s="2408">
        <v>0</v>
      </c>
      <c r="H31" s="2363">
        <v>0</v>
      </c>
      <c r="I31" s="1968">
        <v>3</v>
      </c>
      <c r="J31" s="2363">
        <v>0</v>
      </c>
      <c r="K31" s="2363">
        <v>0</v>
      </c>
      <c r="L31" s="2363">
        <v>0</v>
      </c>
      <c r="M31" s="2363">
        <v>0</v>
      </c>
      <c r="N31" s="1979">
        <v>0</v>
      </c>
      <c r="O31" s="1980">
        <v>3</v>
      </c>
      <c r="P31" s="2450">
        <v>1</v>
      </c>
      <c r="Q31" s="2466">
        <v>1</v>
      </c>
      <c r="R31" s="2481">
        <v>2</v>
      </c>
      <c r="S31" s="2494">
        <v>0</v>
      </c>
      <c r="T31" s="1924">
        <v>3</v>
      </c>
      <c r="W31" s="2274"/>
      <c r="X31" s="2274"/>
      <c r="Y31" s="2274"/>
    </row>
    <row r="32" spans="1:25" ht="15.75" thickBot="1" x14ac:dyDescent="0.3">
      <c r="A32" s="1982" t="s">
        <v>557</v>
      </c>
      <c r="B32" s="2367">
        <v>1242</v>
      </c>
      <c r="C32" s="2396">
        <v>40</v>
      </c>
      <c r="D32" s="2413">
        <v>26</v>
      </c>
      <c r="E32" s="2384">
        <v>303</v>
      </c>
      <c r="F32" s="2396">
        <v>154</v>
      </c>
      <c r="G32" s="2413">
        <v>0</v>
      </c>
      <c r="H32" s="2384">
        <v>49</v>
      </c>
      <c r="I32" s="1985">
        <v>1788</v>
      </c>
      <c r="J32" s="2384">
        <v>0</v>
      </c>
      <c r="K32" s="2384">
        <v>0</v>
      </c>
      <c r="L32" s="2384">
        <v>0</v>
      </c>
      <c r="M32" s="2384">
        <v>0</v>
      </c>
      <c r="N32" s="1984">
        <v>0</v>
      </c>
      <c r="O32" s="1984">
        <v>1788</v>
      </c>
      <c r="P32" s="2455">
        <v>1094</v>
      </c>
      <c r="Q32" s="2470">
        <v>1423</v>
      </c>
      <c r="R32" s="2485">
        <v>178</v>
      </c>
      <c r="S32" s="2498">
        <v>0</v>
      </c>
      <c r="T32" s="1952">
        <v>1601</v>
      </c>
      <c r="W32" s="2274"/>
      <c r="X32" s="2274"/>
      <c r="Y32" s="2274"/>
    </row>
    <row r="33" spans="1:27" ht="15.75" thickBot="1" x14ac:dyDescent="0.3">
      <c r="A33" s="2574" t="s">
        <v>321</v>
      </c>
      <c r="B33" s="2368">
        <v>471</v>
      </c>
      <c r="C33" s="2386">
        <v>161</v>
      </c>
      <c r="D33" s="2408">
        <v>147</v>
      </c>
      <c r="E33" s="2363">
        <v>158</v>
      </c>
      <c r="F33" s="2386">
        <v>12</v>
      </c>
      <c r="G33" s="2408">
        <v>0</v>
      </c>
      <c r="H33" s="2363">
        <v>36</v>
      </c>
      <c r="I33" s="1968">
        <v>837</v>
      </c>
      <c r="J33" s="2363">
        <v>0</v>
      </c>
      <c r="K33" s="2363">
        <v>0</v>
      </c>
      <c r="L33" s="2363">
        <v>0</v>
      </c>
      <c r="M33" s="2363">
        <v>0</v>
      </c>
      <c r="N33" s="1979">
        <v>0</v>
      </c>
      <c r="O33" s="1980">
        <v>837</v>
      </c>
      <c r="P33" s="2450">
        <v>486</v>
      </c>
      <c r="Q33" s="2587">
        <v>559</v>
      </c>
      <c r="R33" s="2588">
        <v>177</v>
      </c>
      <c r="S33" s="2589">
        <v>0</v>
      </c>
      <c r="T33" s="1991">
        <v>736</v>
      </c>
      <c r="W33" s="2274"/>
      <c r="X33" s="2274"/>
      <c r="Y33" s="2274"/>
    </row>
    <row r="34" spans="1:27" s="2" customFormat="1" ht="15.75" thickBot="1" x14ac:dyDescent="0.3">
      <c r="A34" s="1992" t="s">
        <v>25</v>
      </c>
      <c r="B34" s="1967">
        <v>3146</v>
      </c>
      <c r="C34" s="1993">
        <v>526</v>
      </c>
      <c r="D34" s="1994">
        <v>173</v>
      </c>
      <c r="E34" s="1995">
        <v>1540</v>
      </c>
      <c r="F34" s="1993">
        <v>528</v>
      </c>
      <c r="G34" s="1994">
        <v>1</v>
      </c>
      <c r="H34" s="1995">
        <v>387</v>
      </c>
      <c r="I34" s="1968">
        <v>6127</v>
      </c>
      <c r="J34" s="1995">
        <v>0</v>
      </c>
      <c r="K34" s="1995">
        <v>0</v>
      </c>
      <c r="L34" s="1995">
        <v>0</v>
      </c>
      <c r="M34" s="1995">
        <v>1</v>
      </c>
      <c r="N34" s="1996">
        <v>1</v>
      </c>
      <c r="O34" s="1997">
        <v>6128</v>
      </c>
      <c r="P34" s="1995">
        <v>3249</v>
      </c>
      <c r="Q34" s="1998">
        <v>3836</v>
      </c>
      <c r="R34" s="1998">
        <v>1552</v>
      </c>
      <c r="S34" s="1999">
        <v>177</v>
      </c>
      <c r="T34" s="1970">
        <v>5565</v>
      </c>
      <c r="W34" s="930"/>
      <c r="X34" s="930"/>
      <c r="Y34" s="2274"/>
      <c r="Z34" s="61"/>
      <c r="AA34" s="61"/>
    </row>
    <row r="35" spans="1:27" s="2" customFormat="1" ht="15.75" thickBot="1" x14ac:dyDescent="0.3">
      <c r="A35" s="1966" t="s">
        <v>558</v>
      </c>
      <c r="B35" s="1967">
        <v>266211</v>
      </c>
      <c r="C35" s="2000">
        <v>26374</v>
      </c>
      <c r="D35" s="2001">
        <v>8231</v>
      </c>
      <c r="E35" s="1967">
        <v>54408</v>
      </c>
      <c r="F35" s="2002">
        <v>23613</v>
      </c>
      <c r="G35" s="1970">
        <v>348</v>
      </c>
      <c r="H35" s="1967">
        <v>22691</v>
      </c>
      <c r="I35" s="1968">
        <v>393295</v>
      </c>
      <c r="J35" s="1967">
        <v>2886</v>
      </c>
      <c r="K35" s="1967">
        <v>1106</v>
      </c>
      <c r="L35" s="1967">
        <v>3</v>
      </c>
      <c r="M35" s="1967">
        <v>35</v>
      </c>
      <c r="N35" s="1968">
        <v>4030</v>
      </c>
      <c r="O35" s="1969">
        <v>397325</v>
      </c>
      <c r="P35" s="1967">
        <v>153191</v>
      </c>
      <c r="Q35" s="2003">
        <v>333950</v>
      </c>
      <c r="R35" s="2003">
        <v>15546</v>
      </c>
      <c r="S35" s="2004">
        <v>11546</v>
      </c>
      <c r="T35" s="2005">
        <v>361042</v>
      </c>
      <c r="Z35" s="61"/>
      <c r="AA35" s="61"/>
    </row>
    <row r="36" spans="1:27" x14ac:dyDescent="0.25">
      <c r="A36" s="2006"/>
      <c r="B36" s="2007"/>
      <c r="C36" s="2007"/>
      <c r="D36" s="2008"/>
      <c r="E36" s="2007"/>
      <c r="F36" s="2007"/>
      <c r="G36" s="2009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7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7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7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7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7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7" s="2" customFormat="1" ht="72" thickBot="1" x14ac:dyDescent="0.3">
      <c r="A42" s="3611"/>
      <c r="B42" s="3605"/>
      <c r="C42" s="2572" t="s">
        <v>15</v>
      </c>
      <c r="D42" s="1909" t="s">
        <v>546</v>
      </c>
      <c r="E42" s="3609"/>
      <c r="F42" s="2572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7" s="2" customFormat="1" x14ac:dyDescent="0.25">
      <c r="A43" s="2011" t="s">
        <v>27</v>
      </c>
      <c r="B43" s="2362">
        <v>78539</v>
      </c>
      <c r="C43" s="2397">
        <v>9159</v>
      </c>
      <c r="D43" s="2414">
        <v>667</v>
      </c>
      <c r="E43" s="2428">
        <v>5422</v>
      </c>
      <c r="F43" s="2428">
        <v>1601</v>
      </c>
      <c r="G43" s="2430">
        <v>56</v>
      </c>
      <c r="H43" s="2438">
        <v>7312</v>
      </c>
      <c r="I43" s="1918">
        <v>102034</v>
      </c>
      <c r="J43" s="2385">
        <v>1508</v>
      </c>
      <c r="K43" s="2428">
        <v>47</v>
      </c>
      <c r="L43" s="2428">
        <v>3</v>
      </c>
      <c r="M43" s="2438">
        <v>1</v>
      </c>
      <c r="N43" s="1918">
        <v>1559</v>
      </c>
      <c r="O43" s="1919">
        <v>103593</v>
      </c>
      <c r="P43" s="2454">
        <v>22639</v>
      </c>
      <c r="Q43" s="2466">
        <v>85185</v>
      </c>
      <c r="R43" s="2481">
        <v>1296</v>
      </c>
      <c r="S43" s="2494">
        <v>3094</v>
      </c>
      <c r="T43" s="2017">
        <v>89575</v>
      </c>
    </row>
    <row r="44" spans="1:27" s="2" customFormat="1" ht="15.75" thickBot="1" x14ac:dyDescent="0.3">
      <c r="A44" s="1978" t="s">
        <v>28</v>
      </c>
      <c r="B44" s="2368">
        <v>184525</v>
      </c>
      <c r="C44" s="2398">
        <v>16688</v>
      </c>
      <c r="D44" s="2415">
        <v>7391</v>
      </c>
      <c r="E44" s="2398">
        <v>47446</v>
      </c>
      <c r="F44" s="2398">
        <v>21484</v>
      </c>
      <c r="G44" s="2430">
        <v>291</v>
      </c>
      <c r="H44" s="2438">
        <v>14992</v>
      </c>
      <c r="I44" s="1960">
        <v>285135</v>
      </c>
      <c r="J44" s="2386">
        <v>1378</v>
      </c>
      <c r="K44" s="2398">
        <v>1059</v>
      </c>
      <c r="L44" s="2398">
        <v>0</v>
      </c>
      <c r="M44" s="2438">
        <v>33</v>
      </c>
      <c r="N44" s="1918">
        <v>2470</v>
      </c>
      <c r="O44" s="1919">
        <v>287605</v>
      </c>
      <c r="P44" s="2456">
        <v>127303</v>
      </c>
      <c r="Q44" s="2587">
        <v>244928</v>
      </c>
      <c r="R44" s="2588">
        <v>12698</v>
      </c>
      <c r="S44" s="2589">
        <v>8275</v>
      </c>
      <c r="T44" s="2591">
        <v>265901</v>
      </c>
    </row>
    <row r="45" spans="1:27" s="2" customFormat="1" ht="15.75" thickBot="1" x14ac:dyDescent="0.3">
      <c r="A45" s="1966" t="s">
        <v>24</v>
      </c>
      <c r="B45" s="1967">
        <v>263064</v>
      </c>
      <c r="C45" s="2000">
        <v>25848</v>
      </c>
      <c r="D45" s="1998">
        <v>8058</v>
      </c>
      <c r="E45" s="2000">
        <v>52868</v>
      </c>
      <c r="F45" s="2000">
        <v>23085</v>
      </c>
      <c r="G45" s="1998">
        <v>347</v>
      </c>
      <c r="H45" s="2002">
        <v>22304</v>
      </c>
      <c r="I45" s="1968">
        <v>387168</v>
      </c>
      <c r="J45" s="2000">
        <v>2886</v>
      </c>
      <c r="K45" s="2000">
        <v>1106</v>
      </c>
      <c r="L45" s="2000">
        <v>3</v>
      </c>
      <c r="M45" s="2000">
        <v>34</v>
      </c>
      <c r="N45" s="1968">
        <v>4029</v>
      </c>
      <c r="O45" s="1969">
        <v>391197</v>
      </c>
      <c r="P45" s="2002">
        <v>149942</v>
      </c>
      <c r="Q45" s="2022">
        <v>330113</v>
      </c>
      <c r="R45" s="2022">
        <v>13994</v>
      </c>
      <c r="S45" s="2023">
        <v>11369</v>
      </c>
      <c r="T45" s="1994">
        <v>355476</v>
      </c>
    </row>
    <row r="46" spans="1:27" s="2" customFormat="1" ht="15.75" thickBot="1" x14ac:dyDescent="0.3">
      <c r="A46" s="1966" t="s">
        <v>25</v>
      </c>
      <c r="B46" s="1967">
        <v>3146</v>
      </c>
      <c r="C46" s="2024">
        <v>526</v>
      </c>
      <c r="D46" s="2003">
        <v>173</v>
      </c>
      <c r="E46" s="2024">
        <v>1540</v>
      </c>
      <c r="F46" s="2024">
        <v>528</v>
      </c>
      <c r="G46" s="2003">
        <v>1</v>
      </c>
      <c r="H46" s="2024">
        <v>387</v>
      </c>
      <c r="I46" s="1968">
        <v>6127</v>
      </c>
      <c r="J46" s="2024">
        <v>0</v>
      </c>
      <c r="K46" s="2024">
        <v>0</v>
      </c>
      <c r="L46" s="2024">
        <v>0</v>
      </c>
      <c r="M46" s="2024">
        <v>1</v>
      </c>
      <c r="N46" s="2025">
        <v>1</v>
      </c>
      <c r="O46" s="2026">
        <v>6128</v>
      </c>
      <c r="P46" s="2027">
        <v>3249</v>
      </c>
      <c r="Q46" s="1998">
        <v>3836</v>
      </c>
      <c r="R46" s="1998">
        <v>1552</v>
      </c>
      <c r="S46" s="1999">
        <v>177</v>
      </c>
      <c r="T46" s="1970">
        <v>5565</v>
      </c>
    </row>
    <row r="47" spans="1:27" s="2" customFormat="1" ht="15.75" thickBot="1" x14ac:dyDescent="0.3">
      <c r="A47" s="2028" t="s">
        <v>558</v>
      </c>
      <c r="B47" s="1967">
        <v>266211</v>
      </c>
      <c r="C47" s="2024">
        <v>26374</v>
      </c>
      <c r="D47" s="2003">
        <v>8231</v>
      </c>
      <c r="E47" s="2024">
        <v>54408</v>
      </c>
      <c r="F47" s="2024">
        <v>23613</v>
      </c>
      <c r="G47" s="2003">
        <v>348</v>
      </c>
      <c r="H47" s="2027">
        <v>22691</v>
      </c>
      <c r="I47" s="2029">
        <v>393295</v>
      </c>
      <c r="J47" s="2024">
        <v>2886</v>
      </c>
      <c r="K47" s="2024">
        <v>1106</v>
      </c>
      <c r="L47" s="2024">
        <v>3</v>
      </c>
      <c r="M47" s="2024">
        <v>35</v>
      </c>
      <c r="N47" s="2029">
        <v>4030</v>
      </c>
      <c r="O47" s="2030">
        <v>397325</v>
      </c>
      <c r="P47" s="2002">
        <v>153191</v>
      </c>
      <c r="Q47" s="2003">
        <v>333950</v>
      </c>
      <c r="R47" s="2003">
        <v>15546</v>
      </c>
      <c r="S47" s="2004">
        <v>11546</v>
      </c>
      <c r="T47" s="2005">
        <v>361042</v>
      </c>
    </row>
    <row r="48" spans="1:27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/>
      <c r="J49" s="61"/>
      <c r="K49" s="61"/>
      <c r="L49" s="61"/>
      <c r="M49" s="61"/>
      <c r="N49" s="2274"/>
      <c r="O49" s="61"/>
      <c r="P49" s="973"/>
      <c r="Q49" s="113"/>
      <c r="R49" s="113"/>
      <c r="S49" s="113"/>
      <c r="T49" s="113"/>
    </row>
    <row r="50" spans="1:20" x14ac:dyDescent="0.25">
      <c r="I50" s="2275"/>
      <c r="L50" s="2274"/>
      <c r="N50" s="2275"/>
      <c r="P50" s="2"/>
      <c r="Q50" s="2010"/>
      <c r="R50" s="2010"/>
      <c r="S50" s="2010"/>
    </row>
    <row r="51" spans="1:20" ht="15.75" thickBot="1" x14ac:dyDescent="0.3">
      <c r="P51" s="2"/>
      <c r="Q51" s="973"/>
      <c r="R51" s="973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572" t="s">
        <v>15</v>
      </c>
      <c r="D56" s="1909" t="s">
        <v>546</v>
      </c>
      <c r="E56" s="3609"/>
      <c r="F56" s="2572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2376" t="s">
        <v>17</v>
      </c>
      <c r="B57" s="2369">
        <v>74327</v>
      </c>
      <c r="C57" s="2399">
        <v>48417</v>
      </c>
      <c r="D57" s="2416">
        <v>1701</v>
      </c>
      <c r="E57" s="2369">
        <v>18356</v>
      </c>
      <c r="F57" s="2399">
        <v>14460</v>
      </c>
      <c r="G57" s="2416">
        <v>286</v>
      </c>
      <c r="H57" s="2369">
        <v>9599</v>
      </c>
      <c r="I57" s="2034">
        <v>165159</v>
      </c>
      <c r="J57" s="2369">
        <v>6011</v>
      </c>
      <c r="K57" s="2369">
        <v>3668</v>
      </c>
      <c r="L57" s="2369">
        <v>582</v>
      </c>
      <c r="M57" s="2369">
        <v>319</v>
      </c>
      <c r="N57" s="2034">
        <v>10580</v>
      </c>
      <c r="O57" s="2035">
        <v>175739</v>
      </c>
      <c r="P57" s="2457">
        <v>63545</v>
      </c>
      <c r="Q57" s="2471">
        <v>41258</v>
      </c>
      <c r="R57" s="2486">
        <v>73336</v>
      </c>
      <c r="S57" s="2499">
        <v>53953</v>
      </c>
      <c r="T57" s="2040">
        <v>168547</v>
      </c>
    </row>
    <row r="58" spans="1:20" x14ac:dyDescent="0.25">
      <c r="A58" s="2590" t="s">
        <v>613</v>
      </c>
      <c r="B58" s="2370">
        <v>78473</v>
      </c>
      <c r="C58" s="2400">
        <v>53997</v>
      </c>
      <c r="D58" s="2417">
        <v>1582</v>
      </c>
      <c r="E58" s="2370">
        <v>14548</v>
      </c>
      <c r="F58" s="2400">
        <v>13356</v>
      </c>
      <c r="G58" s="2416">
        <v>875</v>
      </c>
      <c r="H58" s="2369">
        <v>11036</v>
      </c>
      <c r="I58" s="2034">
        <v>171409</v>
      </c>
      <c r="J58" s="2370">
        <v>9788</v>
      </c>
      <c r="K58" s="2370">
        <v>3168</v>
      </c>
      <c r="L58" s="2370">
        <v>7251</v>
      </c>
      <c r="M58" s="2369">
        <v>2554</v>
      </c>
      <c r="N58" s="2034">
        <v>22760</v>
      </c>
      <c r="O58" s="2035">
        <v>194169</v>
      </c>
      <c r="P58" s="2458">
        <v>95579</v>
      </c>
      <c r="Q58" s="2472">
        <v>22085</v>
      </c>
      <c r="R58" s="2168">
        <v>54573</v>
      </c>
      <c r="S58" s="2169">
        <v>61964</v>
      </c>
      <c r="T58" s="2040">
        <v>138622</v>
      </c>
    </row>
    <row r="59" spans="1:20" s="1945" customFormat="1" x14ac:dyDescent="0.25">
      <c r="A59" s="1933" t="s">
        <v>553</v>
      </c>
      <c r="B59" s="2371">
        <v>19503</v>
      </c>
      <c r="C59" s="2401">
        <v>17681</v>
      </c>
      <c r="D59" s="2418">
        <v>448</v>
      </c>
      <c r="E59" s="2371">
        <v>5640</v>
      </c>
      <c r="F59" s="2401">
        <v>2887</v>
      </c>
      <c r="G59" s="2431">
        <v>497</v>
      </c>
      <c r="H59" s="2439">
        <v>3614</v>
      </c>
      <c r="I59" s="2053">
        <v>49325</v>
      </c>
      <c r="J59" s="2371">
        <v>6378</v>
      </c>
      <c r="K59" s="2371">
        <v>1652</v>
      </c>
      <c r="L59" s="2371">
        <v>406</v>
      </c>
      <c r="M59" s="2439">
        <v>107</v>
      </c>
      <c r="N59" s="2053">
        <v>8543</v>
      </c>
      <c r="O59" s="2054">
        <v>57868</v>
      </c>
      <c r="P59" s="2459">
        <v>27069</v>
      </c>
      <c r="Q59" s="2473">
        <v>8786</v>
      </c>
      <c r="R59" s="2487">
        <v>12456</v>
      </c>
      <c r="S59" s="2487">
        <v>12296</v>
      </c>
      <c r="T59" s="2052">
        <v>33538</v>
      </c>
    </row>
    <row r="60" spans="1:20" s="1945" customFormat="1" x14ac:dyDescent="0.25">
      <c r="A60" s="1933" t="s">
        <v>412</v>
      </c>
      <c r="B60" s="2371">
        <v>35999</v>
      </c>
      <c r="C60" s="2401">
        <v>13919</v>
      </c>
      <c r="D60" s="2418">
        <v>232</v>
      </c>
      <c r="E60" s="2371">
        <v>3469</v>
      </c>
      <c r="F60" s="2401">
        <v>4102</v>
      </c>
      <c r="G60" s="2431">
        <v>226</v>
      </c>
      <c r="H60" s="2439">
        <v>4396</v>
      </c>
      <c r="I60" s="2053">
        <v>61886</v>
      </c>
      <c r="J60" s="2371">
        <v>1043</v>
      </c>
      <c r="K60" s="2371">
        <v>0</v>
      </c>
      <c r="L60" s="2371">
        <v>236</v>
      </c>
      <c r="M60" s="2439">
        <v>2439</v>
      </c>
      <c r="N60" s="2053">
        <v>3718</v>
      </c>
      <c r="O60" s="2054">
        <v>65604</v>
      </c>
      <c r="P60" s="2459">
        <v>38096</v>
      </c>
      <c r="Q60" s="2473">
        <v>6728</v>
      </c>
      <c r="R60" s="2487">
        <v>15502</v>
      </c>
      <c r="S60" s="2487">
        <v>23022</v>
      </c>
      <c r="T60" s="2052">
        <v>45252</v>
      </c>
    </row>
    <row r="61" spans="1:20" s="1945" customFormat="1" x14ac:dyDescent="0.25">
      <c r="A61" s="1933" t="s">
        <v>554</v>
      </c>
      <c r="B61" s="2371">
        <v>20698</v>
      </c>
      <c r="C61" s="2401">
        <v>20890</v>
      </c>
      <c r="D61" s="2418">
        <v>773</v>
      </c>
      <c r="E61" s="2371">
        <v>4821</v>
      </c>
      <c r="F61" s="2401">
        <v>5884</v>
      </c>
      <c r="G61" s="2431">
        <v>148</v>
      </c>
      <c r="H61" s="2439">
        <v>2656</v>
      </c>
      <c r="I61" s="2053">
        <v>54949</v>
      </c>
      <c r="J61" s="2371">
        <v>2366</v>
      </c>
      <c r="K61" s="2371">
        <v>1356</v>
      </c>
      <c r="L61" s="2371">
        <v>6598</v>
      </c>
      <c r="M61" s="2439">
        <v>1</v>
      </c>
      <c r="N61" s="2053">
        <v>10321</v>
      </c>
      <c r="O61" s="2054">
        <v>65270</v>
      </c>
      <c r="P61" s="2459">
        <v>27348</v>
      </c>
      <c r="Q61" s="2473">
        <v>4350</v>
      </c>
      <c r="R61" s="2487">
        <v>24418</v>
      </c>
      <c r="S61" s="2487">
        <v>25846</v>
      </c>
      <c r="T61" s="2052">
        <v>54615</v>
      </c>
    </row>
    <row r="62" spans="1:20" x14ac:dyDescent="0.25">
      <c r="A62" s="2590" t="s">
        <v>614</v>
      </c>
      <c r="B62" s="2370">
        <v>17634</v>
      </c>
      <c r="C62" s="2400">
        <v>5547</v>
      </c>
      <c r="D62" s="2417">
        <v>914</v>
      </c>
      <c r="E62" s="2370">
        <v>5038</v>
      </c>
      <c r="F62" s="2400">
        <v>1720</v>
      </c>
      <c r="G62" s="2416">
        <v>164</v>
      </c>
      <c r="H62" s="2369">
        <v>2257</v>
      </c>
      <c r="I62" s="2034">
        <v>32196</v>
      </c>
      <c r="J62" s="2370">
        <v>2802</v>
      </c>
      <c r="K62" s="2370">
        <v>369</v>
      </c>
      <c r="L62" s="2370">
        <v>326</v>
      </c>
      <c r="M62" s="2369">
        <v>172</v>
      </c>
      <c r="N62" s="2034">
        <v>3668</v>
      </c>
      <c r="O62" s="2035">
        <v>35865</v>
      </c>
      <c r="P62" s="2458">
        <v>18154</v>
      </c>
      <c r="Q62" s="2472">
        <v>8816</v>
      </c>
      <c r="R62" s="2168">
        <v>12259</v>
      </c>
      <c r="S62" s="2169">
        <v>13594</v>
      </c>
      <c r="T62" s="2040">
        <v>34668</v>
      </c>
    </row>
    <row r="63" spans="1:20" x14ac:dyDescent="0.25">
      <c r="A63" s="1947" t="s">
        <v>556</v>
      </c>
      <c r="B63" s="2592">
        <v>12396</v>
      </c>
      <c r="C63" s="2593">
        <v>3715</v>
      </c>
      <c r="D63" s="2594">
        <v>778</v>
      </c>
      <c r="E63" s="2592">
        <v>3324</v>
      </c>
      <c r="F63" s="2593">
        <v>480</v>
      </c>
      <c r="G63" s="2422">
        <v>0</v>
      </c>
      <c r="H63" s="2440">
        <v>1564</v>
      </c>
      <c r="I63" s="2062">
        <v>21480</v>
      </c>
      <c r="J63" s="2592">
        <v>2380</v>
      </c>
      <c r="K63" s="2592">
        <v>369</v>
      </c>
      <c r="L63" s="2592">
        <v>170</v>
      </c>
      <c r="M63" s="2448">
        <v>172</v>
      </c>
      <c r="N63" s="2062">
        <v>3090</v>
      </c>
      <c r="O63" s="2062">
        <v>24571</v>
      </c>
      <c r="P63" s="2595">
        <v>11993</v>
      </c>
      <c r="Q63" s="2596">
        <v>3379</v>
      </c>
      <c r="R63" s="2597">
        <v>7842</v>
      </c>
      <c r="S63" s="2597">
        <v>12563</v>
      </c>
      <c r="T63" s="2062">
        <v>23784</v>
      </c>
    </row>
    <row r="64" spans="1:20" ht="15.75" thickBot="1" x14ac:dyDescent="0.3">
      <c r="A64" s="2590" t="s">
        <v>23</v>
      </c>
      <c r="B64" s="2598">
        <v>25300</v>
      </c>
      <c r="C64" s="2599">
        <v>18145</v>
      </c>
      <c r="D64" s="2600">
        <v>594</v>
      </c>
      <c r="E64" s="2598">
        <v>6434</v>
      </c>
      <c r="F64" s="2599">
        <v>4994</v>
      </c>
      <c r="G64" s="2417">
        <v>165</v>
      </c>
      <c r="H64" s="2369">
        <v>5905</v>
      </c>
      <c r="I64" s="2034">
        <v>60778</v>
      </c>
      <c r="J64" s="2598">
        <v>1697</v>
      </c>
      <c r="K64" s="2598">
        <v>1579</v>
      </c>
      <c r="L64" s="2598">
        <v>99</v>
      </c>
      <c r="M64" s="2369">
        <v>0</v>
      </c>
      <c r="N64" s="2071">
        <v>3375</v>
      </c>
      <c r="O64" s="2072">
        <v>64153</v>
      </c>
      <c r="P64" s="2601">
        <v>26104</v>
      </c>
      <c r="Q64" s="2602">
        <v>15595</v>
      </c>
      <c r="R64" s="2603">
        <v>13494</v>
      </c>
      <c r="S64" s="2604">
        <v>30063</v>
      </c>
      <c r="T64" s="2040">
        <v>59152</v>
      </c>
    </row>
    <row r="65" spans="1:20" ht="15.75" thickBot="1" x14ac:dyDescent="0.3">
      <c r="A65" s="1966" t="s">
        <v>24</v>
      </c>
      <c r="B65" s="2077">
        <v>195735</v>
      </c>
      <c r="C65" s="2077">
        <v>126106</v>
      </c>
      <c r="D65" s="2080">
        <v>4791</v>
      </c>
      <c r="E65" s="2077">
        <v>44375</v>
      </c>
      <c r="F65" s="2077">
        <v>34530</v>
      </c>
      <c r="G65" s="2080">
        <v>1490</v>
      </c>
      <c r="H65" s="2077">
        <v>28796</v>
      </c>
      <c r="I65" s="2078">
        <v>429542</v>
      </c>
      <c r="J65" s="2077">
        <v>20298</v>
      </c>
      <c r="K65" s="2077">
        <v>8783</v>
      </c>
      <c r="L65" s="2077">
        <v>8258</v>
      </c>
      <c r="M65" s="2077">
        <v>3045</v>
      </c>
      <c r="N65" s="2078">
        <v>40384</v>
      </c>
      <c r="O65" s="2079">
        <v>469926</v>
      </c>
      <c r="P65" s="2077">
        <v>203382</v>
      </c>
      <c r="Q65" s="2080">
        <v>87754</v>
      </c>
      <c r="R65" s="2080">
        <v>153662</v>
      </c>
      <c r="S65" s="2080">
        <v>159573</v>
      </c>
      <c r="T65" s="2080">
        <v>400989</v>
      </c>
    </row>
    <row r="66" spans="1:20" x14ac:dyDescent="0.25">
      <c r="A66" s="1971" t="s">
        <v>609</v>
      </c>
      <c r="B66" s="2374">
        <v>13247</v>
      </c>
      <c r="C66" s="2404">
        <v>6492</v>
      </c>
      <c r="D66" s="2421">
        <v>21</v>
      </c>
      <c r="E66" s="2374">
        <v>4247</v>
      </c>
      <c r="F66" s="2404">
        <v>6042</v>
      </c>
      <c r="G66" s="2421">
        <v>0</v>
      </c>
      <c r="H66" s="2374">
        <v>3258</v>
      </c>
      <c r="I66" s="2034">
        <v>33286</v>
      </c>
      <c r="J66" s="2374">
        <v>12455</v>
      </c>
      <c r="K66" s="2374">
        <v>1250</v>
      </c>
      <c r="L66" s="2374">
        <v>2835</v>
      </c>
      <c r="M66" s="2374">
        <v>0</v>
      </c>
      <c r="N66" s="2084">
        <v>16540</v>
      </c>
      <c r="O66" s="2085">
        <v>49826</v>
      </c>
      <c r="P66" s="2221">
        <v>19399</v>
      </c>
      <c r="Q66" s="2471">
        <v>2447</v>
      </c>
      <c r="R66" s="2486">
        <v>6758</v>
      </c>
      <c r="S66" s="2039">
        <v>18024</v>
      </c>
      <c r="T66" s="2040">
        <v>27229</v>
      </c>
    </row>
    <row r="67" spans="1:20" x14ac:dyDescent="0.25">
      <c r="A67" s="1978" t="s">
        <v>610</v>
      </c>
      <c r="B67" s="2370">
        <v>14576</v>
      </c>
      <c r="C67" s="2400">
        <v>14693</v>
      </c>
      <c r="D67" s="2417">
        <v>0</v>
      </c>
      <c r="E67" s="2370">
        <v>5003</v>
      </c>
      <c r="F67" s="2400">
        <v>2962</v>
      </c>
      <c r="G67" s="2417">
        <v>0</v>
      </c>
      <c r="H67" s="2370">
        <v>3375</v>
      </c>
      <c r="I67" s="2034">
        <v>40608</v>
      </c>
      <c r="J67" s="2370">
        <v>18378</v>
      </c>
      <c r="K67" s="2370">
        <v>8105</v>
      </c>
      <c r="L67" s="2370">
        <v>723</v>
      </c>
      <c r="M67" s="2370">
        <v>641</v>
      </c>
      <c r="N67" s="2087">
        <v>27847</v>
      </c>
      <c r="O67" s="2088">
        <v>68455</v>
      </c>
      <c r="P67" s="2458">
        <v>47622</v>
      </c>
      <c r="Q67" s="2472">
        <v>4004</v>
      </c>
      <c r="R67" s="2168">
        <v>2274</v>
      </c>
      <c r="S67" s="2047">
        <v>17471</v>
      </c>
      <c r="T67" s="2040">
        <v>23748</v>
      </c>
    </row>
    <row r="68" spans="1:20" x14ac:dyDescent="0.25">
      <c r="A68" s="1978" t="s">
        <v>37</v>
      </c>
      <c r="B68" s="2370">
        <v>871</v>
      </c>
      <c r="C68" s="2400">
        <v>8877</v>
      </c>
      <c r="D68" s="2417">
        <v>0</v>
      </c>
      <c r="E68" s="2370">
        <v>322</v>
      </c>
      <c r="F68" s="2400">
        <v>342</v>
      </c>
      <c r="G68" s="2417">
        <v>0</v>
      </c>
      <c r="H68" s="2370">
        <v>4437</v>
      </c>
      <c r="I68" s="2034">
        <v>14849</v>
      </c>
      <c r="J68" s="2370">
        <v>4223</v>
      </c>
      <c r="K68" s="2370">
        <v>0</v>
      </c>
      <c r="L68" s="2370">
        <v>0</v>
      </c>
      <c r="M68" s="2370">
        <v>0</v>
      </c>
      <c r="N68" s="2087">
        <v>4223</v>
      </c>
      <c r="O68" s="2088">
        <v>19072</v>
      </c>
      <c r="P68" s="2458">
        <v>742</v>
      </c>
      <c r="Q68" s="2472">
        <v>341</v>
      </c>
      <c r="R68" s="2168">
        <v>800</v>
      </c>
      <c r="S68" s="2047">
        <v>1750</v>
      </c>
      <c r="T68" s="2040">
        <v>2891</v>
      </c>
    </row>
    <row r="69" spans="1:20" x14ac:dyDescent="0.25">
      <c r="A69" s="1978" t="s">
        <v>38</v>
      </c>
      <c r="B69" s="2370">
        <v>982</v>
      </c>
      <c r="C69" s="2400">
        <v>1609</v>
      </c>
      <c r="D69" s="2417">
        <v>0</v>
      </c>
      <c r="E69" s="2370">
        <v>474</v>
      </c>
      <c r="F69" s="2400">
        <v>699</v>
      </c>
      <c r="G69" s="2417">
        <v>0</v>
      </c>
      <c r="H69" s="2370">
        <v>35</v>
      </c>
      <c r="I69" s="2034">
        <v>3800</v>
      </c>
      <c r="J69" s="2370">
        <v>0</v>
      </c>
      <c r="K69" s="2370">
        <v>87</v>
      </c>
      <c r="L69" s="2370">
        <v>0</v>
      </c>
      <c r="M69" s="2370">
        <v>0</v>
      </c>
      <c r="N69" s="2087">
        <v>87</v>
      </c>
      <c r="O69" s="2088">
        <v>3886</v>
      </c>
      <c r="P69" s="2458">
        <v>1417</v>
      </c>
      <c r="Q69" s="2472">
        <v>799</v>
      </c>
      <c r="R69" s="2168">
        <v>1750</v>
      </c>
      <c r="S69" s="2047">
        <v>732</v>
      </c>
      <c r="T69" s="2040">
        <v>3282</v>
      </c>
    </row>
    <row r="70" spans="1:20" x14ac:dyDescent="0.25">
      <c r="A70" s="1978" t="s">
        <v>39</v>
      </c>
      <c r="B70" s="2370">
        <v>5121</v>
      </c>
      <c r="C70" s="2400">
        <v>12358</v>
      </c>
      <c r="D70" s="2417">
        <v>38</v>
      </c>
      <c r="E70" s="2370">
        <v>3151</v>
      </c>
      <c r="F70" s="2400">
        <v>5906</v>
      </c>
      <c r="G70" s="2417">
        <v>0</v>
      </c>
      <c r="H70" s="2370">
        <v>1465</v>
      </c>
      <c r="I70" s="2034">
        <v>28002</v>
      </c>
      <c r="J70" s="2370">
        <v>2683</v>
      </c>
      <c r="K70" s="2370">
        <v>10456</v>
      </c>
      <c r="L70" s="2370">
        <v>15868</v>
      </c>
      <c r="M70" s="2370">
        <v>7463</v>
      </c>
      <c r="N70" s="2087">
        <v>36470</v>
      </c>
      <c r="O70" s="2088">
        <v>64472</v>
      </c>
      <c r="P70" s="2458">
        <v>36696</v>
      </c>
      <c r="Q70" s="2472">
        <v>3153</v>
      </c>
      <c r="R70" s="2168">
        <v>8260</v>
      </c>
      <c r="S70" s="2047">
        <v>35622</v>
      </c>
      <c r="T70" s="2040">
        <v>47036</v>
      </c>
    </row>
    <row r="71" spans="1:20" ht="15" customHeight="1" x14ac:dyDescent="0.25">
      <c r="A71" s="1978" t="s">
        <v>40</v>
      </c>
      <c r="B71" s="2370">
        <v>294</v>
      </c>
      <c r="C71" s="2400">
        <v>585</v>
      </c>
      <c r="D71" s="2417">
        <v>0</v>
      </c>
      <c r="E71" s="2370">
        <v>3312</v>
      </c>
      <c r="F71" s="2400">
        <v>5217</v>
      </c>
      <c r="G71" s="2417">
        <v>0</v>
      </c>
      <c r="H71" s="2370">
        <v>9546</v>
      </c>
      <c r="I71" s="2034">
        <v>18954</v>
      </c>
      <c r="J71" s="2370">
        <v>14024</v>
      </c>
      <c r="K71" s="2370">
        <v>0</v>
      </c>
      <c r="L71" s="2370">
        <v>618</v>
      </c>
      <c r="M71" s="2370">
        <v>11831</v>
      </c>
      <c r="N71" s="2087">
        <v>26473</v>
      </c>
      <c r="O71" s="2088">
        <v>45427</v>
      </c>
      <c r="P71" s="2458">
        <v>44486</v>
      </c>
      <c r="Q71" s="2472">
        <v>1273</v>
      </c>
      <c r="R71" s="2168">
        <v>105</v>
      </c>
      <c r="S71" s="2047">
        <v>48</v>
      </c>
      <c r="T71" s="2040">
        <v>1426</v>
      </c>
    </row>
    <row r="72" spans="1:20" x14ac:dyDescent="0.25">
      <c r="A72" s="2590" t="s">
        <v>41</v>
      </c>
      <c r="B72" s="2370">
        <v>7868</v>
      </c>
      <c r="C72" s="2400">
        <v>8594</v>
      </c>
      <c r="D72" s="2417">
        <v>0</v>
      </c>
      <c r="E72" s="2370">
        <v>1540</v>
      </c>
      <c r="F72" s="2400">
        <v>2464</v>
      </c>
      <c r="G72" s="2417">
        <v>0</v>
      </c>
      <c r="H72" s="2370">
        <v>184</v>
      </c>
      <c r="I72" s="2034">
        <v>20649</v>
      </c>
      <c r="J72" s="2370">
        <v>3432</v>
      </c>
      <c r="K72" s="2370">
        <v>188</v>
      </c>
      <c r="L72" s="2370">
        <v>655</v>
      </c>
      <c r="M72" s="2370">
        <v>116</v>
      </c>
      <c r="N72" s="2087">
        <v>4391</v>
      </c>
      <c r="O72" s="2088">
        <v>25041</v>
      </c>
      <c r="P72" s="2458">
        <v>11401</v>
      </c>
      <c r="Q72" s="2472">
        <v>541</v>
      </c>
      <c r="R72" s="2168">
        <v>2120</v>
      </c>
      <c r="S72" s="2047">
        <v>10035</v>
      </c>
      <c r="T72" s="2040">
        <v>12697</v>
      </c>
    </row>
    <row r="73" spans="1:20" x14ac:dyDescent="0.25">
      <c r="A73" s="1978" t="s">
        <v>42</v>
      </c>
      <c r="B73" s="2370">
        <v>3728</v>
      </c>
      <c r="C73" s="2400">
        <v>17024</v>
      </c>
      <c r="D73" s="2417">
        <v>0</v>
      </c>
      <c r="E73" s="2370">
        <v>2757</v>
      </c>
      <c r="F73" s="2400">
        <v>4326</v>
      </c>
      <c r="G73" s="2417">
        <v>0</v>
      </c>
      <c r="H73" s="2370">
        <v>8094</v>
      </c>
      <c r="I73" s="2034">
        <v>35929</v>
      </c>
      <c r="J73" s="2370">
        <v>24</v>
      </c>
      <c r="K73" s="2370">
        <v>135</v>
      </c>
      <c r="L73" s="2370">
        <v>0</v>
      </c>
      <c r="M73" s="2370">
        <v>0</v>
      </c>
      <c r="N73" s="2087">
        <v>159</v>
      </c>
      <c r="O73" s="2088">
        <v>36088</v>
      </c>
      <c r="P73" s="2458">
        <v>19083</v>
      </c>
      <c r="Q73" s="2472">
        <v>696</v>
      </c>
      <c r="R73" s="2168">
        <v>4965</v>
      </c>
      <c r="S73" s="2047">
        <v>13697</v>
      </c>
      <c r="T73" s="2040">
        <v>19358</v>
      </c>
    </row>
    <row r="74" spans="1:20" x14ac:dyDescent="0.25">
      <c r="A74" s="1978" t="s">
        <v>43</v>
      </c>
      <c r="B74" s="2370">
        <v>8189</v>
      </c>
      <c r="C74" s="2400">
        <v>4094</v>
      </c>
      <c r="D74" s="2417">
        <v>0</v>
      </c>
      <c r="E74" s="2370">
        <v>2389</v>
      </c>
      <c r="F74" s="2400">
        <v>718</v>
      </c>
      <c r="G74" s="2417">
        <v>0</v>
      </c>
      <c r="H74" s="2370">
        <v>1410</v>
      </c>
      <c r="I74" s="2034">
        <v>16799</v>
      </c>
      <c r="J74" s="2370">
        <v>154</v>
      </c>
      <c r="K74" s="2370">
        <v>11</v>
      </c>
      <c r="L74" s="2370">
        <v>2796</v>
      </c>
      <c r="M74" s="2370">
        <v>3</v>
      </c>
      <c r="N74" s="2087">
        <v>2964</v>
      </c>
      <c r="O74" s="2088">
        <v>19763</v>
      </c>
      <c r="P74" s="2458">
        <v>10754</v>
      </c>
      <c r="Q74" s="2472">
        <v>1664</v>
      </c>
      <c r="R74" s="2168">
        <v>4809</v>
      </c>
      <c r="S74" s="2047">
        <v>8631</v>
      </c>
      <c r="T74" s="2040">
        <v>15104</v>
      </c>
    </row>
    <row r="75" spans="1:20" x14ac:dyDescent="0.25">
      <c r="A75" s="1978" t="s">
        <v>44</v>
      </c>
      <c r="B75" s="2370">
        <v>2540</v>
      </c>
      <c r="C75" s="2400">
        <v>5341</v>
      </c>
      <c r="D75" s="2417">
        <v>0</v>
      </c>
      <c r="E75" s="2370">
        <v>5039</v>
      </c>
      <c r="F75" s="2400">
        <v>208</v>
      </c>
      <c r="G75" s="2417">
        <v>0</v>
      </c>
      <c r="H75" s="2370">
        <v>582</v>
      </c>
      <c r="I75" s="2034">
        <v>13710</v>
      </c>
      <c r="J75" s="2370">
        <v>29</v>
      </c>
      <c r="K75" s="2370">
        <v>224</v>
      </c>
      <c r="L75" s="2370">
        <v>0</v>
      </c>
      <c r="M75" s="2370">
        <v>0</v>
      </c>
      <c r="N75" s="2087">
        <v>253</v>
      </c>
      <c r="O75" s="2088">
        <v>13963</v>
      </c>
      <c r="P75" s="2458">
        <v>7593</v>
      </c>
      <c r="Q75" s="2472">
        <v>207</v>
      </c>
      <c r="R75" s="2168">
        <v>2015</v>
      </c>
      <c r="S75" s="2047">
        <v>2911</v>
      </c>
      <c r="T75" s="2040">
        <v>5133</v>
      </c>
    </row>
    <row r="76" spans="1:20" x14ac:dyDescent="0.25">
      <c r="A76" s="1978" t="s">
        <v>45</v>
      </c>
      <c r="B76" s="2370">
        <v>1220</v>
      </c>
      <c r="C76" s="2400">
        <v>1166</v>
      </c>
      <c r="D76" s="2417">
        <v>0</v>
      </c>
      <c r="E76" s="2370">
        <v>210</v>
      </c>
      <c r="F76" s="2400">
        <v>1036</v>
      </c>
      <c r="G76" s="2417">
        <v>0</v>
      </c>
      <c r="H76" s="2370">
        <v>596</v>
      </c>
      <c r="I76" s="2034">
        <v>4228</v>
      </c>
      <c r="J76" s="2370">
        <v>0</v>
      </c>
      <c r="K76" s="2370">
        <v>0</v>
      </c>
      <c r="L76" s="2370">
        <v>0</v>
      </c>
      <c r="M76" s="2370">
        <v>292</v>
      </c>
      <c r="N76" s="2087">
        <v>292</v>
      </c>
      <c r="O76" s="2088">
        <v>4520</v>
      </c>
      <c r="P76" s="2458">
        <v>2165</v>
      </c>
      <c r="Q76" s="2472">
        <v>293</v>
      </c>
      <c r="R76" s="2168">
        <v>1431</v>
      </c>
      <c r="S76" s="2047">
        <v>1974</v>
      </c>
      <c r="T76" s="2040">
        <v>3698</v>
      </c>
    </row>
    <row r="77" spans="1:20" x14ac:dyDescent="0.25">
      <c r="A77" s="1978" t="s">
        <v>46</v>
      </c>
      <c r="B77" s="2370">
        <v>1635</v>
      </c>
      <c r="C77" s="2400">
        <v>9635</v>
      </c>
      <c r="D77" s="2417">
        <v>0</v>
      </c>
      <c r="E77" s="2370">
        <v>732</v>
      </c>
      <c r="F77" s="2400">
        <v>5759</v>
      </c>
      <c r="G77" s="2417">
        <v>0</v>
      </c>
      <c r="H77" s="2370">
        <v>11919</v>
      </c>
      <c r="I77" s="2034">
        <v>29681</v>
      </c>
      <c r="J77" s="2370">
        <v>2269</v>
      </c>
      <c r="K77" s="2370">
        <v>0</v>
      </c>
      <c r="L77" s="2370">
        <v>909</v>
      </c>
      <c r="M77" s="2370">
        <v>3868</v>
      </c>
      <c r="N77" s="2087">
        <v>7046</v>
      </c>
      <c r="O77" s="2088">
        <v>36727</v>
      </c>
      <c r="P77" s="2458">
        <v>24037</v>
      </c>
      <c r="Q77" s="2472">
        <v>385</v>
      </c>
      <c r="R77" s="2168">
        <v>7275</v>
      </c>
      <c r="S77" s="2047">
        <v>11772</v>
      </c>
      <c r="T77" s="2040">
        <v>19432</v>
      </c>
    </row>
    <row r="78" spans="1:20" x14ac:dyDescent="0.25">
      <c r="A78" s="1978" t="s">
        <v>47</v>
      </c>
      <c r="B78" s="2370">
        <v>606</v>
      </c>
      <c r="C78" s="2400">
        <v>103</v>
      </c>
      <c r="D78" s="2417">
        <v>0</v>
      </c>
      <c r="E78" s="2370">
        <v>397</v>
      </c>
      <c r="F78" s="2400">
        <v>486</v>
      </c>
      <c r="G78" s="2417">
        <v>0</v>
      </c>
      <c r="H78" s="2370">
        <v>13</v>
      </c>
      <c r="I78" s="2034">
        <v>1605</v>
      </c>
      <c r="J78" s="2370">
        <v>10</v>
      </c>
      <c r="K78" s="2370">
        <v>0</v>
      </c>
      <c r="L78" s="2370">
        <v>63</v>
      </c>
      <c r="M78" s="2370">
        <v>0</v>
      </c>
      <c r="N78" s="2087">
        <v>73</v>
      </c>
      <c r="O78" s="2088">
        <v>1678</v>
      </c>
      <c r="P78" s="2458">
        <v>756</v>
      </c>
      <c r="Q78" s="2472">
        <v>310</v>
      </c>
      <c r="R78" s="2168">
        <v>814</v>
      </c>
      <c r="S78" s="2047">
        <v>323</v>
      </c>
      <c r="T78" s="2040">
        <v>1447</v>
      </c>
    </row>
    <row r="79" spans="1:20" x14ac:dyDescent="0.25">
      <c r="A79" s="1982" t="s">
        <v>557</v>
      </c>
      <c r="B79" s="2375">
        <v>9120</v>
      </c>
      <c r="C79" s="2405">
        <v>5318</v>
      </c>
      <c r="D79" s="2422">
        <v>184</v>
      </c>
      <c r="E79" s="2375">
        <v>4548</v>
      </c>
      <c r="F79" s="2405">
        <v>3158</v>
      </c>
      <c r="G79" s="2422">
        <v>0</v>
      </c>
      <c r="H79" s="2375">
        <v>4319</v>
      </c>
      <c r="I79" s="2062">
        <v>26464</v>
      </c>
      <c r="J79" s="2375">
        <v>188</v>
      </c>
      <c r="K79" s="2375">
        <v>2383</v>
      </c>
      <c r="L79" s="2375">
        <v>2112</v>
      </c>
      <c r="M79" s="2375">
        <v>52</v>
      </c>
      <c r="N79" s="2089">
        <v>4735</v>
      </c>
      <c r="O79" s="2089">
        <v>31198</v>
      </c>
      <c r="P79" s="2462">
        <v>19327</v>
      </c>
      <c r="Q79" s="2476">
        <v>6978</v>
      </c>
      <c r="R79" s="2490">
        <v>8408</v>
      </c>
      <c r="S79" s="2094">
        <v>14423</v>
      </c>
      <c r="T79" s="2062">
        <v>29808</v>
      </c>
    </row>
    <row r="80" spans="1:20" ht="15.75" thickBot="1" x14ac:dyDescent="0.3">
      <c r="A80" s="2590" t="s">
        <v>321</v>
      </c>
      <c r="B80" s="2370">
        <v>17339</v>
      </c>
      <c r="C80" s="2400">
        <v>15789</v>
      </c>
      <c r="D80" s="2417">
        <v>115</v>
      </c>
      <c r="E80" s="2370">
        <v>7559</v>
      </c>
      <c r="F80" s="2400">
        <v>5867</v>
      </c>
      <c r="G80" s="2417">
        <v>0</v>
      </c>
      <c r="H80" s="2370">
        <v>4177</v>
      </c>
      <c r="I80" s="2071">
        <v>50731</v>
      </c>
      <c r="J80" s="2370">
        <v>50610</v>
      </c>
      <c r="K80" s="2370">
        <v>16692</v>
      </c>
      <c r="L80" s="2370">
        <v>8371</v>
      </c>
      <c r="M80" s="2370">
        <v>19292</v>
      </c>
      <c r="N80" s="2087">
        <v>94964</v>
      </c>
      <c r="O80" s="2088">
        <v>145695</v>
      </c>
      <c r="P80" s="2458">
        <v>60379</v>
      </c>
      <c r="Q80" s="2602">
        <v>13414</v>
      </c>
      <c r="R80" s="2603">
        <v>13039</v>
      </c>
      <c r="S80" s="2605">
        <v>24601</v>
      </c>
      <c r="T80" s="2095">
        <v>51054</v>
      </c>
    </row>
    <row r="81" spans="1:20" s="2" customFormat="1" ht="15.75" thickBot="1" x14ac:dyDescent="0.3">
      <c r="A81" s="1992" t="s">
        <v>25</v>
      </c>
      <c r="B81" s="2096">
        <v>87335</v>
      </c>
      <c r="C81" s="2097">
        <v>111678</v>
      </c>
      <c r="D81" s="2098">
        <v>358</v>
      </c>
      <c r="E81" s="2096">
        <v>41680</v>
      </c>
      <c r="F81" s="2097">
        <v>45189</v>
      </c>
      <c r="G81" s="2098">
        <v>0</v>
      </c>
      <c r="H81" s="2096">
        <v>53411</v>
      </c>
      <c r="I81" s="2078">
        <v>339294</v>
      </c>
      <c r="J81" s="2096">
        <v>108479</v>
      </c>
      <c r="K81" s="2096">
        <v>39531</v>
      </c>
      <c r="L81" s="2096">
        <v>34951</v>
      </c>
      <c r="M81" s="2096">
        <v>43557</v>
      </c>
      <c r="N81" s="2099">
        <v>226518</v>
      </c>
      <c r="O81" s="2100">
        <v>565812</v>
      </c>
      <c r="P81" s="2096">
        <v>305858</v>
      </c>
      <c r="Q81" s="2101">
        <v>36504</v>
      </c>
      <c r="R81" s="2101">
        <v>64824</v>
      </c>
      <c r="S81" s="2102">
        <v>162014</v>
      </c>
      <c r="T81" s="2080">
        <v>263343</v>
      </c>
    </row>
    <row r="82" spans="1:20" s="2" customFormat="1" ht="15.75" thickBot="1" x14ac:dyDescent="0.3">
      <c r="A82" s="1966" t="s">
        <v>558</v>
      </c>
      <c r="B82" s="2077">
        <v>283070</v>
      </c>
      <c r="C82" s="2103">
        <v>237784</v>
      </c>
      <c r="D82" s="2104">
        <v>5149</v>
      </c>
      <c r="E82" s="2077">
        <v>86055</v>
      </c>
      <c r="F82" s="2105">
        <v>79719</v>
      </c>
      <c r="G82" s="2080">
        <v>1490</v>
      </c>
      <c r="H82" s="2077">
        <v>82207</v>
      </c>
      <c r="I82" s="2078">
        <v>768836</v>
      </c>
      <c r="J82" s="2077">
        <v>128777</v>
      </c>
      <c r="K82" s="2077">
        <v>48314</v>
      </c>
      <c r="L82" s="2077">
        <v>43209</v>
      </c>
      <c r="M82" s="2077">
        <v>46602</v>
      </c>
      <c r="N82" s="2078">
        <v>266902</v>
      </c>
      <c r="O82" s="2079">
        <v>1035738</v>
      </c>
      <c r="P82" s="2077">
        <v>509240</v>
      </c>
      <c r="Q82" s="2106">
        <v>124258</v>
      </c>
      <c r="R82" s="2106">
        <v>218486</v>
      </c>
      <c r="S82" s="2107">
        <v>321587</v>
      </c>
      <c r="T82" s="2108">
        <v>664332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195735</v>
      </c>
      <c r="C90" s="2116">
        <v>126106</v>
      </c>
      <c r="D90" s="2117">
        <v>4791</v>
      </c>
      <c r="E90" s="2116">
        <v>44375</v>
      </c>
      <c r="F90" s="2116">
        <v>34530</v>
      </c>
      <c r="G90" s="2117">
        <v>1490</v>
      </c>
      <c r="H90" s="2116">
        <v>28796</v>
      </c>
      <c r="I90" s="2118">
        <v>429542</v>
      </c>
      <c r="J90" s="2119">
        <v>20298</v>
      </c>
      <c r="K90" s="2116">
        <v>8783</v>
      </c>
      <c r="L90" s="2119">
        <v>8258</v>
      </c>
      <c r="M90" s="2116">
        <v>3045</v>
      </c>
      <c r="N90" s="2120">
        <v>40384</v>
      </c>
      <c r="O90" s="2121">
        <v>469926</v>
      </c>
      <c r="P90" s="2122">
        <v>203382</v>
      </c>
      <c r="Q90" s="2101">
        <v>87754</v>
      </c>
      <c r="R90" s="2101">
        <v>153662</v>
      </c>
      <c r="S90" s="2102">
        <v>159573</v>
      </c>
      <c r="T90" s="2080">
        <v>400989</v>
      </c>
    </row>
    <row r="91" spans="1:20" x14ac:dyDescent="0.25">
      <c r="A91" s="2123" t="s">
        <v>49</v>
      </c>
      <c r="B91" s="2377">
        <v>145021</v>
      </c>
      <c r="C91" s="2406">
        <v>77590</v>
      </c>
      <c r="D91" s="2423">
        <v>3869</v>
      </c>
      <c r="E91" s="2406">
        <v>31897</v>
      </c>
      <c r="F91" s="2406">
        <v>26227</v>
      </c>
      <c r="G91" s="2432">
        <v>1030</v>
      </c>
      <c r="H91" s="2128">
        <v>19174</v>
      </c>
      <c r="I91" s="2445">
        <v>299909</v>
      </c>
      <c r="J91" s="2387">
        <v>17142</v>
      </c>
      <c r="K91" s="2406">
        <v>8227</v>
      </c>
      <c r="L91" s="2240">
        <v>7702</v>
      </c>
      <c r="M91" s="2130">
        <v>3045</v>
      </c>
      <c r="N91" s="2131">
        <v>36116</v>
      </c>
      <c r="O91" s="2132">
        <v>336025</v>
      </c>
      <c r="P91" s="2463">
        <v>152182</v>
      </c>
      <c r="Q91" s="2477">
        <v>77722</v>
      </c>
      <c r="R91" s="2491">
        <v>126951</v>
      </c>
      <c r="S91" s="2501">
        <v>83160</v>
      </c>
      <c r="T91" s="2040">
        <v>287833</v>
      </c>
    </row>
    <row r="92" spans="1:20" x14ac:dyDescent="0.25">
      <c r="A92" s="2137" t="s">
        <v>50</v>
      </c>
      <c r="B92" s="2378">
        <v>23</v>
      </c>
      <c r="C92" s="2379">
        <v>0</v>
      </c>
      <c r="D92" s="2424">
        <v>0</v>
      </c>
      <c r="E92" s="2379">
        <v>4060</v>
      </c>
      <c r="F92" s="2379">
        <v>0</v>
      </c>
      <c r="G92" s="2433">
        <v>0</v>
      </c>
      <c r="H92" s="2142">
        <v>12</v>
      </c>
      <c r="I92" s="2446">
        <v>4095</v>
      </c>
      <c r="J92" s="2388">
        <v>0</v>
      </c>
      <c r="K92" s="2379">
        <v>0</v>
      </c>
      <c r="L92" s="2245">
        <v>0</v>
      </c>
      <c r="M92" s="2144">
        <v>0</v>
      </c>
      <c r="N92" s="2131">
        <v>0</v>
      </c>
      <c r="O92" s="2132">
        <v>4095</v>
      </c>
      <c r="P92" s="2170">
        <v>47</v>
      </c>
      <c r="Q92" s="2478">
        <v>43</v>
      </c>
      <c r="R92" s="2425">
        <v>719</v>
      </c>
      <c r="S92" s="2434">
        <v>223</v>
      </c>
      <c r="T92" s="2149">
        <v>985</v>
      </c>
    </row>
    <row r="93" spans="1:20" x14ac:dyDescent="0.25">
      <c r="A93" s="2137" t="s">
        <v>51</v>
      </c>
      <c r="B93" s="2378">
        <v>39936</v>
      </c>
      <c r="C93" s="2379">
        <v>41824</v>
      </c>
      <c r="D93" s="2424">
        <v>638</v>
      </c>
      <c r="E93" s="2379">
        <v>5982</v>
      </c>
      <c r="F93" s="2379">
        <v>5247</v>
      </c>
      <c r="G93" s="2433">
        <v>198</v>
      </c>
      <c r="H93" s="2142">
        <v>8210</v>
      </c>
      <c r="I93" s="2446">
        <v>101199</v>
      </c>
      <c r="J93" s="2388">
        <v>2333</v>
      </c>
      <c r="K93" s="2379">
        <v>478</v>
      </c>
      <c r="L93" s="2245">
        <v>555</v>
      </c>
      <c r="M93" s="2144">
        <v>0</v>
      </c>
      <c r="N93" s="2131">
        <v>3366</v>
      </c>
      <c r="O93" s="2132">
        <v>104565</v>
      </c>
      <c r="P93" s="2170">
        <v>39129</v>
      </c>
      <c r="Q93" s="2478">
        <v>2235</v>
      </c>
      <c r="R93" s="2425">
        <v>14750</v>
      </c>
      <c r="S93" s="2434">
        <v>67740</v>
      </c>
      <c r="T93" s="2149">
        <v>84724</v>
      </c>
    </row>
    <row r="94" spans="1:20" x14ac:dyDescent="0.25">
      <c r="A94" s="2150" t="s">
        <v>52</v>
      </c>
      <c r="B94" s="2379">
        <v>4838</v>
      </c>
      <c r="C94" s="2379">
        <v>1144</v>
      </c>
      <c r="D94" s="2424">
        <v>165</v>
      </c>
      <c r="E94" s="2380">
        <v>1623</v>
      </c>
      <c r="F94" s="2380">
        <v>817</v>
      </c>
      <c r="G94" s="2434">
        <v>0</v>
      </c>
      <c r="H94" s="2441">
        <v>731</v>
      </c>
      <c r="I94" s="2446">
        <v>9153</v>
      </c>
      <c r="J94" s="2389">
        <v>754</v>
      </c>
      <c r="K94" s="2380">
        <v>78</v>
      </c>
      <c r="L94" s="2151">
        <v>0</v>
      </c>
      <c r="M94" s="2380">
        <v>0</v>
      </c>
      <c r="N94" s="2131">
        <v>832</v>
      </c>
      <c r="O94" s="2132">
        <v>9985</v>
      </c>
      <c r="P94" s="2170">
        <v>4782</v>
      </c>
      <c r="Q94" s="2478">
        <v>4808</v>
      </c>
      <c r="R94" s="2425">
        <v>4612</v>
      </c>
      <c r="S94" s="2434">
        <v>2845</v>
      </c>
      <c r="T94" s="2149">
        <v>12265</v>
      </c>
    </row>
    <row r="95" spans="1:20" x14ac:dyDescent="0.25">
      <c r="A95" s="2154" t="s">
        <v>53</v>
      </c>
      <c r="B95" s="2380">
        <v>4791</v>
      </c>
      <c r="C95" s="2380">
        <v>5517</v>
      </c>
      <c r="D95" s="2425">
        <v>119</v>
      </c>
      <c r="E95" s="2380">
        <v>700</v>
      </c>
      <c r="F95" s="2380">
        <v>2239</v>
      </c>
      <c r="G95" s="2434">
        <v>262</v>
      </c>
      <c r="H95" s="2441">
        <v>389</v>
      </c>
      <c r="I95" s="2446">
        <v>13636</v>
      </c>
      <c r="J95" s="2389">
        <v>68</v>
      </c>
      <c r="K95" s="2380">
        <v>0</v>
      </c>
      <c r="L95" s="2151">
        <v>0</v>
      </c>
      <c r="M95" s="2380">
        <v>0</v>
      </c>
      <c r="N95" s="2131">
        <v>68</v>
      </c>
      <c r="O95" s="2132">
        <v>13705</v>
      </c>
      <c r="P95" s="2170">
        <v>6648</v>
      </c>
      <c r="Q95" s="2478">
        <v>1605</v>
      </c>
      <c r="R95" s="2425">
        <v>4933</v>
      </c>
      <c r="S95" s="2434">
        <v>5602</v>
      </c>
      <c r="T95" s="2149">
        <v>12139</v>
      </c>
    </row>
    <row r="96" spans="1:20" ht="15.75" thickBot="1" x14ac:dyDescent="0.3">
      <c r="A96" s="2155" t="s">
        <v>23</v>
      </c>
      <c r="B96" s="2381">
        <v>1125</v>
      </c>
      <c r="C96" s="2381">
        <v>30</v>
      </c>
      <c r="D96" s="2426">
        <v>0</v>
      </c>
      <c r="E96" s="2381">
        <v>113</v>
      </c>
      <c r="F96" s="2381">
        <v>0</v>
      </c>
      <c r="G96" s="2435">
        <v>0</v>
      </c>
      <c r="H96" s="2442">
        <v>281</v>
      </c>
      <c r="I96" s="2447">
        <v>1549</v>
      </c>
      <c r="J96" s="2390">
        <v>2</v>
      </c>
      <c r="K96" s="2381">
        <v>0</v>
      </c>
      <c r="L96" s="2156">
        <v>0</v>
      </c>
      <c r="M96" s="2381">
        <v>0</v>
      </c>
      <c r="N96" s="2131">
        <v>2</v>
      </c>
      <c r="O96" s="2132">
        <v>1551</v>
      </c>
      <c r="P96" s="2464">
        <v>595</v>
      </c>
      <c r="Q96" s="2606">
        <v>1340</v>
      </c>
      <c r="R96" s="2607">
        <v>1698</v>
      </c>
      <c r="S96" s="2608">
        <v>4</v>
      </c>
      <c r="T96" s="2609">
        <v>3042</v>
      </c>
    </row>
    <row r="97" spans="1:20" ht="15.75" thickBot="1" x14ac:dyDescent="0.3">
      <c r="A97" s="2115" t="s">
        <v>492</v>
      </c>
      <c r="B97" s="2116">
        <v>87335</v>
      </c>
      <c r="C97" s="2116">
        <v>111678</v>
      </c>
      <c r="D97" s="2117">
        <v>358</v>
      </c>
      <c r="E97" s="2116">
        <v>41680</v>
      </c>
      <c r="F97" s="2116">
        <v>45189</v>
      </c>
      <c r="G97" s="2117">
        <v>0</v>
      </c>
      <c r="H97" s="2122">
        <v>53411</v>
      </c>
      <c r="I97" s="2118">
        <v>339294</v>
      </c>
      <c r="J97" s="2166">
        <v>108479</v>
      </c>
      <c r="K97" s="2116">
        <v>39531</v>
      </c>
      <c r="L97" s="2116">
        <v>34951</v>
      </c>
      <c r="M97" s="2116">
        <v>43557</v>
      </c>
      <c r="N97" s="2120">
        <v>226518</v>
      </c>
      <c r="O97" s="2121">
        <v>565812</v>
      </c>
      <c r="P97" s="2122">
        <v>305858</v>
      </c>
      <c r="Q97" s="2101">
        <v>36504</v>
      </c>
      <c r="R97" s="2101">
        <v>64824</v>
      </c>
      <c r="S97" s="2102">
        <v>162014</v>
      </c>
      <c r="T97" s="2080">
        <v>263343</v>
      </c>
    </row>
    <row r="98" spans="1:20" x14ac:dyDescent="0.25">
      <c r="A98" s="2137" t="s">
        <v>49</v>
      </c>
      <c r="B98" s="2380">
        <v>69613</v>
      </c>
      <c r="C98" s="2380">
        <v>76818</v>
      </c>
      <c r="D98" s="2425">
        <v>206</v>
      </c>
      <c r="E98" s="2380">
        <v>32486</v>
      </c>
      <c r="F98" s="2380">
        <v>29712</v>
      </c>
      <c r="G98" s="2434">
        <v>0</v>
      </c>
      <c r="H98" s="2441">
        <v>45475</v>
      </c>
      <c r="I98" s="2445">
        <v>254104</v>
      </c>
      <c r="J98" s="2389">
        <v>87252</v>
      </c>
      <c r="K98" s="2380">
        <v>28889</v>
      </c>
      <c r="L98" s="2380">
        <v>24303</v>
      </c>
      <c r="M98" s="2380">
        <v>42243</v>
      </c>
      <c r="N98" s="2131">
        <v>182686</v>
      </c>
      <c r="O98" s="2132">
        <v>436790</v>
      </c>
      <c r="P98" s="2170">
        <v>238068</v>
      </c>
      <c r="Q98" s="2477">
        <v>34594</v>
      </c>
      <c r="R98" s="2491">
        <v>54628</v>
      </c>
      <c r="S98" s="2501">
        <v>110339</v>
      </c>
      <c r="T98" s="2040">
        <v>199562</v>
      </c>
    </row>
    <row r="99" spans="1:20" x14ac:dyDescent="0.25">
      <c r="A99" s="2137" t="s">
        <v>50</v>
      </c>
      <c r="B99" s="2380">
        <v>12</v>
      </c>
      <c r="C99" s="2380">
        <v>0</v>
      </c>
      <c r="D99" s="2425">
        <v>0</v>
      </c>
      <c r="E99" s="2380">
        <v>3478</v>
      </c>
      <c r="F99" s="2380">
        <v>1</v>
      </c>
      <c r="G99" s="2434">
        <v>0</v>
      </c>
      <c r="H99" s="2441">
        <v>5</v>
      </c>
      <c r="I99" s="2446">
        <v>3496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3496</v>
      </c>
      <c r="P99" s="2170">
        <v>14</v>
      </c>
      <c r="Q99" s="2478">
        <v>9</v>
      </c>
      <c r="R99" s="2425">
        <v>747</v>
      </c>
      <c r="S99" s="2434">
        <v>319</v>
      </c>
      <c r="T99" s="2149">
        <v>1075</v>
      </c>
    </row>
    <row r="100" spans="1:20" x14ac:dyDescent="0.25">
      <c r="A100" s="2137" t="s">
        <v>51</v>
      </c>
      <c r="B100" s="2167">
        <v>16998</v>
      </c>
      <c r="C100" s="2167">
        <v>34594</v>
      </c>
      <c r="D100" s="2168">
        <v>131</v>
      </c>
      <c r="E100" s="2167">
        <v>4994</v>
      </c>
      <c r="F100" s="2167">
        <v>15179</v>
      </c>
      <c r="G100" s="2169">
        <v>0</v>
      </c>
      <c r="H100" s="2170">
        <v>7602</v>
      </c>
      <c r="I100" s="2446">
        <v>79367</v>
      </c>
      <c r="J100" s="2171">
        <v>21226</v>
      </c>
      <c r="K100" s="2167">
        <v>10642</v>
      </c>
      <c r="L100" s="2167">
        <v>10648</v>
      </c>
      <c r="M100" s="2167">
        <v>1117</v>
      </c>
      <c r="N100" s="2131">
        <v>43634</v>
      </c>
      <c r="O100" s="2132">
        <v>123000</v>
      </c>
      <c r="P100" s="2170">
        <v>66090</v>
      </c>
      <c r="Q100" s="2478">
        <v>624</v>
      </c>
      <c r="R100" s="2425">
        <v>8646</v>
      </c>
      <c r="S100" s="2434">
        <v>51090</v>
      </c>
      <c r="T100" s="2149">
        <v>60360</v>
      </c>
    </row>
    <row r="101" spans="1:20" x14ac:dyDescent="0.25">
      <c r="A101" s="2150" t="s">
        <v>52</v>
      </c>
      <c r="B101" s="2167">
        <v>529</v>
      </c>
      <c r="C101" s="2167">
        <v>247</v>
      </c>
      <c r="D101" s="2168">
        <v>21</v>
      </c>
      <c r="E101" s="2167">
        <v>532</v>
      </c>
      <c r="F101" s="2167">
        <v>160</v>
      </c>
      <c r="G101" s="2169">
        <v>0</v>
      </c>
      <c r="H101" s="2170">
        <v>294</v>
      </c>
      <c r="I101" s="2446">
        <v>1762</v>
      </c>
      <c r="J101" s="2171">
        <v>0</v>
      </c>
      <c r="K101" s="2167">
        <v>0</v>
      </c>
      <c r="L101" s="2167">
        <v>0</v>
      </c>
      <c r="M101" s="2167">
        <v>2</v>
      </c>
      <c r="N101" s="2131">
        <v>2</v>
      </c>
      <c r="O101" s="2132">
        <v>1764</v>
      </c>
      <c r="P101" s="2170">
        <v>1083</v>
      </c>
      <c r="Q101" s="2478">
        <v>1110</v>
      </c>
      <c r="R101" s="2425">
        <v>353</v>
      </c>
      <c r="S101" s="2434">
        <v>266</v>
      </c>
      <c r="T101" s="2149">
        <v>1729</v>
      </c>
    </row>
    <row r="102" spans="1:20" x14ac:dyDescent="0.25">
      <c r="A102" s="2150" t="s">
        <v>53</v>
      </c>
      <c r="B102" s="2167">
        <v>80</v>
      </c>
      <c r="C102" s="2167">
        <v>15</v>
      </c>
      <c r="D102" s="2168">
        <v>0</v>
      </c>
      <c r="E102" s="2167">
        <v>147</v>
      </c>
      <c r="F102" s="2167">
        <v>136</v>
      </c>
      <c r="G102" s="2169">
        <v>0</v>
      </c>
      <c r="H102" s="2338">
        <v>36</v>
      </c>
      <c r="I102" s="2446">
        <v>414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414</v>
      </c>
      <c r="P102" s="2170">
        <v>257</v>
      </c>
      <c r="Q102" s="2478">
        <v>91</v>
      </c>
      <c r="R102" s="2425">
        <v>180</v>
      </c>
      <c r="S102" s="2434">
        <v>0</v>
      </c>
      <c r="T102" s="2149">
        <v>271</v>
      </c>
    </row>
    <row r="103" spans="1:20" ht="15.75" thickBot="1" x14ac:dyDescent="0.3">
      <c r="A103" s="2340" t="s">
        <v>23</v>
      </c>
      <c r="B103" s="2382">
        <v>104</v>
      </c>
      <c r="C103" s="2382">
        <v>5</v>
      </c>
      <c r="D103" s="2427">
        <v>0</v>
      </c>
      <c r="E103" s="2382">
        <v>43</v>
      </c>
      <c r="F103" s="2382">
        <v>1</v>
      </c>
      <c r="G103" s="2436">
        <v>0</v>
      </c>
      <c r="H103" s="2443">
        <v>0</v>
      </c>
      <c r="I103" s="2447">
        <v>153</v>
      </c>
      <c r="J103" s="2391">
        <v>1</v>
      </c>
      <c r="K103" s="2382">
        <v>0</v>
      </c>
      <c r="L103" s="2382">
        <v>0</v>
      </c>
      <c r="M103" s="2382">
        <v>195</v>
      </c>
      <c r="N103" s="2131">
        <v>196</v>
      </c>
      <c r="O103" s="2132">
        <v>349</v>
      </c>
      <c r="P103" s="2464">
        <v>346</v>
      </c>
      <c r="Q103" s="2606">
        <v>76</v>
      </c>
      <c r="R103" s="2607">
        <v>270</v>
      </c>
      <c r="S103" s="2608">
        <v>0</v>
      </c>
      <c r="T103" s="2609">
        <v>346</v>
      </c>
    </row>
    <row r="104" spans="1:20" ht="15.75" thickBot="1" x14ac:dyDescent="0.3">
      <c r="A104" s="2178" t="s">
        <v>558</v>
      </c>
      <c r="B104" s="2179">
        <v>283070</v>
      </c>
      <c r="C104" s="2180">
        <v>237784</v>
      </c>
      <c r="D104" s="2182">
        <v>5149</v>
      </c>
      <c r="E104" s="2180">
        <v>86055</v>
      </c>
      <c r="F104" s="2180">
        <v>79719</v>
      </c>
      <c r="G104" s="2182">
        <v>1490</v>
      </c>
      <c r="H104" s="2180">
        <v>82207</v>
      </c>
      <c r="I104" s="2181">
        <v>768836</v>
      </c>
      <c r="J104" s="2179">
        <v>128777</v>
      </c>
      <c r="K104" s="2179">
        <v>48314</v>
      </c>
      <c r="L104" s="2179">
        <v>43209</v>
      </c>
      <c r="M104" s="2179">
        <v>46602</v>
      </c>
      <c r="N104" s="2120">
        <v>266902</v>
      </c>
      <c r="O104" s="2121">
        <v>1035738</v>
      </c>
      <c r="P104" s="2179">
        <v>509240</v>
      </c>
      <c r="Q104" s="2182">
        <v>124258</v>
      </c>
      <c r="R104" s="2182">
        <v>218486</v>
      </c>
      <c r="S104" s="2182">
        <v>321587</v>
      </c>
      <c r="T104" s="2182">
        <v>664332</v>
      </c>
    </row>
    <row r="105" spans="1:20" ht="30" thickBot="1" x14ac:dyDescent="0.3">
      <c r="A105" s="2183" t="s">
        <v>559</v>
      </c>
      <c r="B105" s="2184">
        <v>549281</v>
      </c>
      <c r="C105" s="2184">
        <v>264158</v>
      </c>
      <c r="D105" s="2185">
        <v>13380</v>
      </c>
      <c r="E105" s="2184">
        <v>140463</v>
      </c>
      <c r="F105" s="2184">
        <v>103332</v>
      </c>
      <c r="G105" s="2185">
        <v>1838</v>
      </c>
      <c r="H105" s="2184">
        <v>104898</v>
      </c>
      <c r="I105" s="1379">
        <v>1162131</v>
      </c>
      <c r="J105" s="2184">
        <v>131663</v>
      </c>
      <c r="K105" s="2184">
        <v>49420</v>
      </c>
      <c r="L105" s="2184">
        <v>43212</v>
      </c>
      <c r="M105" s="2184">
        <v>46637</v>
      </c>
      <c r="N105" s="1379">
        <v>270932</v>
      </c>
      <c r="O105" s="1380">
        <v>1433063</v>
      </c>
      <c r="P105" s="2184">
        <v>662430</v>
      </c>
      <c r="Q105" s="2185">
        <v>458207</v>
      </c>
      <c r="R105" s="2185">
        <v>234032</v>
      </c>
      <c r="S105" s="2185">
        <v>333134</v>
      </c>
      <c r="T105" s="2185">
        <v>1025373</v>
      </c>
    </row>
    <row r="107" spans="1:20" x14ac:dyDescent="0.25">
      <c r="B107" s="2274"/>
    </row>
  </sheetData>
  <mergeCells count="91"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H54:H56"/>
    <mergeCell ref="I54:I56"/>
    <mergeCell ref="J54:K54"/>
    <mergeCell ref="L54:L56"/>
    <mergeCell ref="M54:M56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40:N42"/>
    <mergeCell ref="O8:O9"/>
    <mergeCell ref="J40:K40"/>
    <mergeCell ref="L40:L42"/>
    <mergeCell ref="L7:L9"/>
    <mergeCell ref="M7:M9"/>
    <mergeCell ref="N7:N9"/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</mergeCells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V109"/>
  <sheetViews>
    <sheetView topLeftCell="A55" zoomScale="80" zoomScaleNormal="80" workbookViewId="0">
      <selection activeCell="O82" activeCellId="1" sqref="O35 O82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621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571"/>
      <c r="B3" s="1907"/>
      <c r="C3" s="2571"/>
      <c r="D3" s="1907"/>
      <c r="E3" s="1907"/>
      <c r="F3" s="3615" t="s">
        <v>543</v>
      </c>
      <c r="G3" s="3615"/>
      <c r="H3" s="2571"/>
      <c r="I3" s="1907"/>
      <c r="J3" s="2571"/>
      <c r="K3" s="2571"/>
      <c r="L3" s="2571"/>
      <c r="M3" s="2571"/>
      <c r="N3" s="2571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572" t="s">
        <v>15</v>
      </c>
      <c r="D9" s="1909" t="s">
        <v>546</v>
      </c>
      <c r="E9" s="3609"/>
      <c r="F9" s="2572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x14ac:dyDescent="0.25">
      <c r="A10" s="1914" t="s">
        <v>17</v>
      </c>
      <c r="B10" s="2369">
        <v>4651</v>
      </c>
      <c r="C10" s="2504">
        <v>1231</v>
      </c>
      <c r="D10" s="2516">
        <v>812</v>
      </c>
      <c r="E10" s="2369">
        <v>4203</v>
      </c>
      <c r="F10" s="2504">
        <v>1851</v>
      </c>
      <c r="G10" s="2516">
        <v>86</v>
      </c>
      <c r="H10" s="2540">
        <v>664</v>
      </c>
      <c r="I10" s="2034">
        <v>12599</v>
      </c>
      <c r="J10" s="2369">
        <v>0</v>
      </c>
      <c r="K10" s="2369">
        <v>0</v>
      </c>
      <c r="L10" s="2369">
        <v>0</v>
      </c>
      <c r="M10" s="2369">
        <v>0</v>
      </c>
      <c r="N10" s="2034">
        <v>0</v>
      </c>
      <c r="O10" s="2035">
        <v>12599</v>
      </c>
      <c r="P10" s="2457">
        <v>4385</v>
      </c>
      <c r="Q10" s="2471">
        <v>11250</v>
      </c>
      <c r="R10" s="2486">
        <v>427</v>
      </c>
      <c r="S10" s="2499">
        <v>7</v>
      </c>
      <c r="T10" s="2040">
        <v>11684</v>
      </c>
    </row>
    <row r="11" spans="1:20" x14ac:dyDescent="0.25">
      <c r="A11" s="2574" t="s">
        <v>552</v>
      </c>
      <c r="B11" s="2370">
        <v>1875</v>
      </c>
      <c r="C11" s="2505">
        <v>657</v>
      </c>
      <c r="D11" s="2517">
        <v>334</v>
      </c>
      <c r="E11" s="2370">
        <v>1839</v>
      </c>
      <c r="F11" s="2505">
        <v>559</v>
      </c>
      <c r="G11" s="2516">
        <v>34</v>
      </c>
      <c r="H11" s="2540">
        <v>102</v>
      </c>
      <c r="I11" s="2034">
        <v>5032</v>
      </c>
      <c r="J11" s="2370">
        <v>0</v>
      </c>
      <c r="K11" s="2370">
        <v>0</v>
      </c>
      <c r="L11" s="2370">
        <v>0</v>
      </c>
      <c r="M11" s="2369">
        <v>0</v>
      </c>
      <c r="N11" s="2034">
        <v>0</v>
      </c>
      <c r="O11" s="2035">
        <v>5032</v>
      </c>
      <c r="P11" s="2458">
        <v>2039</v>
      </c>
      <c r="Q11" s="2472">
        <v>3251</v>
      </c>
      <c r="R11" s="2168">
        <v>1397</v>
      </c>
      <c r="S11" s="2169">
        <v>50</v>
      </c>
      <c r="T11" s="2040">
        <v>4698</v>
      </c>
    </row>
    <row r="12" spans="1:20" s="1945" customFormat="1" x14ac:dyDescent="0.25">
      <c r="A12" s="1933" t="s">
        <v>553</v>
      </c>
      <c r="B12" s="2371">
        <v>823</v>
      </c>
      <c r="C12" s="2506">
        <v>141</v>
      </c>
      <c r="D12" s="2518">
        <v>139</v>
      </c>
      <c r="E12" s="2529">
        <v>734</v>
      </c>
      <c r="F12" s="2506">
        <v>106</v>
      </c>
      <c r="G12" s="2535">
        <v>0</v>
      </c>
      <c r="H12" s="2541">
        <v>10</v>
      </c>
      <c r="I12" s="2053">
        <v>1814</v>
      </c>
      <c r="J12" s="2371">
        <v>0</v>
      </c>
      <c r="K12" s="2371">
        <v>0</v>
      </c>
      <c r="L12" s="2371">
        <v>0</v>
      </c>
      <c r="M12" s="2439">
        <v>0</v>
      </c>
      <c r="N12" s="2053">
        <v>0</v>
      </c>
      <c r="O12" s="2054">
        <v>1814</v>
      </c>
      <c r="P12" s="2459">
        <v>801</v>
      </c>
      <c r="Q12" s="2473">
        <v>985</v>
      </c>
      <c r="R12" s="2487">
        <v>767</v>
      </c>
      <c r="S12" s="2552">
        <v>0</v>
      </c>
      <c r="T12" s="2052">
        <v>1752</v>
      </c>
    </row>
    <row r="13" spans="1:20" s="1945" customFormat="1" x14ac:dyDescent="0.25">
      <c r="A13" s="1933" t="s">
        <v>412</v>
      </c>
      <c r="B13" s="2371">
        <v>263</v>
      </c>
      <c r="C13" s="2506">
        <v>13</v>
      </c>
      <c r="D13" s="2518">
        <v>13</v>
      </c>
      <c r="E13" s="2529">
        <v>377</v>
      </c>
      <c r="F13" s="2506">
        <v>149</v>
      </c>
      <c r="G13" s="2535">
        <v>7</v>
      </c>
      <c r="H13" s="2541">
        <v>0</v>
      </c>
      <c r="I13" s="2053">
        <v>802</v>
      </c>
      <c r="J13" s="2371">
        <v>0</v>
      </c>
      <c r="K13" s="2371">
        <v>0</v>
      </c>
      <c r="L13" s="2371">
        <v>0</v>
      </c>
      <c r="M13" s="2439">
        <v>0</v>
      </c>
      <c r="N13" s="2053">
        <v>0</v>
      </c>
      <c r="O13" s="2054">
        <v>802</v>
      </c>
      <c r="P13" s="2459">
        <v>487</v>
      </c>
      <c r="Q13" s="2473">
        <v>294</v>
      </c>
      <c r="R13" s="2487">
        <v>468</v>
      </c>
      <c r="S13" s="2552">
        <v>0</v>
      </c>
      <c r="T13" s="2052">
        <v>762</v>
      </c>
    </row>
    <row r="14" spans="1:20" s="1945" customFormat="1" x14ac:dyDescent="0.25">
      <c r="A14" s="1933" t="s">
        <v>554</v>
      </c>
      <c r="B14" s="2371">
        <v>605</v>
      </c>
      <c r="C14" s="2506">
        <v>401</v>
      </c>
      <c r="D14" s="2518">
        <v>113</v>
      </c>
      <c r="E14" s="2529">
        <v>463</v>
      </c>
      <c r="F14" s="2506">
        <v>197</v>
      </c>
      <c r="G14" s="2535">
        <v>27</v>
      </c>
      <c r="H14" s="2541">
        <v>48</v>
      </c>
      <c r="I14" s="2053">
        <v>1714</v>
      </c>
      <c r="J14" s="2371">
        <v>0</v>
      </c>
      <c r="K14" s="2371">
        <v>0</v>
      </c>
      <c r="L14" s="2371">
        <v>0</v>
      </c>
      <c r="M14" s="2439">
        <v>0</v>
      </c>
      <c r="N14" s="2053">
        <v>0</v>
      </c>
      <c r="O14" s="2054">
        <v>1714</v>
      </c>
      <c r="P14" s="2459">
        <v>451</v>
      </c>
      <c r="Q14" s="2473">
        <v>1371</v>
      </c>
      <c r="R14" s="2487">
        <v>161</v>
      </c>
      <c r="S14" s="2552">
        <v>50</v>
      </c>
      <c r="T14" s="2052">
        <v>1582</v>
      </c>
    </row>
    <row r="15" spans="1:20" x14ac:dyDescent="0.25">
      <c r="A15" s="2574" t="s">
        <v>555</v>
      </c>
      <c r="B15" s="2370">
        <v>1039</v>
      </c>
      <c r="C15" s="2505">
        <v>473</v>
      </c>
      <c r="D15" s="2517">
        <v>287</v>
      </c>
      <c r="E15" s="2370">
        <v>850</v>
      </c>
      <c r="F15" s="2505">
        <v>230</v>
      </c>
      <c r="G15" s="2516">
        <v>0</v>
      </c>
      <c r="H15" s="2540">
        <v>80</v>
      </c>
      <c r="I15" s="2034">
        <v>2672</v>
      </c>
      <c r="J15" s="2370">
        <v>0</v>
      </c>
      <c r="K15" s="2370">
        <v>0</v>
      </c>
      <c r="L15" s="2370">
        <v>0</v>
      </c>
      <c r="M15" s="2369">
        <v>0</v>
      </c>
      <c r="N15" s="2034">
        <v>0</v>
      </c>
      <c r="O15" s="2035">
        <v>2672</v>
      </c>
      <c r="P15" s="2458">
        <v>1053</v>
      </c>
      <c r="Q15" s="2472">
        <v>1974</v>
      </c>
      <c r="R15" s="2168">
        <v>254</v>
      </c>
      <c r="S15" s="2169">
        <v>114</v>
      </c>
      <c r="T15" s="2040">
        <v>2342</v>
      </c>
    </row>
    <row r="16" spans="1:20" x14ac:dyDescent="0.25">
      <c r="A16" s="1947" t="s">
        <v>556</v>
      </c>
      <c r="B16" s="2592">
        <v>124</v>
      </c>
      <c r="C16" s="2610">
        <v>166</v>
      </c>
      <c r="D16" s="2611">
        <v>35</v>
      </c>
      <c r="E16" s="2612">
        <v>273</v>
      </c>
      <c r="F16" s="2610">
        <v>104</v>
      </c>
      <c r="G16" s="2522">
        <v>0</v>
      </c>
      <c r="H16" s="2542">
        <v>15</v>
      </c>
      <c r="I16" s="2062">
        <v>682</v>
      </c>
      <c r="J16" s="2592">
        <v>0</v>
      </c>
      <c r="K16" s="2592">
        <v>0</v>
      </c>
      <c r="L16" s="2592">
        <v>0</v>
      </c>
      <c r="M16" s="2440">
        <v>0</v>
      </c>
      <c r="N16" s="2062">
        <v>0</v>
      </c>
      <c r="O16" s="2062">
        <v>682</v>
      </c>
      <c r="P16" s="2595">
        <v>149</v>
      </c>
      <c r="Q16" s="2596">
        <v>517</v>
      </c>
      <c r="R16" s="2597">
        <v>57</v>
      </c>
      <c r="S16" s="2613">
        <v>0</v>
      </c>
      <c r="T16" s="2062">
        <v>574</v>
      </c>
    </row>
    <row r="17" spans="1:22" ht="15.75" thickBot="1" x14ac:dyDescent="0.3">
      <c r="A17" s="2574" t="s">
        <v>23</v>
      </c>
      <c r="B17" s="2598">
        <v>1049</v>
      </c>
      <c r="C17" s="2614">
        <v>230</v>
      </c>
      <c r="D17" s="2615">
        <v>144</v>
      </c>
      <c r="E17" s="2598">
        <v>766</v>
      </c>
      <c r="F17" s="2614">
        <v>391</v>
      </c>
      <c r="G17" s="2517">
        <v>31</v>
      </c>
      <c r="H17" s="2540">
        <v>123</v>
      </c>
      <c r="I17" s="2071">
        <v>2559</v>
      </c>
      <c r="J17" s="2598">
        <v>0</v>
      </c>
      <c r="K17" s="2598">
        <v>0</v>
      </c>
      <c r="L17" s="2598">
        <v>0</v>
      </c>
      <c r="M17" s="2369">
        <v>0</v>
      </c>
      <c r="N17" s="2071">
        <v>0</v>
      </c>
      <c r="O17" s="2072">
        <v>2559</v>
      </c>
      <c r="P17" s="2601">
        <v>886</v>
      </c>
      <c r="Q17" s="2602">
        <v>2326</v>
      </c>
      <c r="R17" s="2603">
        <v>140</v>
      </c>
      <c r="S17" s="2604">
        <v>0</v>
      </c>
      <c r="T17" s="2040">
        <v>2466</v>
      </c>
    </row>
    <row r="18" spans="1:22" ht="15.75" thickBot="1" x14ac:dyDescent="0.3">
      <c r="A18" s="1966" t="s">
        <v>24</v>
      </c>
      <c r="B18" s="2077">
        <v>8614</v>
      </c>
      <c r="C18" s="2077">
        <v>2591</v>
      </c>
      <c r="D18" s="2216">
        <v>1577</v>
      </c>
      <c r="E18" s="2077">
        <v>7658</v>
      </c>
      <c r="F18" s="2077">
        <v>3031</v>
      </c>
      <c r="G18" s="2216">
        <v>151</v>
      </c>
      <c r="H18" s="2077">
        <v>969</v>
      </c>
      <c r="I18" s="2078">
        <v>22862</v>
      </c>
      <c r="J18" s="2077">
        <v>0</v>
      </c>
      <c r="K18" s="2077">
        <v>0</v>
      </c>
      <c r="L18" s="2077">
        <v>0</v>
      </c>
      <c r="M18" s="2077">
        <v>0</v>
      </c>
      <c r="N18" s="2078">
        <v>0</v>
      </c>
      <c r="O18" s="2079">
        <v>22862</v>
      </c>
      <c r="P18" s="2077">
        <v>8362</v>
      </c>
      <c r="Q18" s="2080">
        <v>18800</v>
      </c>
      <c r="R18" s="2080">
        <v>2218</v>
      </c>
      <c r="S18" s="2080">
        <v>171</v>
      </c>
      <c r="T18" s="2080">
        <v>21189</v>
      </c>
      <c r="V18" s="2274">
        <f>O18+O65</f>
        <v>65851</v>
      </c>
    </row>
    <row r="19" spans="1:22" x14ac:dyDescent="0.25">
      <c r="A19" s="1971" t="s">
        <v>609</v>
      </c>
      <c r="B19" s="2374">
        <v>0</v>
      </c>
      <c r="C19" s="2509">
        <v>0</v>
      </c>
      <c r="D19" s="2521">
        <v>0</v>
      </c>
      <c r="E19" s="2531">
        <v>0</v>
      </c>
      <c r="F19" s="2509">
        <v>786</v>
      </c>
      <c r="G19" s="2521">
        <v>0</v>
      </c>
      <c r="H19" s="2531">
        <v>0</v>
      </c>
      <c r="I19" s="2034">
        <v>786</v>
      </c>
      <c r="J19" s="2374">
        <v>0</v>
      </c>
      <c r="K19" s="2374">
        <v>0</v>
      </c>
      <c r="L19" s="2374">
        <v>0</v>
      </c>
      <c r="M19" s="2374">
        <v>0</v>
      </c>
      <c r="N19" s="2084">
        <v>0</v>
      </c>
      <c r="O19" s="2085">
        <v>786</v>
      </c>
      <c r="P19" s="2221">
        <v>784</v>
      </c>
      <c r="Q19" s="2471">
        <v>19</v>
      </c>
      <c r="R19" s="2486">
        <v>2</v>
      </c>
      <c r="S19" s="2499">
        <v>765</v>
      </c>
      <c r="T19" s="2040">
        <v>786</v>
      </c>
      <c r="V19" s="2274"/>
    </row>
    <row r="20" spans="1:22" x14ac:dyDescent="0.25">
      <c r="A20" s="1978" t="s">
        <v>610</v>
      </c>
      <c r="B20" s="2370">
        <v>0</v>
      </c>
      <c r="C20" s="2505">
        <v>0</v>
      </c>
      <c r="D20" s="2517">
        <v>0</v>
      </c>
      <c r="E20" s="2532">
        <v>49</v>
      </c>
      <c r="F20" s="2505">
        <v>0</v>
      </c>
      <c r="G20" s="2517">
        <v>0</v>
      </c>
      <c r="H20" s="2532">
        <v>0</v>
      </c>
      <c r="I20" s="2034">
        <v>49</v>
      </c>
      <c r="J20" s="2370">
        <v>0</v>
      </c>
      <c r="K20" s="2370">
        <v>0</v>
      </c>
      <c r="L20" s="2370">
        <v>0</v>
      </c>
      <c r="M20" s="2370">
        <v>0</v>
      </c>
      <c r="N20" s="2087">
        <v>0</v>
      </c>
      <c r="O20" s="2088">
        <v>49</v>
      </c>
      <c r="P20" s="2458">
        <v>0</v>
      </c>
      <c r="Q20" s="2472">
        <v>49</v>
      </c>
      <c r="R20" s="2168">
        <v>0</v>
      </c>
      <c r="S20" s="2169">
        <v>0</v>
      </c>
      <c r="T20" s="2040">
        <v>49</v>
      </c>
      <c r="V20" s="2274"/>
    </row>
    <row r="21" spans="1:22" x14ac:dyDescent="0.25">
      <c r="A21" s="1978" t="s">
        <v>37</v>
      </c>
      <c r="B21" s="2370">
        <v>0</v>
      </c>
      <c r="C21" s="2505">
        <v>0</v>
      </c>
      <c r="D21" s="2517">
        <v>0</v>
      </c>
      <c r="E21" s="2532">
        <v>0</v>
      </c>
      <c r="F21" s="2505">
        <v>0</v>
      </c>
      <c r="G21" s="2517">
        <v>0</v>
      </c>
      <c r="H21" s="2532">
        <v>0</v>
      </c>
      <c r="I21" s="2034">
        <v>0</v>
      </c>
      <c r="J21" s="2370">
        <v>0</v>
      </c>
      <c r="K21" s="2370">
        <v>0</v>
      </c>
      <c r="L21" s="2370">
        <v>0</v>
      </c>
      <c r="M21" s="2370">
        <v>0</v>
      </c>
      <c r="N21" s="2087">
        <v>0</v>
      </c>
      <c r="O21" s="2088">
        <v>0</v>
      </c>
      <c r="P21" s="2458">
        <v>0</v>
      </c>
      <c r="Q21" s="2472">
        <v>0</v>
      </c>
      <c r="R21" s="2168">
        <v>0</v>
      </c>
      <c r="S21" s="2169">
        <v>0</v>
      </c>
      <c r="T21" s="2040">
        <v>0</v>
      </c>
    </row>
    <row r="22" spans="1:22" x14ac:dyDescent="0.25">
      <c r="A22" s="1978" t="s">
        <v>38</v>
      </c>
      <c r="B22" s="2370">
        <v>0</v>
      </c>
      <c r="C22" s="2505">
        <v>0</v>
      </c>
      <c r="D22" s="2517">
        <v>0</v>
      </c>
      <c r="E22" s="2532">
        <v>2</v>
      </c>
      <c r="F22" s="2505">
        <v>0</v>
      </c>
      <c r="G22" s="2517">
        <v>0</v>
      </c>
      <c r="H22" s="2532">
        <v>0</v>
      </c>
      <c r="I22" s="2034">
        <v>2</v>
      </c>
      <c r="J22" s="2370">
        <v>0</v>
      </c>
      <c r="K22" s="2370">
        <v>0</v>
      </c>
      <c r="L22" s="2370">
        <v>0</v>
      </c>
      <c r="M22" s="2370">
        <v>0</v>
      </c>
      <c r="N22" s="2087">
        <v>0</v>
      </c>
      <c r="O22" s="2088">
        <v>2</v>
      </c>
      <c r="P22" s="2458">
        <v>0</v>
      </c>
      <c r="Q22" s="2472">
        <v>2</v>
      </c>
      <c r="R22" s="2168">
        <v>0</v>
      </c>
      <c r="S22" s="2169">
        <v>0</v>
      </c>
      <c r="T22" s="2040">
        <v>2</v>
      </c>
    </row>
    <row r="23" spans="1:22" x14ac:dyDescent="0.25">
      <c r="A23" s="1978" t="s">
        <v>39</v>
      </c>
      <c r="B23" s="2370">
        <v>0</v>
      </c>
      <c r="C23" s="2505">
        <v>0</v>
      </c>
      <c r="D23" s="2517">
        <v>0</v>
      </c>
      <c r="E23" s="2532">
        <v>8</v>
      </c>
      <c r="F23" s="2505">
        <v>2</v>
      </c>
      <c r="G23" s="2517">
        <v>0</v>
      </c>
      <c r="H23" s="2532">
        <v>0</v>
      </c>
      <c r="I23" s="2034">
        <v>10</v>
      </c>
      <c r="J23" s="2370">
        <v>0</v>
      </c>
      <c r="K23" s="2370">
        <v>0</v>
      </c>
      <c r="L23" s="2370">
        <v>0</v>
      </c>
      <c r="M23" s="2370">
        <v>0</v>
      </c>
      <c r="N23" s="2087">
        <v>0</v>
      </c>
      <c r="O23" s="2088">
        <v>10</v>
      </c>
      <c r="P23" s="2458">
        <v>0</v>
      </c>
      <c r="Q23" s="2472">
        <v>10</v>
      </c>
      <c r="R23" s="2168">
        <v>0</v>
      </c>
      <c r="S23" s="2169">
        <v>0</v>
      </c>
      <c r="T23" s="2040">
        <v>10</v>
      </c>
    </row>
    <row r="24" spans="1:22" ht="15" customHeight="1" x14ac:dyDescent="0.25">
      <c r="A24" s="1978" t="s">
        <v>40</v>
      </c>
      <c r="B24" s="2370">
        <v>0</v>
      </c>
      <c r="C24" s="2505">
        <v>0</v>
      </c>
      <c r="D24" s="2517">
        <v>0</v>
      </c>
      <c r="E24" s="2532">
        <v>0</v>
      </c>
      <c r="F24" s="2505">
        <v>0</v>
      </c>
      <c r="G24" s="2517">
        <v>0</v>
      </c>
      <c r="H24" s="2532">
        <v>0</v>
      </c>
      <c r="I24" s="2034">
        <v>0</v>
      </c>
      <c r="J24" s="2370">
        <v>0</v>
      </c>
      <c r="K24" s="2370">
        <v>0</v>
      </c>
      <c r="L24" s="2370">
        <v>0</v>
      </c>
      <c r="M24" s="2370">
        <v>0</v>
      </c>
      <c r="N24" s="2087">
        <v>0</v>
      </c>
      <c r="O24" s="2088">
        <v>0</v>
      </c>
      <c r="P24" s="2458">
        <v>0</v>
      </c>
      <c r="Q24" s="2472">
        <v>0</v>
      </c>
      <c r="R24" s="2168">
        <v>0</v>
      </c>
      <c r="S24" s="2169">
        <v>0</v>
      </c>
      <c r="T24" s="2040">
        <v>0</v>
      </c>
    </row>
    <row r="25" spans="1:22" x14ac:dyDescent="0.25">
      <c r="A25" s="2590" t="s">
        <v>41</v>
      </c>
      <c r="B25" s="2370">
        <v>0</v>
      </c>
      <c r="C25" s="2505">
        <v>0</v>
      </c>
      <c r="D25" s="2517">
        <v>0</v>
      </c>
      <c r="E25" s="2532">
        <v>0</v>
      </c>
      <c r="F25" s="2505">
        <v>0</v>
      </c>
      <c r="G25" s="2517">
        <v>0</v>
      </c>
      <c r="H25" s="2532">
        <v>0</v>
      </c>
      <c r="I25" s="2034">
        <v>0</v>
      </c>
      <c r="J25" s="2370">
        <v>0</v>
      </c>
      <c r="K25" s="2370">
        <v>0</v>
      </c>
      <c r="L25" s="2370">
        <v>0</v>
      </c>
      <c r="M25" s="2370">
        <v>0</v>
      </c>
      <c r="N25" s="2087">
        <v>0</v>
      </c>
      <c r="O25" s="2088">
        <v>0</v>
      </c>
      <c r="P25" s="2458">
        <v>0</v>
      </c>
      <c r="Q25" s="2472">
        <v>0</v>
      </c>
      <c r="R25" s="2168">
        <v>0</v>
      </c>
      <c r="S25" s="2169">
        <v>0</v>
      </c>
      <c r="T25" s="2040">
        <v>0</v>
      </c>
    </row>
    <row r="26" spans="1:22" x14ac:dyDescent="0.25">
      <c r="A26" s="1978" t="s">
        <v>42</v>
      </c>
      <c r="B26" s="2370">
        <v>0</v>
      </c>
      <c r="C26" s="2505">
        <v>0</v>
      </c>
      <c r="D26" s="2517">
        <v>0</v>
      </c>
      <c r="E26" s="2532">
        <v>0</v>
      </c>
      <c r="F26" s="2505">
        <v>0</v>
      </c>
      <c r="G26" s="2517">
        <v>0</v>
      </c>
      <c r="H26" s="2532">
        <v>0</v>
      </c>
      <c r="I26" s="2034">
        <v>0</v>
      </c>
      <c r="J26" s="2370">
        <v>0</v>
      </c>
      <c r="K26" s="2370">
        <v>0</v>
      </c>
      <c r="L26" s="2370">
        <v>0</v>
      </c>
      <c r="M26" s="2370">
        <v>0</v>
      </c>
      <c r="N26" s="2087">
        <v>0</v>
      </c>
      <c r="O26" s="2088">
        <v>0</v>
      </c>
      <c r="P26" s="2458">
        <v>0</v>
      </c>
      <c r="Q26" s="2472">
        <v>0</v>
      </c>
      <c r="R26" s="2168">
        <v>0</v>
      </c>
      <c r="S26" s="2169">
        <v>0</v>
      </c>
      <c r="T26" s="2040">
        <v>0</v>
      </c>
    </row>
    <row r="27" spans="1:22" x14ac:dyDescent="0.25">
      <c r="A27" s="1978" t="s">
        <v>43</v>
      </c>
      <c r="B27" s="2370">
        <v>14</v>
      </c>
      <c r="C27" s="2505">
        <v>4</v>
      </c>
      <c r="D27" s="2517">
        <v>0</v>
      </c>
      <c r="E27" s="2532">
        <v>22</v>
      </c>
      <c r="F27" s="2505">
        <v>0</v>
      </c>
      <c r="G27" s="2517">
        <v>0</v>
      </c>
      <c r="H27" s="2532">
        <v>0</v>
      </c>
      <c r="I27" s="2034">
        <v>40</v>
      </c>
      <c r="J27" s="2370">
        <v>0</v>
      </c>
      <c r="K27" s="2370">
        <v>0</v>
      </c>
      <c r="L27" s="2370">
        <v>0</v>
      </c>
      <c r="M27" s="2370">
        <v>0</v>
      </c>
      <c r="N27" s="2087">
        <v>0</v>
      </c>
      <c r="O27" s="2088">
        <v>40</v>
      </c>
      <c r="P27" s="2458">
        <v>21</v>
      </c>
      <c r="Q27" s="2472">
        <v>23</v>
      </c>
      <c r="R27" s="2168">
        <v>15</v>
      </c>
      <c r="S27" s="2169">
        <v>0</v>
      </c>
      <c r="T27" s="2040">
        <v>38</v>
      </c>
    </row>
    <row r="28" spans="1:22" x14ac:dyDescent="0.25">
      <c r="A28" s="1978" t="s">
        <v>44</v>
      </c>
      <c r="B28" s="2370">
        <v>13</v>
      </c>
      <c r="C28" s="2505">
        <v>0</v>
      </c>
      <c r="D28" s="2517">
        <v>0</v>
      </c>
      <c r="E28" s="2532">
        <v>9</v>
      </c>
      <c r="F28" s="2505">
        <v>0</v>
      </c>
      <c r="G28" s="2517">
        <v>0</v>
      </c>
      <c r="H28" s="2532">
        <v>0</v>
      </c>
      <c r="I28" s="2034">
        <v>22</v>
      </c>
      <c r="J28" s="2370">
        <v>0</v>
      </c>
      <c r="K28" s="2370">
        <v>0</v>
      </c>
      <c r="L28" s="2370">
        <v>0</v>
      </c>
      <c r="M28" s="2370">
        <v>0</v>
      </c>
      <c r="N28" s="2087">
        <v>0</v>
      </c>
      <c r="O28" s="2088">
        <v>22</v>
      </c>
      <c r="P28" s="2458">
        <v>13</v>
      </c>
      <c r="Q28" s="2472">
        <v>22</v>
      </c>
      <c r="R28" s="2168">
        <v>0</v>
      </c>
      <c r="S28" s="2169">
        <v>0</v>
      </c>
      <c r="T28" s="2040">
        <v>22</v>
      </c>
    </row>
    <row r="29" spans="1:22" x14ac:dyDescent="0.25">
      <c r="A29" s="1978" t="s">
        <v>45</v>
      </c>
      <c r="B29" s="2370">
        <v>0</v>
      </c>
      <c r="C29" s="2505">
        <v>0</v>
      </c>
      <c r="D29" s="2517">
        <v>0</v>
      </c>
      <c r="E29" s="2532">
        <v>0</v>
      </c>
      <c r="F29" s="2505">
        <v>0</v>
      </c>
      <c r="G29" s="2517">
        <v>0</v>
      </c>
      <c r="H29" s="2532">
        <v>0</v>
      </c>
      <c r="I29" s="2034">
        <v>0</v>
      </c>
      <c r="J29" s="2370">
        <v>0</v>
      </c>
      <c r="K29" s="2370">
        <v>0</v>
      </c>
      <c r="L29" s="2370">
        <v>0</v>
      </c>
      <c r="M29" s="2370">
        <v>0</v>
      </c>
      <c r="N29" s="2087">
        <v>0</v>
      </c>
      <c r="O29" s="2088">
        <v>0</v>
      </c>
      <c r="P29" s="2458">
        <v>0</v>
      </c>
      <c r="Q29" s="2472">
        <v>0</v>
      </c>
      <c r="R29" s="2168">
        <v>0</v>
      </c>
      <c r="S29" s="2169">
        <v>0</v>
      </c>
      <c r="T29" s="2040">
        <v>0</v>
      </c>
    </row>
    <row r="30" spans="1:22" x14ac:dyDescent="0.25">
      <c r="A30" s="1978" t="s">
        <v>46</v>
      </c>
      <c r="B30" s="2370">
        <v>0</v>
      </c>
      <c r="C30" s="2505">
        <v>0</v>
      </c>
      <c r="D30" s="2517">
        <v>0</v>
      </c>
      <c r="E30" s="2532">
        <v>0</v>
      </c>
      <c r="F30" s="2505">
        <v>0</v>
      </c>
      <c r="G30" s="2517">
        <v>0</v>
      </c>
      <c r="H30" s="2532">
        <v>0</v>
      </c>
      <c r="I30" s="2034">
        <v>0</v>
      </c>
      <c r="J30" s="2370">
        <v>0</v>
      </c>
      <c r="K30" s="2370">
        <v>0</v>
      </c>
      <c r="L30" s="2370">
        <v>0</v>
      </c>
      <c r="M30" s="2370">
        <v>0</v>
      </c>
      <c r="N30" s="2087">
        <v>0</v>
      </c>
      <c r="O30" s="2088">
        <v>0</v>
      </c>
      <c r="P30" s="2458">
        <v>0</v>
      </c>
      <c r="Q30" s="2472">
        <v>0</v>
      </c>
      <c r="R30" s="2168">
        <v>0</v>
      </c>
      <c r="S30" s="2169">
        <v>0</v>
      </c>
      <c r="T30" s="2040">
        <v>0</v>
      </c>
    </row>
    <row r="31" spans="1:22" x14ac:dyDescent="0.25">
      <c r="A31" s="1978" t="s">
        <v>47</v>
      </c>
      <c r="B31" s="2370">
        <v>0</v>
      </c>
      <c r="C31" s="2505">
        <v>0</v>
      </c>
      <c r="D31" s="2517">
        <v>0</v>
      </c>
      <c r="E31" s="2532">
        <v>0</v>
      </c>
      <c r="F31" s="2505">
        <v>0</v>
      </c>
      <c r="G31" s="2517">
        <v>0</v>
      </c>
      <c r="H31" s="2532">
        <v>0</v>
      </c>
      <c r="I31" s="2034">
        <v>0</v>
      </c>
      <c r="J31" s="2370">
        <v>0</v>
      </c>
      <c r="K31" s="2370">
        <v>0</v>
      </c>
      <c r="L31" s="2370">
        <v>0</v>
      </c>
      <c r="M31" s="2370">
        <v>0</v>
      </c>
      <c r="N31" s="2087">
        <v>0</v>
      </c>
      <c r="O31" s="2088">
        <v>0</v>
      </c>
      <c r="P31" s="2458">
        <v>0</v>
      </c>
      <c r="Q31" s="2472">
        <v>0</v>
      </c>
      <c r="R31" s="2168">
        <v>0</v>
      </c>
      <c r="S31" s="2169">
        <v>0</v>
      </c>
      <c r="T31" s="2040">
        <v>0</v>
      </c>
    </row>
    <row r="32" spans="1:22" x14ac:dyDescent="0.25">
      <c r="A32" s="1982" t="s">
        <v>557</v>
      </c>
      <c r="B32" s="2375">
        <v>3</v>
      </c>
      <c r="C32" s="2510">
        <v>3</v>
      </c>
      <c r="D32" s="2522">
        <v>3</v>
      </c>
      <c r="E32" s="2533">
        <v>71</v>
      </c>
      <c r="F32" s="2510">
        <v>30</v>
      </c>
      <c r="G32" s="2522">
        <v>0</v>
      </c>
      <c r="H32" s="2533">
        <v>0</v>
      </c>
      <c r="I32" s="2062">
        <v>107</v>
      </c>
      <c r="J32" s="2375">
        <v>0</v>
      </c>
      <c r="K32" s="2375">
        <v>0</v>
      </c>
      <c r="L32" s="2375">
        <v>0</v>
      </c>
      <c r="M32" s="2375">
        <v>0</v>
      </c>
      <c r="N32" s="2089">
        <v>0</v>
      </c>
      <c r="O32" s="2089">
        <v>107</v>
      </c>
      <c r="P32" s="2462">
        <v>57</v>
      </c>
      <c r="Q32" s="2476">
        <v>94</v>
      </c>
      <c r="R32" s="2490">
        <v>10</v>
      </c>
      <c r="S32" s="2554">
        <v>0</v>
      </c>
      <c r="T32" s="2062">
        <v>104</v>
      </c>
    </row>
    <row r="33" spans="1:20" ht="15.75" thickBot="1" x14ac:dyDescent="0.3">
      <c r="A33" s="2574" t="s">
        <v>321</v>
      </c>
      <c r="B33" s="2370">
        <v>3</v>
      </c>
      <c r="C33" s="2505">
        <v>0</v>
      </c>
      <c r="D33" s="2517">
        <v>0</v>
      </c>
      <c r="E33" s="2532">
        <v>6</v>
      </c>
      <c r="F33" s="2505">
        <v>0</v>
      </c>
      <c r="G33" s="2517">
        <v>0</v>
      </c>
      <c r="H33" s="2532">
        <v>0</v>
      </c>
      <c r="I33" s="2071">
        <v>9</v>
      </c>
      <c r="J33" s="2370">
        <v>0</v>
      </c>
      <c r="K33" s="2370">
        <v>0</v>
      </c>
      <c r="L33" s="2370">
        <v>0</v>
      </c>
      <c r="M33" s="2370">
        <v>0</v>
      </c>
      <c r="N33" s="2087">
        <v>0</v>
      </c>
      <c r="O33" s="2088">
        <v>9</v>
      </c>
      <c r="P33" s="2458">
        <v>0</v>
      </c>
      <c r="Q33" s="2602">
        <v>5</v>
      </c>
      <c r="R33" s="2603">
        <v>4</v>
      </c>
      <c r="S33" s="2604">
        <v>0</v>
      </c>
      <c r="T33" s="2095">
        <v>9</v>
      </c>
    </row>
    <row r="34" spans="1:20" s="2" customFormat="1" ht="15.75" thickBot="1" x14ac:dyDescent="0.3">
      <c r="A34" s="1992" t="s">
        <v>25</v>
      </c>
      <c r="B34" s="2096">
        <v>33</v>
      </c>
      <c r="C34" s="2212">
        <v>7</v>
      </c>
      <c r="D34" s="2213">
        <v>3</v>
      </c>
      <c r="E34" s="2214">
        <v>167</v>
      </c>
      <c r="F34" s="2212">
        <v>818</v>
      </c>
      <c r="G34" s="2213">
        <v>0</v>
      </c>
      <c r="H34" s="2214">
        <v>0</v>
      </c>
      <c r="I34" s="2078">
        <v>1025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1025</v>
      </c>
      <c r="P34" s="2096">
        <v>875</v>
      </c>
      <c r="Q34" s="2101">
        <v>224</v>
      </c>
      <c r="R34" s="2101">
        <v>31</v>
      </c>
      <c r="S34" s="2102">
        <v>765</v>
      </c>
      <c r="T34" s="2080">
        <v>1020</v>
      </c>
    </row>
    <row r="35" spans="1:20" s="2" customFormat="1" ht="15.75" thickBot="1" x14ac:dyDescent="0.3">
      <c r="A35" s="1966" t="s">
        <v>558</v>
      </c>
      <c r="B35" s="2077">
        <v>8647</v>
      </c>
      <c r="C35" s="2103">
        <v>2598</v>
      </c>
      <c r="D35" s="2215">
        <v>1580</v>
      </c>
      <c r="E35" s="2077">
        <v>7825</v>
      </c>
      <c r="F35" s="2105">
        <v>3849</v>
      </c>
      <c r="G35" s="2216">
        <v>151</v>
      </c>
      <c r="H35" s="2077">
        <v>969</v>
      </c>
      <c r="I35" s="2078">
        <v>23887</v>
      </c>
      <c r="J35" s="2077">
        <v>0</v>
      </c>
      <c r="K35" s="2077">
        <v>0</v>
      </c>
      <c r="L35" s="2077">
        <v>0</v>
      </c>
      <c r="M35" s="2077">
        <v>0</v>
      </c>
      <c r="N35" s="2078">
        <v>0</v>
      </c>
      <c r="O35" s="2079">
        <v>23887</v>
      </c>
      <c r="P35" s="2077">
        <v>9237</v>
      </c>
      <c r="Q35" s="2106">
        <v>19024</v>
      </c>
      <c r="R35" s="2106">
        <v>2249</v>
      </c>
      <c r="S35" s="2107">
        <v>936</v>
      </c>
      <c r="T35" s="2108">
        <v>22209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572" t="s">
        <v>15</v>
      </c>
      <c r="D42" s="1909" t="s">
        <v>546</v>
      </c>
      <c r="E42" s="3609"/>
      <c r="F42" s="2572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503">
        <v>1770</v>
      </c>
      <c r="C43" s="2406">
        <v>240</v>
      </c>
      <c r="D43" s="2423">
        <v>130</v>
      </c>
      <c r="E43" s="2534">
        <v>667</v>
      </c>
      <c r="F43" s="2534">
        <v>321</v>
      </c>
      <c r="G43" s="2501">
        <v>36</v>
      </c>
      <c r="H43" s="2543">
        <v>463</v>
      </c>
      <c r="I43" s="2034">
        <v>3460</v>
      </c>
      <c r="J43" s="2404">
        <v>0</v>
      </c>
      <c r="K43" s="2551">
        <v>0</v>
      </c>
      <c r="L43" s="2534">
        <v>0</v>
      </c>
      <c r="M43" s="2543">
        <v>0</v>
      </c>
      <c r="N43" s="2034">
        <v>0</v>
      </c>
      <c r="O43" s="2035">
        <v>3460</v>
      </c>
      <c r="P43" s="2221">
        <v>1479</v>
      </c>
      <c r="Q43" s="2472">
        <v>2624</v>
      </c>
      <c r="R43" s="2168">
        <v>102</v>
      </c>
      <c r="S43" s="2169">
        <v>91</v>
      </c>
      <c r="T43" s="2222">
        <v>2818</v>
      </c>
    </row>
    <row r="44" spans="1:20" s="2" customFormat="1" ht="15.75" thickBot="1" x14ac:dyDescent="0.3">
      <c r="A44" s="1978" t="s">
        <v>28</v>
      </c>
      <c r="B44" s="2400">
        <v>6844</v>
      </c>
      <c r="C44" s="2380">
        <v>2351</v>
      </c>
      <c r="D44" s="2425">
        <v>1447</v>
      </c>
      <c r="E44" s="2380">
        <v>6991</v>
      </c>
      <c r="F44" s="2380">
        <v>2710</v>
      </c>
      <c r="G44" s="2501">
        <v>115</v>
      </c>
      <c r="H44" s="2543">
        <v>506</v>
      </c>
      <c r="I44" s="2071">
        <v>19402</v>
      </c>
      <c r="J44" s="2391">
        <v>0</v>
      </c>
      <c r="K44" s="2389">
        <v>0</v>
      </c>
      <c r="L44" s="2380">
        <v>0</v>
      </c>
      <c r="M44" s="2543">
        <v>0</v>
      </c>
      <c r="N44" s="2034">
        <v>0</v>
      </c>
      <c r="O44" s="2035">
        <v>19402</v>
      </c>
      <c r="P44" s="2224">
        <v>6883</v>
      </c>
      <c r="Q44" s="2602">
        <v>16176</v>
      </c>
      <c r="R44" s="2603">
        <v>2116</v>
      </c>
      <c r="S44" s="2604">
        <v>80</v>
      </c>
      <c r="T44" s="2609">
        <v>18372</v>
      </c>
    </row>
    <row r="45" spans="1:20" s="2" customFormat="1" ht="15.75" thickBot="1" x14ac:dyDescent="0.3">
      <c r="A45" s="1966" t="s">
        <v>24</v>
      </c>
      <c r="B45" s="2103">
        <v>8614</v>
      </c>
      <c r="C45" s="2103">
        <v>2591</v>
      </c>
      <c r="D45" s="2101">
        <v>1577</v>
      </c>
      <c r="E45" s="2103">
        <v>7658</v>
      </c>
      <c r="F45" s="2103">
        <v>3031</v>
      </c>
      <c r="G45" s="2101">
        <v>151</v>
      </c>
      <c r="H45" s="2105">
        <v>969</v>
      </c>
      <c r="I45" s="2078">
        <v>22862</v>
      </c>
      <c r="J45" s="2077">
        <v>0</v>
      </c>
      <c r="K45" s="2103">
        <v>0</v>
      </c>
      <c r="L45" s="2103">
        <v>0</v>
      </c>
      <c r="M45" s="2103">
        <v>0</v>
      </c>
      <c r="N45" s="2078">
        <v>0</v>
      </c>
      <c r="O45" s="2079">
        <v>22862</v>
      </c>
      <c r="P45" s="2105">
        <v>8362</v>
      </c>
      <c r="Q45" s="2225">
        <v>18800</v>
      </c>
      <c r="R45" s="2225">
        <v>2218</v>
      </c>
      <c r="S45" s="2226">
        <v>171</v>
      </c>
      <c r="T45" s="2098">
        <v>21189</v>
      </c>
    </row>
    <row r="46" spans="1:20" s="2" customFormat="1" ht="15.75" thickBot="1" x14ac:dyDescent="0.3">
      <c r="A46" s="1966" t="s">
        <v>25</v>
      </c>
      <c r="B46" s="2227">
        <v>33</v>
      </c>
      <c r="C46" s="2227">
        <v>7</v>
      </c>
      <c r="D46" s="2106">
        <v>3</v>
      </c>
      <c r="E46" s="2227">
        <v>167</v>
      </c>
      <c r="F46" s="2227">
        <v>818</v>
      </c>
      <c r="G46" s="2106">
        <v>0</v>
      </c>
      <c r="H46" s="2227">
        <v>0</v>
      </c>
      <c r="I46" s="2078">
        <v>1025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1025</v>
      </c>
      <c r="P46" s="2230">
        <v>875</v>
      </c>
      <c r="Q46" s="2101">
        <v>224</v>
      </c>
      <c r="R46" s="2101">
        <v>31</v>
      </c>
      <c r="S46" s="2102">
        <v>765</v>
      </c>
      <c r="T46" s="2080">
        <v>1020</v>
      </c>
    </row>
    <row r="47" spans="1:20" s="2" customFormat="1" ht="15.75" thickBot="1" x14ac:dyDescent="0.3">
      <c r="A47" s="2028" t="s">
        <v>558</v>
      </c>
      <c r="B47" s="2227">
        <v>8647</v>
      </c>
      <c r="C47" s="2227">
        <v>2598</v>
      </c>
      <c r="D47" s="2106">
        <v>1580</v>
      </c>
      <c r="E47" s="2227">
        <v>7825</v>
      </c>
      <c r="F47" s="2227">
        <v>3849</v>
      </c>
      <c r="G47" s="2106">
        <v>151</v>
      </c>
      <c r="H47" s="2230">
        <v>969</v>
      </c>
      <c r="I47" s="2078">
        <v>23887</v>
      </c>
      <c r="J47" s="2077">
        <v>0</v>
      </c>
      <c r="K47" s="2227">
        <v>0</v>
      </c>
      <c r="L47" s="2227">
        <v>0</v>
      </c>
      <c r="M47" s="2227">
        <v>0</v>
      </c>
      <c r="N47" s="2231">
        <v>0</v>
      </c>
      <c r="O47" s="2232">
        <v>23887</v>
      </c>
      <c r="P47" s="2105">
        <v>9237</v>
      </c>
      <c r="Q47" s="2106">
        <v>19024</v>
      </c>
      <c r="R47" s="2106">
        <v>2249</v>
      </c>
      <c r="S47" s="2107">
        <v>936</v>
      </c>
      <c r="T47" s="2108">
        <v>22209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61"/>
      <c r="Q49" s="113"/>
      <c r="R49" s="113"/>
      <c r="S49" s="113"/>
      <c r="T49" s="113"/>
    </row>
    <row r="50" spans="1:20" x14ac:dyDescent="0.25">
      <c r="P50" s="2"/>
    </row>
    <row r="51" spans="1:20" ht="15.75" thickBot="1" x14ac:dyDescent="0.3"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572" t="s">
        <v>15</v>
      </c>
      <c r="D56" s="1909" t="s">
        <v>546</v>
      </c>
      <c r="E56" s="3609"/>
      <c r="F56" s="2572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1914" t="s">
        <v>17</v>
      </c>
      <c r="B57" s="2369">
        <v>3660</v>
      </c>
      <c r="C57" s="2399">
        <v>3199</v>
      </c>
      <c r="D57" s="2416">
        <v>377</v>
      </c>
      <c r="E57" s="2369">
        <v>2128</v>
      </c>
      <c r="F57" s="2399">
        <v>2635</v>
      </c>
      <c r="G57" s="2416">
        <v>113</v>
      </c>
      <c r="H57" s="2369">
        <v>1435</v>
      </c>
      <c r="I57" s="2034">
        <v>13057</v>
      </c>
      <c r="J57" s="2369">
        <v>115</v>
      </c>
      <c r="K57" s="2369">
        <v>144</v>
      </c>
      <c r="L57" s="2369">
        <v>323</v>
      </c>
      <c r="M57" s="2369">
        <v>0</v>
      </c>
      <c r="N57" s="2034">
        <v>582</v>
      </c>
      <c r="O57" s="2035">
        <v>13639</v>
      </c>
      <c r="P57" s="2457">
        <v>7547</v>
      </c>
      <c r="Q57" s="2471">
        <v>4516</v>
      </c>
      <c r="R57" s="2486">
        <v>5126</v>
      </c>
      <c r="S57" s="2499">
        <v>3143</v>
      </c>
      <c r="T57" s="2040">
        <v>12785</v>
      </c>
    </row>
    <row r="58" spans="1:20" x14ac:dyDescent="0.25">
      <c r="A58" s="2574" t="s">
        <v>552</v>
      </c>
      <c r="B58" s="2370">
        <v>4170</v>
      </c>
      <c r="C58" s="2400">
        <v>5049</v>
      </c>
      <c r="D58" s="2417">
        <v>322</v>
      </c>
      <c r="E58" s="2370">
        <v>1616</v>
      </c>
      <c r="F58" s="2400">
        <v>3539</v>
      </c>
      <c r="G58" s="2416">
        <v>203</v>
      </c>
      <c r="H58" s="2369">
        <v>2012</v>
      </c>
      <c r="I58" s="2034">
        <v>16386</v>
      </c>
      <c r="J58" s="2370">
        <v>129</v>
      </c>
      <c r="K58" s="2370">
        <v>0</v>
      </c>
      <c r="L58" s="2370">
        <v>1627</v>
      </c>
      <c r="M58" s="2369">
        <v>107</v>
      </c>
      <c r="N58" s="2034">
        <v>1863</v>
      </c>
      <c r="O58" s="2035">
        <v>18250</v>
      </c>
      <c r="P58" s="2458">
        <v>13389</v>
      </c>
      <c r="Q58" s="2472">
        <v>1775</v>
      </c>
      <c r="R58" s="2168">
        <v>6090</v>
      </c>
      <c r="S58" s="2169">
        <v>7398</v>
      </c>
      <c r="T58" s="2040">
        <v>15264</v>
      </c>
    </row>
    <row r="59" spans="1:20" s="1945" customFormat="1" x14ac:dyDescent="0.25">
      <c r="A59" s="1933" t="s">
        <v>553</v>
      </c>
      <c r="B59" s="2371">
        <v>1198</v>
      </c>
      <c r="C59" s="2401">
        <v>1931</v>
      </c>
      <c r="D59" s="2417">
        <v>65</v>
      </c>
      <c r="E59" s="2371">
        <v>929</v>
      </c>
      <c r="F59" s="2401">
        <v>840</v>
      </c>
      <c r="G59" s="2416">
        <v>0</v>
      </c>
      <c r="H59" s="2439">
        <v>1372</v>
      </c>
      <c r="I59" s="2053">
        <v>6270</v>
      </c>
      <c r="J59" s="2371">
        <v>53</v>
      </c>
      <c r="K59" s="2371">
        <v>0</v>
      </c>
      <c r="L59" s="2371">
        <v>0</v>
      </c>
      <c r="M59" s="2439">
        <v>107</v>
      </c>
      <c r="N59" s="2053">
        <v>160</v>
      </c>
      <c r="O59" s="2054">
        <v>6430</v>
      </c>
      <c r="P59" s="2459">
        <v>5100</v>
      </c>
      <c r="Q59" s="2473">
        <v>833</v>
      </c>
      <c r="R59" s="2487">
        <v>2393</v>
      </c>
      <c r="S59" s="2552">
        <v>2382</v>
      </c>
      <c r="T59" s="2052">
        <v>5608</v>
      </c>
    </row>
    <row r="60" spans="1:20" s="1945" customFormat="1" x14ac:dyDescent="0.25">
      <c r="A60" s="1933" t="s">
        <v>412</v>
      </c>
      <c r="B60" s="2371">
        <v>1282</v>
      </c>
      <c r="C60" s="2401">
        <v>1320</v>
      </c>
      <c r="D60" s="2417">
        <v>126</v>
      </c>
      <c r="E60" s="2371">
        <v>356</v>
      </c>
      <c r="F60" s="2401">
        <v>1551</v>
      </c>
      <c r="G60" s="2416">
        <v>55</v>
      </c>
      <c r="H60" s="2439">
        <v>0</v>
      </c>
      <c r="I60" s="2053">
        <v>4509</v>
      </c>
      <c r="J60" s="2371">
        <v>0</v>
      </c>
      <c r="K60" s="2371">
        <v>0</v>
      </c>
      <c r="L60" s="2371">
        <v>1</v>
      </c>
      <c r="M60" s="2439">
        <v>0</v>
      </c>
      <c r="N60" s="2053">
        <v>1</v>
      </c>
      <c r="O60" s="2054">
        <v>4510</v>
      </c>
      <c r="P60" s="2459">
        <v>2900</v>
      </c>
      <c r="Q60" s="2473">
        <v>572</v>
      </c>
      <c r="R60" s="2487">
        <v>1304</v>
      </c>
      <c r="S60" s="2552">
        <v>2633</v>
      </c>
      <c r="T60" s="2052">
        <v>4509</v>
      </c>
    </row>
    <row r="61" spans="1:20" s="1945" customFormat="1" x14ac:dyDescent="0.25">
      <c r="A61" s="1933" t="s">
        <v>554</v>
      </c>
      <c r="B61" s="2371">
        <v>1638</v>
      </c>
      <c r="C61" s="2401">
        <v>1383</v>
      </c>
      <c r="D61" s="2417">
        <v>117</v>
      </c>
      <c r="E61" s="2371">
        <v>285</v>
      </c>
      <c r="F61" s="2401">
        <v>1108</v>
      </c>
      <c r="G61" s="2416">
        <v>148</v>
      </c>
      <c r="H61" s="2439">
        <v>640</v>
      </c>
      <c r="I61" s="2053">
        <v>5054</v>
      </c>
      <c r="J61" s="2371">
        <v>76</v>
      </c>
      <c r="K61" s="2371">
        <v>0</v>
      </c>
      <c r="L61" s="2371">
        <v>1626</v>
      </c>
      <c r="M61" s="2439">
        <v>0</v>
      </c>
      <c r="N61" s="2053">
        <v>1702</v>
      </c>
      <c r="O61" s="2054">
        <v>6756</v>
      </c>
      <c r="P61" s="2459">
        <v>5182</v>
      </c>
      <c r="Q61" s="2473">
        <v>251</v>
      </c>
      <c r="R61" s="2487">
        <v>2274</v>
      </c>
      <c r="S61" s="2552">
        <v>2087</v>
      </c>
      <c r="T61" s="2052">
        <v>4612</v>
      </c>
    </row>
    <row r="62" spans="1:20" x14ac:dyDescent="0.25">
      <c r="A62" s="2574" t="s">
        <v>555</v>
      </c>
      <c r="B62" s="2370">
        <v>1201</v>
      </c>
      <c r="C62" s="2400">
        <v>450</v>
      </c>
      <c r="D62" s="2417">
        <v>95</v>
      </c>
      <c r="E62" s="2370">
        <v>562</v>
      </c>
      <c r="F62" s="2400">
        <v>478</v>
      </c>
      <c r="G62" s="2416">
        <v>49</v>
      </c>
      <c r="H62" s="2369">
        <v>49</v>
      </c>
      <c r="I62" s="2034">
        <v>2741</v>
      </c>
      <c r="J62" s="2370">
        <v>0</v>
      </c>
      <c r="K62" s="2370">
        <v>0</v>
      </c>
      <c r="L62" s="2370">
        <v>0</v>
      </c>
      <c r="M62" s="2369">
        <v>0</v>
      </c>
      <c r="N62" s="2034">
        <v>0</v>
      </c>
      <c r="O62" s="2035">
        <v>2741</v>
      </c>
      <c r="P62" s="2458">
        <v>1312</v>
      </c>
      <c r="Q62" s="2472">
        <v>562</v>
      </c>
      <c r="R62" s="2168">
        <v>868</v>
      </c>
      <c r="S62" s="2169">
        <v>880</v>
      </c>
      <c r="T62" s="2040">
        <v>2310</v>
      </c>
    </row>
    <row r="63" spans="1:20" x14ac:dyDescent="0.25">
      <c r="A63" s="1947" t="s">
        <v>556</v>
      </c>
      <c r="B63" s="2592">
        <v>1048</v>
      </c>
      <c r="C63" s="2593">
        <v>290</v>
      </c>
      <c r="D63" s="2594">
        <v>0</v>
      </c>
      <c r="E63" s="2592">
        <v>323</v>
      </c>
      <c r="F63" s="2593">
        <v>322</v>
      </c>
      <c r="G63" s="2422">
        <v>16</v>
      </c>
      <c r="H63" s="2440">
        <v>43</v>
      </c>
      <c r="I63" s="2062">
        <v>2026</v>
      </c>
      <c r="J63" s="2592">
        <v>0</v>
      </c>
      <c r="K63" s="2592">
        <v>0</v>
      </c>
      <c r="L63" s="2592">
        <v>0</v>
      </c>
      <c r="M63" s="2440">
        <v>0</v>
      </c>
      <c r="N63" s="2062">
        <v>0</v>
      </c>
      <c r="O63" s="2062">
        <v>2026</v>
      </c>
      <c r="P63" s="2595">
        <v>940</v>
      </c>
      <c r="Q63" s="2596">
        <v>300</v>
      </c>
      <c r="R63" s="2597">
        <v>419</v>
      </c>
      <c r="S63" s="2613">
        <v>767</v>
      </c>
      <c r="T63" s="2062">
        <v>1486</v>
      </c>
    </row>
    <row r="64" spans="1:20" ht="15.75" thickBot="1" x14ac:dyDescent="0.3">
      <c r="A64" s="2574" t="s">
        <v>23</v>
      </c>
      <c r="B64" s="2598">
        <v>2683</v>
      </c>
      <c r="C64" s="2599">
        <v>3618</v>
      </c>
      <c r="D64" s="2600">
        <v>279</v>
      </c>
      <c r="E64" s="2598">
        <v>361</v>
      </c>
      <c r="F64" s="2599">
        <v>510</v>
      </c>
      <c r="G64" s="2417">
        <v>165</v>
      </c>
      <c r="H64" s="2369">
        <v>290</v>
      </c>
      <c r="I64" s="2071">
        <v>7462</v>
      </c>
      <c r="J64" s="2598">
        <v>77</v>
      </c>
      <c r="K64" s="2598">
        <v>820</v>
      </c>
      <c r="L64" s="2598">
        <v>0</v>
      </c>
      <c r="M64" s="2369">
        <v>0</v>
      </c>
      <c r="N64" s="2071">
        <v>897</v>
      </c>
      <c r="O64" s="2072">
        <v>8359</v>
      </c>
      <c r="P64" s="2601">
        <v>3986</v>
      </c>
      <c r="Q64" s="2602">
        <v>1361</v>
      </c>
      <c r="R64" s="2603">
        <v>2226</v>
      </c>
      <c r="S64" s="2604">
        <v>4623</v>
      </c>
      <c r="T64" s="2040">
        <v>8210</v>
      </c>
    </row>
    <row r="65" spans="1:20" ht="15.75" thickBot="1" x14ac:dyDescent="0.3">
      <c r="A65" s="1966" t="s">
        <v>24</v>
      </c>
      <c r="B65" s="2077">
        <v>11714</v>
      </c>
      <c r="C65" s="2077">
        <v>12317</v>
      </c>
      <c r="D65" s="2080">
        <v>1073</v>
      </c>
      <c r="E65" s="2077">
        <v>4667</v>
      </c>
      <c r="F65" s="2077">
        <v>7162</v>
      </c>
      <c r="G65" s="2080">
        <v>530</v>
      </c>
      <c r="H65" s="2077">
        <v>3786</v>
      </c>
      <c r="I65" s="2078">
        <v>39647</v>
      </c>
      <c r="J65" s="2077">
        <v>321</v>
      </c>
      <c r="K65" s="2077">
        <v>964</v>
      </c>
      <c r="L65" s="2077">
        <v>1950</v>
      </c>
      <c r="M65" s="2077">
        <v>107</v>
      </c>
      <c r="N65" s="2078">
        <v>3342</v>
      </c>
      <c r="O65" s="2079">
        <v>42989</v>
      </c>
      <c r="P65" s="2077">
        <v>26235</v>
      </c>
      <c r="Q65" s="2080">
        <v>8215</v>
      </c>
      <c r="R65" s="2080">
        <v>14310</v>
      </c>
      <c r="S65" s="2080">
        <v>16044</v>
      </c>
      <c r="T65" s="2080">
        <v>38569</v>
      </c>
    </row>
    <row r="66" spans="1:20" x14ac:dyDescent="0.25">
      <c r="A66" s="1971" t="s">
        <v>609</v>
      </c>
      <c r="B66" s="2374">
        <v>233</v>
      </c>
      <c r="C66" s="2404">
        <v>887</v>
      </c>
      <c r="D66" s="2421">
        <v>0</v>
      </c>
      <c r="E66" s="2374">
        <v>490</v>
      </c>
      <c r="F66" s="2404">
        <v>2559</v>
      </c>
      <c r="G66" s="2421">
        <v>0</v>
      </c>
      <c r="H66" s="2374">
        <v>0</v>
      </c>
      <c r="I66" s="2034">
        <v>4168</v>
      </c>
      <c r="J66" s="2374">
        <v>388</v>
      </c>
      <c r="K66" s="2374">
        <v>0</v>
      </c>
      <c r="L66" s="2374">
        <v>74</v>
      </c>
      <c r="M66" s="2374">
        <v>0</v>
      </c>
      <c r="N66" s="2084">
        <v>462</v>
      </c>
      <c r="O66" s="2085">
        <v>4631</v>
      </c>
      <c r="P66" s="2221">
        <v>3729</v>
      </c>
      <c r="Q66" s="2471">
        <v>50</v>
      </c>
      <c r="R66" s="2486">
        <v>867</v>
      </c>
      <c r="S66" s="2499">
        <v>669</v>
      </c>
      <c r="T66" s="2040">
        <v>1586</v>
      </c>
    </row>
    <row r="67" spans="1:20" x14ac:dyDescent="0.25">
      <c r="A67" s="1978" t="s">
        <v>610</v>
      </c>
      <c r="B67" s="2370">
        <v>6942</v>
      </c>
      <c r="C67" s="2400">
        <v>522</v>
      </c>
      <c r="D67" s="2417">
        <v>0</v>
      </c>
      <c r="E67" s="2370">
        <v>383</v>
      </c>
      <c r="F67" s="2400">
        <v>1328</v>
      </c>
      <c r="G67" s="2417">
        <v>0</v>
      </c>
      <c r="H67" s="2370">
        <v>64</v>
      </c>
      <c r="I67" s="2034">
        <v>9238</v>
      </c>
      <c r="J67" s="2370">
        <v>0</v>
      </c>
      <c r="K67" s="2370">
        <v>0</v>
      </c>
      <c r="L67" s="2370">
        <v>0</v>
      </c>
      <c r="M67" s="2370">
        <v>0</v>
      </c>
      <c r="N67" s="2087">
        <v>0</v>
      </c>
      <c r="O67" s="2088">
        <v>9238</v>
      </c>
      <c r="P67" s="2458">
        <v>8008</v>
      </c>
      <c r="Q67" s="2472">
        <v>38</v>
      </c>
      <c r="R67" s="2168">
        <v>143</v>
      </c>
      <c r="S67" s="2169">
        <v>267</v>
      </c>
      <c r="T67" s="2040">
        <v>448</v>
      </c>
    </row>
    <row r="68" spans="1:20" x14ac:dyDescent="0.25">
      <c r="A68" s="1978" t="s">
        <v>37</v>
      </c>
      <c r="B68" s="2370">
        <v>14</v>
      </c>
      <c r="C68" s="2400">
        <v>200</v>
      </c>
      <c r="D68" s="2417">
        <v>0</v>
      </c>
      <c r="E68" s="2370">
        <v>102</v>
      </c>
      <c r="F68" s="2400">
        <v>41</v>
      </c>
      <c r="G68" s="2417">
        <v>0</v>
      </c>
      <c r="H68" s="2370">
        <v>0</v>
      </c>
      <c r="I68" s="2034">
        <v>357</v>
      </c>
      <c r="J68" s="2370">
        <v>309</v>
      </c>
      <c r="K68" s="2370">
        <v>0</v>
      </c>
      <c r="L68" s="2370">
        <v>0</v>
      </c>
      <c r="M68" s="2370">
        <v>0</v>
      </c>
      <c r="N68" s="2087">
        <v>309</v>
      </c>
      <c r="O68" s="2088">
        <v>666</v>
      </c>
      <c r="P68" s="2458">
        <v>106</v>
      </c>
      <c r="Q68" s="2472">
        <v>19</v>
      </c>
      <c r="R68" s="2168">
        <v>50</v>
      </c>
      <c r="S68" s="2169">
        <v>284</v>
      </c>
      <c r="T68" s="2040">
        <v>353</v>
      </c>
    </row>
    <row r="69" spans="1:20" x14ac:dyDescent="0.25">
      <c r="A69" s="1978" t="s">
        <v>38</v>
      </c>
      <c r="B69" s="2370">
        <v>5</v>
      </c>
      <c r="C69" s="2400">
        <v>454</v>
      </c>
      <c r="D69" s="2417">
        <v>0</v>
      </c>
      <c r="E69" s="2370">
        <v>14</v>
      </c>
      <c r="F69" s="2400">
        <v>222</v>
      </c>
      <c r="G69" s="2417">
        <v>0</v>
      </c>
      <c r="H69" s="2370">
        <v>0</v>
      </c>
      <c r="I69" s="2034">
        <v>695</v>
      </c>
      <c r="J69" s="2370">
        <v>0</v>
      </c>
      <c r="K69" s="2370">
        <v>0</v>
      </c>
      <c r="L69" s="2370">
        <v>0</v>
      </c>
      <c r="M69" s="2370">
        <v>0</v>
      </c>
      <c r="N69" s="2087">
        <v>0</v>
      </c>
      <c r="O69" s="2088">
        <v>695</v>
      </c>
      <c r="P69" s="2458">
        <v>638</v>
      </c>
      <c r="Q69" s="2472">
        <v>19</v>
      </c>
      <c r="R69" s="2168">
        <v>454</v>
      </c>
      <c r="S69" s="2169">
        <v>222</v>
      </c>
      <c r="T69" s="2040">
        <v>695</v>
      </c>
    </row>
    <row r="70" spans="1:20" x14ac:dyDescent="0.25">
      <c r="A70" s="1978" t="s">
        <v>39</v>
      </c>
      <c r="B70" s="2370">
        <v>227</v>
      </c>
      <c r="C70" s="2400">
        <v>2981</v>
      </c>
      <c r="D70" s="2417">
        <v>0</v>
      </c>
      <c r="E70" s="2370">
        <v>689</v>
      </c>
      <c r="F70" s="2400">
        <v>69</v>
      </c>
      <c r="G70" s="2417">
        <v>0</v>
      </c>
      <c r="H70" s="2370">
        <v>0</v>
      </c>
      <c r="I70" s="2034">
        <v>3966</v>
      </c>
      <c r="J70" s="2370">
        <v>0</v>
      </c>
      <c r="K70" s="2370">
        <v>693</v>
      </c>
      <c r="L70" s="2370">
        <v>10780</v>
      </c>
      <c r="M70" s="2370">
        <v>0</v>
      </c>
      <c r="N70" s="2087">
        <v>11473</v>
      </c>
      <c r="O70" s="2088">
        <v>15439</v>
      </c>
      <c r="P70" s="2458">
        <v>13216</v>
      </c>
      <c r="Q70" s="2472">
        <v>130</v>
      </c>
      <c r="R70" s="2168">
        <v>992</v>
      </c>
      <c r="S70" s="2169">
        <v>6001</v>
      </c>
      <c r="T70" s="2040">
        <v>7123</v>
      </c>
    </row>
    <row r="71" spans="1:20" ht="15" customHeight="1" x14ac:dyDescent="0.25">
      <c r="A71" s="1978" t="s">
        <v>40</v>
      </c>
      <c r="B71" s="2370">
        <v>2</v>
      </c>
      <c r="C71" s="2400">
        <v>11</v>
      </c>
      <c r="D71" s="2417">
        <v>0</v>
      </c>
      <c r="E71" s="2370">
        <v>5</v>
      </c>
      <c r="F71" s="2400">
        <v>47</v>
      </c>
      <c r="G71" s="2417">
        <v>0</v>
      </c>
      <c r="H71" s="2370">
        <v>1000</v>
      </c>
      <c r="I71" s="2034">
        <v>1065</v>
      </c>
      <c r="J71" s="2370">
        <v>0</v>
      </c>
      <c r="K71" s="2370">
        <v>0</v>
      </c>
      <c r="L71" s="2370">
        <v>0</v>
      </c>
      <c r="M71" s="2370">
        <v>3080</v>
      </c>
      <c r="N71" s="2087">
        <v>3080</v>
      </c>
      <c r="O71" s="2088">
        <v>4145</v>
      </c>
      <c r="P71" s="2458">
        <v>4129</v>
      </c>
      <c r="Q71" s="2472">
        <v>16</v>
      </c>
      <c r="R71" s="2168">
        <v>0</v>
      </c>
      <c r="S71" s="2169">
        <v>2</v>
      </c>
      <c r="T71" s="2040">
        <v>18</v>
      </c>
    </row>
    <row r="72" spans="1:20" x14ac:dyDescent="0.25">
      <c r="A72" s="2590" t="s">
        <v>41</v>
      </c>
      <c r="B72" s="2370">
        <v>13</v>
      </c>
      <c r="C72" s="2400">
        <v>496</v>
      </c>
      <c r="D72" s="2417">
        <v>0</v>
      </c>
      <c r="E72" s="2370">
        <v>106</v>
      </c>
      <c r="F72" s="2400">
        <v>5132</v>
      </c>
      <c r="G72" s="2417">
        <v>0</v>
      </c>
      <c r="H72" s="2370">
        <v>0</v>
      </c>
      <c r="I72" s="2034">
        <v>5747</v>
      </c>
      <c r="J72" s="2370">
        <v>284</v>
      </c>
      <c r="K72" s="2370">
        <v>0</v>
      </c>
      <c r="L72" s="2370">
        <v>58</v>
      </c>
      <c r="M72" s="2370">
        <v>39</v>
      </c>
      <c r="N72" s="2087">
        <v>381</v>
      </c>
      <c r="O72" s="2088">
        <v>6128</v>
      </c>
      <c r="P72" s="2458">
        <v>5633</v>
      </c>
      <c r="Q72" s="2472">
        <v>99</v>
      </c>
      <c r="R72" s="2168">
        <v>8</v>
      </c>
      <c r="S72" s="2169">
        <v>2094</v>
      </c>
      <c r="T72" s="2040">
        <v>2201</v>
      </c>
    </row>
    <row r="73" spans="1:20" x14ac:dyDescent="0.25">
      <c r="A73" s="1978" t="s">
        <v>42</v>
      </c>
      <c r="B73" s="2370">
        <v>92</v>
      </c>
      <c r="C73" s="2400">
        <v>3177</v>
      </c>
      <c r="D73" s="2417">
        <v>0</v>
      </c>
      <c r="E73" s="2370">
        <v>62</v>
      </c>
      <c r="F73" s="2400">
        <v>88</v>
      </c>
      <c r="G73" s="2417">
        <v>0</v>
      </c>
      <c r="H73" s="2370">
        <v>693</v>
      </c>
      <c r="I73" s="2034">
        <v>4112</v>
      </c>
      <c r="J73" s="2370">
        <v>0</v>
      </c>
      <c r="K73" s="2370">
        <v>0</v>
      </c>
      <c r="L73" s="2370">
        <v>0</v>
      </c>
      <c r="M73" s="2370">
        <v>0</v>
      </c>
      <c r="N73" s="2087">
        <v>0</v>
      </c>
      <c r="O73" s="2088">
        <v>4112</v>
      </c>
      <c r="P73" s="2458">
        <v>3868</v>
      </c>
      <c r="Q73" s="2472">
        <v>176</v>
      </c>
      <c r="R73" s="2168">
        <v>262</v>
      </c>
      <c r="S73" s="2169">
        <v>176</v>
      </c>
      <c r="T73" s="2040">
        <v>614</v>
      </c>
    </row>
    <row r="74" spans="1:20" x14ac:dyDescent="0.25">
      <c r="A74" s="1978" t="s">
        <v>43</v>
      </c>
      <c r="B74" s="2370">
        <v>267</v>
      </c>
      <c r="C74" s="2400">
        <v>581</v>
      </c>
      <c r="D74" s="2417">
        <v>0</v>
      </c>
      <c r="E74" s="2370">
        <v>228</v>
      </c>
      <c r="F74" s="2400">
        <v>8</v>
      </c>
      <c r="G74" s="2417">
        <v>0</v>
      </c>
      <c r="H74" s="2370">
        <v>247</v>
      </c>
      <c r="I74" s="2034">
        <v>1332</v>
      </c>
      <c r="J74" s="2370">
        <v>0</v>
      </c>
      <c r="K74" s="2370">
        <v>0</v>
      </c>
      <c r="L74" s="2370">
        <v>0</v>
      </c>
      <c r="M74" s="2370">
        <v>0</v>
      </c>
      <c r="N74" s="2087">
        <v>0</v>
      </c>
      <c r="O74" s="2088">
        <v>1332</v>
      </c>
      <c r="P74" s="2458">
        <v>1023</v>
      </c>
      <c r="Q74" s="2472">
        <v>97</v>
      </c>
      <c r="R74" s="2168">
        <v>640</v>
      </c>
      <c r="S74" s="2169">
        <v>228</v>
      </c>
      <c r="T74" s="2040">
        <v>964</v>
      </c>
    </row>
    <row r="75" spans="1:20" x14ac:dyDescent="0.25">
      <c r="A75" s="1978" t="s">
        <v>44</v>
      </c>
      <c r="B75" s="2370">
        <v>0</v>
      </c>
      <c r="C75" s="2400">
        <v>118</v>
      </c>
      <c r="D75" s="2417">
        <v>0</v>
      </c>
      <c r="E75" s="2370">
        <v>308</v>
      </c>
      <c r="F75" s="2400">
        <v>60</v>
      </c>
      <c r="G75" s="2417">
        <v>0</v>
      </c>
      <c r="H75" s="2370">
        <v>503</v>
      </c>
      <c r="I75" s="2034">
        <v>989</v>
      </c>
      <c r="J75" s="2370">
        <v>0</v>
      </c>
      <c r="K75" s="2370">
        <v>0</v>
      </c>
      <c r="L75" s="2370">
        <v>0</v>
      </c>
      <c r="M75" s="2370">
        <v>0</v>
      </c>
      <c r="N75" s="2087">
        <v>0</v>
      </c>
      <c r="O75" s="2088">
        <v>989</v>
      </c>
      <c r="P75" s="2458">
        <v>868</v>
      </c>
      <c r="Q75" s="2472">
        <v>27</v>
      </c>
      <c r="R75" s="2168">
        <v>162</v>
      </c>
      <c r="S75" s="2169">
        <v>0</v>
      </c>
      <c r="T75" s="2040">
        <v>189</v>
      </c>
    </row>
    <row r="76" spans="1:20" x14ac:dyDescent="0.25">
      <c r="A76" s="1978" t="s">
        <v>45</v>
      </c>
      <c r="B76" s="2370">
        <v>0</v>
      </c>
      <c r="C76" s="2400">
        <v>484</v>
      </c>
      <c r="D76" s="2417">
        <v>0</v>
      </c>
      <c r="E76" s="2370">
        <v>1</v>
      </c>
      <c r="F76" s="2400">
        <v>201</v>
      </c>
      <c r="G76" s="2417">
        <v>0</v>
      </c>
      <c r="H76" s="2370">
        <v>48</v>
      </c>
      <c r="I76" s="2034">
        <v>734</v>
      </c>
      <c r="J76" s="2370">
        <v>0</v>
      </c>
      <c r="K76" s="2370">
        <v>0</v>
      </c>
      <c r="L76" s="2370">
        <v>0</v>
      </c>
      <c r="M76" s="2370">
        <v>0</v>
      </c>
      <c r="N76" s="2087">
        <v>0</v>
      </c>
      <c r="O76" s="2088">
        <v>734</v>
      </c>
      <c r="P76" s="2458">
        <v>527</v>
      </c>
      <c r="Q76" s="2472">
        <v>1</v>
      </c>
      <c r="R76" s="2168">
        <v>49</v>
      </c>
      <c r="S76" s="2169">
        <v>684</v>
      </c>
      <c r="T76" s="2040">
        <v>734</v>
      </c>
    </row>
    <row r="77" spans="1:20" x14ac:dyDescent="0.25">
      <c r="A77" s="1978" t="s">
        <v>46</v>
      </c>
      <c r="B77" s="2370">
        <v>104</v>
      </c>
      <c r="C77" s="2400">
        <v>2380</v>
      </c>
      <c r="D77" s="2417">
        <v>0</v>
      </c>
      <c r="E77" s="2370">
        <v>7</v>
      </c>
      <c r="F77" s="2400">
        <v>2512</v>
      </c>
      <c r="G77" s="2417">
        <v>0</v>
      </c>
      <c r="H77" s="2370">
        <v>245</v>
      </c>
      <c r="I77" s="2034">
        <v>5248</v>
      </c>
      <c r="J77" s="2370">
        <v>0</v>
      </c>
      <c r="K77" s="2370">
        <v>0</v>
      </c>
      <c r="L77" s="2370">
        <v>0</v>
      </c>
      <c r="M77" s="2370">
        <v>0</v>
      </c>
      <c r="N77" s="2087">
        <v>0</v>
      </c>
      <c r="O77" s="2088">
        <v>5248</v>
      </c>
      <c r="P77" s="2458">
        <v>3467</v>
      </c>
      <c r="Q77" s="2472">
        <v>0</v>
      </c>
      <c r="R77" s="2168">
        <v>2030</v>
      </c>
      <c r="S77" s="2169">
        <v>1235</v>
      </c>
      <c r="T77" s="2040">
        <v>3265</v>
      </c>
    </row>
    <row r="78" spans="1:20" x14ac:dyDescent="0.25">
      <c r="A78" s="1978" t="s">
        <v>47</v>
      </c>
      <c r="B78" s="2370">
        <v>40</v>
      </c>
      <c r="C78" s="2400">
        <v>45</v>
      </c>
      <c r="D78" s="2417">
        <v>0</v>
      </c>
      <c r="E78" s="2370">
        <v>101</v>
      </c>
      <c r="F78" s="2400">
        <v>199</v>
      </c>
      <c r="G78" s="2417">
        <v>0</v>
      </c>
      <c r="H78" s="2370">
        <v>0</v>
      </c>
      <c r="I78" s="2034">
        <v>385</v>
      </c>
      <c r="J78" s="2370">
        <v>0</v>
      </c>
      <c r="K78" s="2370">
        <v>0</v>
      </c>
      <c r="L78" s="2370">
        <v>8</v>
      </c>
      <c r="M78" s="2370">
        <v>0</v>
      </c>
      <c r="N78" s="2087">
        <v>8</v>
      </c>
      <c r="O78" s="2088">
        <v>393</v>
      </c>
      <c r="P78" s="2458">
        <v>308</v>
      </c>
      <c r="Q78" s="2472">
        <v>1</v>
      </c>
      <c r="R78" s="2168">
        <v>185</v>
      </c>
      <c r="S78" s="2169">
        <v>0</v>
      </c>
      <c r="T78" s="2040">
        <v>186</v>
      </c>
    </row>
    <row r="79" spans="1:20" x14ac:dyDescent="0.25">
      <c r="A79" s="1982" t="s">
        <v>557</v>
      </c>
      <c r="B79" s="2375">
        <v>742</v>
      </c>
      <c r="C79" s="2405">
        <v>101</v>
      </c>
      <c r="D79" s="2422">
        <v>38</v>
      </c>
      <c r="E79" s="2375">
        <v>317</v>
      </c>
      <c r="F79" s="2405">
        <v>514</v>
      </c>
      <c r="G79" s="2422">
        <v>0</v>
      </c>
      <c r="H79" s="2375">
        <v>588</v>
      </c>
      <c r="I79" s="2062">
        <v>2262</v>
      </c>
      <c r="J79" s="2375">
        <v>0</v>
      </c>
      <c r="K79" s="2375">
        <v>0</v>
      </c>
      <c r="L79" s="2375">
        <v>0</v>
      </c>
      <c r="M79" s="2375">
        <v>0</v>
      </c>
      <c r="N79" s="2089">
        <v>0</v>
      </c>
      <c r="O79" s="2089">
        <v>2262</v>
      </c>
      <c r="P79" s="2462">
        <v>1575</v>
      </c>
      <c r="Q79" s="2476">
        <v>881</v>
      </c>
      <c r="R79" s="2490">
        <v>387</v>
      </c>
      <c r="S79" s="2554">
        <v>620</v>
      </c>
      <c r="T79" s="2062">
        <v>1888</v>
      </c>
    </row>
    <row r="80" spans="1:20" ht="15.75" thickBot="1" x14ac:dyDescent="0.3">
      <c r="A80" s="2574" t="s">
        <v>321</v>
      </c>
      <c r="B80" s="2370">
        <v>619</v>
      </c>
      <c r="C80" s="2400">
        <v>738</v>
      </c>
      <c r="D80" s="2417">
        <v>25</v>
      </c>
      <c r="E80" s="2370">
        <v>1151</v>
      </c>
      <c r="F80" s="2400">
        <v>1952</v>
      </c>
      <c r="G80" s="2417">
        <v>0</v>
      </c>
      <c r="H80" s="2370">
        <v>1143</v>
      </c>
      <c r="I80" s="2071">
        <v>5603</v>
      </c>
      <c r="J80" s="2370">
        <v>165</v>
      </c>
      <c r="K80" s="2370">
        <v>0</v>
      </c>
      <c r="L80" s="2370">
        <v>1110</v>
      </c>
      <c r="M80" s="2370">
        <v>1575</v>
      </c>
      <c r="N80" s="2087">
        <v>2850</v>
      </c>
      <c r="O80" s="2088">
        <v>8453</v>
      </c>
      <c r="P80" s="2458">
        <v>6784</v>
      </c>
      <c r="Q80" s="2602">
        <v>2037</v>
      </c>
      <c r="R80" s="2603">
        <v>1569</v>
      </c>
      <c r="S80" s="2604">
        <v>1663</v>
      </c>
      <c r="T80" s="2095">
        <v>5269</v>
      </c>
    </row>
    <row r="81" spans="1:20" s="2" customFormat="1" ht="15.75" thickBot="1" x14ac:dyDescent="0.3">
      <c r="A81" s="1992" t="s">
        <v>25</v>
      </c>
      <c r="B81" s="2096">
        <v>9300</v>
      </c>
      <c r="C81" s="2097">
        <v>13176</v>
      </c>
      <c r="D81" s="2098">
        <v>63</v>
      </c>
      <c r="E81" s="2096">
        <v>3964</v>
      </c>
      <c r="F81" s="2097">
        <v>14933</v>
      </c>
      <c r="G81" s="2098">
        <v>0</v>
      </c>
      <c r="H81" s="2096">
        <v>4531</v>
      </c>
      <c r="I81" s="2078">
        <v>45904</v>
      </c>
      <c r="J81" s="2096">
        <v>1146</v>
      </c>
      <c r="K81" s="2096">
        <v>693</v>
      </c>
      <c r="L81" s="2096">
        <v>12030</v>
      </c>
      <c r="M81" s="2096">
        <v>4694</v>
      </c>
      <c r="N81" s="2099">
        <v>18563</v>
      </c>
      <c r="O81" s="2100">
        <v>64467</v>
      </c>
      <c r="P81" s="2096">
        <v>53880</v>
      </c>
      <c r="Q81" s="2101">
        <v>3591</v>
      </c>
      <c r="R81" s="2101">
        <v>7798</v>
      </c>
      <c r="S81" s="2102">
        <v>14145</v>
      </c>
      <c r="T81" s="2080">
        <v>25534</v>
      </c>
    </row>
    <row r="82" spans="1:20" s="2" customFormat="1" ht="15.75" thickBot="1" x14ac:dyDescent="0.3">
      <c r="A82" s="1966" t="s">
        <v>558</v>
      </c>
      <c r="B82" s="2077">
        <v>21014</v>
      </c>
      <c r="C82" s="2103">
        <v>25492</v>
      </c>
      <c r="D82" s="2104">
        <v>1136</v>
      </c>
      <c r="E82" s="2077">
        <v>8631</v>
      </c>
      <c r="F82" s="2105">
        <v>22096</v>
      </c>
      <c r="G82" s="2080">
        <v>530</v>
      </c>
      <c r="H82" s="2077">
        <v>8317</v>
      </c>
      <c r="I82" s="2078">
        <v>85550</v>
      </c>
      <c r="J82" s="2077">
        <v>1467</v>
      </c>
      <c r="K82" s="2077">
        <v>1657</v>
      </c>
      <c r="L82" s="2077">
        <v>13980</v>
      </c>
      <c r="M82" s="2077">
        <v>4801</v>
      </c>
      <c r="N82" s="2078">
        <v>21905</v>
      </c>
      <c r="O82" s="2079">
        <v>107455</v>
      </c>
      <c r="P82" s="2077">
        <v>80115</v>
      </c>
      <c r="Q82" s="2106">
        <v>11806</v>
      </c>
      <c r="R82" s="2106">
        <v>22107</v>
      </c>
      <c r="S82" s="2107">
        <v>30189</v>
      </c>
      <c r="T82" s="2108">
        <v>64102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11714</v>
      </c>
      <c r="C90" s="2116">
        <v>12317</v>
      </c>
      <c r="D90" s="2237">
        <v>1073</v>
      </c>
      <c r="E90" s="2116">
        <v>4667</v>
      </c>
      <c r="F90" s="2116">
        <v>7162</v>
      </c>
      <c r="G90" s="2117">
        <v>530</v>
      </c>
      <c r="H90" s="2116">
        <v>3786</v>
      </c>
      <c r="I90" s="2118">
        <v>39647</v>
      </c>
      <c r="J90" s="2119">
        <v>321</v>
      </c>
      <c r="K90" s="2116">
        <v>964</v>
      </c>
      <c r="L90" s="2119">
        <v>1950</v>
      </c>
      <c r="M90" s="2116">
        <v>107</v>
      </c>
      <c r="N90" s="2120">
        <v>3342</v>
      </c>
      <c r="O90" s="2121">
        <v>42989</v>
      </c>
      <c r="P90" s="2122">
        <v>26235</v>
      </c>
      <c r="Q90" s="2101">
        <v>8215</v>
      </c>
      <c r="R90" s="2101">
        <v>14310</v>
      </c>
      <c r="S90" s="2102">
        <v>16044</v>
      </c>
      <c r="T90" s="2080">
        <v>38569</v>
      </c>
    </row>
    <row r="91" spans="1:20" x14ac:dyDescent="0.25">
      <c r="A91" s="2123" t="s">
        <v>49</v>
      </c>
      <c r="B91" s="2377">
        <v>8689</v>
      </c>
      <c r="C91" s="2406">
        <v>7656</v>
      </c>
      <c r="D91" s="2523">
        <v>715</v>
      </c>
      <c r="E91" s="2406">
        <v>3685</v>
      </c>
      <c r="F91" s="2406">
        <v>5057</v>
      </c>
      <c r="G91" s="2432">
        <v>273</v>
      </c>
      <c r="H91" s="2544">
        <v>3090</v>
      </c>
      <c r="I91" s="2445">
        <v>28178</v>
      </c>
      <c r="J91" s="2387">
        <v>321</v>
      </c>
      <c r="K91" s="2406">
        <v>964</v>
      </c>
      <c r="L91" s="2130">
        <v>1950</v>
      </c>
      <c r="M91" s="2130">
        <v>107</v>
      </c>
      <c r="N91" s="2131">
        <v>3342</v>
      </c>
      <c r="O91" s="2132">
        <v>31520</v>
      </c>
      <c r="P91" s="2463">
        <v>19852</v>
      </c>
      <c r="Q91" s="2477">
        <v>7272</v>
      </c>
      <c r="R91" s="2491">
        <v>11670</v>
      </c>
      <c r="S91" s="2501">
        <v>9228</v>
      </c>
      <c r="T91" s="2040">
        <v>28171</v>
      </c>
    </row>
    <row r="92" spans="1:20" x14ac:dyDescent="0.25">
      <c r="A92" s="2137" t="s">
        <v>50</v>
      </c>
      <c r="B92" s="2378">
        <v>0</v>
      </c>
      <c r="C92" s="2511">
        <v>0</v>
      </c>
      <c r="D92" s="2524">
        <v>0</v>
      </c>
      <c r="E92" s="2511">
        <v>0</v>
      </c>
      <c r="F92" s="2511">
        <v>0</v>
      </c>
      <c r="G92" s="2536">
        <v>0</v>
      </c>
      <c r="H92" s="2545">
        <v>0</v>
      </c>
      <c r="I92" s="2446">
        <v>0</v>
      </c>
      <c r="J92" s="2388">
        <v>0</v>
      </c>
      <c r="K92" s="2379">
        <v>0</v>
      </c>
      <c r="L92" s="2144">
        <v>0</v>
      </c>
      <c r="M92" s="2144">
        <v>0</v>
      </c>
      <c r="N92" s="2131">
        <v>0</v>
      </c>
      <c r="O92" s="2132">
        <v>0</v>
      </c>
      <c r="P92" s="2170">
        <v>0</v>
      </c>
      <c r="Q92" s="2478">
        <v>0</v>
      </c>
      <c r="R92" s="2425">
        <v>0</v>
      </c>
      <c r="S92" s="2434">
        <v>0</v>
      </c>
      <c r="T92" s="2149">
        <v>0</v>
      </c>
    </row>
    <row r="93" spans="1:20" x14ac:dyDescent="0.25">
      <c r="A93" s="2137" t="s">
        <v>51</v>
      </c>
      <c r="B93" s="2378">
        <v>2333</v>
      </c>
      <c r="C93" s="2511">
        <v>3778</v>
      </c>
      <c r="D93" s="2524">
        <v>311</v>
      </c>
      <c r="E93" s="2379">
        <v>608</v>
      </c>
      <c r="F93" s="2379">
        <v>1411</v>
      </c>
      <c r="G93" s="2536">
        <v>86</v>
      </c>
      <c r="H93" s="2545">
        <v>590</v>
      </c>
      <c r="I93" s="2446">
        <v>8720</v>
      </c>
      <c r="J93" s="2388">
        <v>0</v>
      </c>
      <c r="K93" s="2379">
        <v>0</v>
      </c>
      <c r="L93" s="2144">
        <v>0</v>
      </c>
      <c r="M93" s="2144">
        <v>0</v>
      </c>
      <c r="N93" s="2131">
        <v>0</v>
      </c>
      <c r="O93" s="2132">
        <v>8720</v>
      </c>
      <c r="P93" s="2170">
        <v>4806</v>
      </c>
      <c r="Q93" s="2478">
        <v>307</v>
      </c>
      <c r="R93" s="2425">
        <v>1384</v>
      </c>
      <c r="S93" s="2434">
        <v>6101</v>
      </c>
      <c r="T93" s="2149">
        <v>7791</v>
      </c>
    </row>
    <row r="94" spans="1:20" x14ac:dyDescent="0.25">
      <c r="A94" s="2150" t="s">
        <v>52</v>
      </c>
      <c r="B94" s="2379">
        <v>298</v>
      </c>
      <c r="C94" s="2511">
        <v>160</v>
      </c>
      <c r="D94" s="2524">
        <v>47</v>
      </c>
      <c r="E94" s="2512">
        <v>290</v>
      </c>
      <c r="F94" s="2512">
        <v>87</v>
      </c>
      <c r="G94" s="2537">
        <v>0</v>
      </c>
      <c r="H94" s="2546">
        <v>49</v>
      </c>
      <c r="I94" s="2446">
        <v>884</v>
      </c>
      <c r="J94" s="2389">
        <v>0</v>
      </c>
      <c r="K94" s="2380">
        <v>0</v>
      </c>
      <c r="L94" s="2380">
        <v>0</v>
      </c>
      <c r="M94" s="2380">
        <v>0</v>
      </c>
      <c r="N94" s="2131">
        <v>0</v>
      </c>
      <c r="O94" s="2132">
        <v>884</v>
      </c>
      <c r="P94" s="2170">
        <v>332</v>
      </c>
      <c r="Q94" s="2478">
        <v>502</v>
      </c>
      <c r="R94" s="2425">
        <v>98</v>
      </c>
      <c r="S94" s="2434">
        <v>196</v>
      </c>
      <c r="T94" s="2149">
        <v>796</v>
      </c>
    </row>
    <row r="95" spans="1:20" x14ac:dyDescent="0.25">
      <c r="A95" s="2154" t="s">
        <v>53</v>
      </c>
      <c r="B95" s="2380">
        <v>356</v>
      </c>
      <c r="C95" s="2512">
        <v>722</v>
      </c>
      <c r="D95" s="2525">
        <v>0</v>
      </c>
      <c r="E95" s="2512">
        <v>29</v>
      </c>
      <c r="F95" s="2512">
        <v>606</v>
      </c>
      <c r="G95" s="2537">
        <v>171</v>
      </c>
      <c r="H95" s="2546">
        <v>57</v>
      </c>
      <c r="I95" s="2446">
        <v>1770</v>
      </c>
      <c r="J95" s="2389">
        <v>0</v>
      </c>
      <c r="K95" s="2380">
        <v>0</v>
      </c>
      <c r="L95" s="2380">
        <v>0</v>
      </c>
      <c r="M95" s="2380">
        <v>0</v>
      </c>
      <c r="N95" s="2131">
        <v>0</v>
      </c>
      <c r="O95" s="2132">
        <v>1770</v>
      </c>
      <c r="P95" s="2170">
        <v>1198</v>
      </c>
      <c r="Q95" s="2478">
        <v>96</v>
      </c>
      <c r="R95" s="2425">
        <v>1112</v>
      </c>
      <c r="S95" s="2434">
        <v>519</v>
      </c>
      <c r="T95" s="2149">
        <v>1727</v>
      </c>
    </row>
    <row r="96" spans="1:20" ht="15.75" thickBot="1" x14ac:dyDescent="0.3">
      <c r="A96" s="2155" t="s">
        <v>23</v>
      </c>
      <c r="B96" s="2381">
        <v>38</v>
      </c>
      <c r="C96" s="2513">
        <v>1</v>
      </c>
      <c r="D96" s="2526">
        <v>0</v>
      </c>
      <c r="E96" s="2513">
        <v>55</v>
      </c>
      <c r="F96" s="2513">
        <v>1</v>
      </c>
      <c r="G96" s="2538">
        <v>0</v>
      </c>
      <c r="H96" s="2547">
        <v>0</v>
      </c>
      <c r="I96" s="2447">
        <v>95</v>
      </c>
      <c r="J96" s="2390">
        <v>0</v>
      </c>
      <c r="K96" s="2381">
        <v>0</v>
      </c>
      <c r="L96" s="2381">
        <v>0</v>
      </c>
      <c r="M96" s="2381">
        <v>0</v>
      </c>
      <c r="N96" s="2131">
        <v>0</v>
      </c>
      <c r="O96" s="2132">
        <v>95</v>
      </c>
      <c r="P96" s="2464">
        <v>47</v>
      </c>
      <c r="Q96" s="2606">
        <v>38</v>
      </c>
      <c r="R96" s="2607">
        <v>46</v>
      </c>
      <c r="S96" s="2608">
        <v>0</v>
      </c>
      <c r="T96" s="2609">
        <v>84</v>
      </c>
    </row>
    <row r="97" spans="1:20" ht="15.75" thickBot="1" x14ac:dyDescent="0.3">
      <c r="A97" s="2115" t="s">
        <v>492</v>
      </c>
      <c r="B97" s="2116">
        <v>9300</v>
      </c>
      <c r="C97" s="2116">
        <v>13176</v>
      </c>
      <c r="D97" s="2237">
        <v>63</v>
      </c>
      <c r="E97" s="2116">
        <v>3964</v>
      </c>
      <c r="F97" s="2116">
        <v>14933</v>
      </c>
      <c r="G97" s="2237">
        <v>0</v>
      </c>
      <c r="H97" s="2122">
        <v>4531</v>
      </c>
      <c r="I97" s="2118">
        <v>45904</v>
      </c>
      <c r="J97" s="2166">
        <v>1146</v>
      </c>
      <c r="K97" s="2116">
        <v>693</v>
      </c>
      <c r="L97" s="2116">
        <v>12030</v>
      </c>
      <c r="M97" s="2116">
        <v>4694</v>
      </c>
      <c r="N97" s="2120">
        <v>18563</v>
      </c>
      <c r="O97" s="2121">
        <v>64467</v>
      </c>
      <c r="P97" s="2122">
        <v>53880</v>
      </c>
      <c r="Q97" s="2101">
        <v>3591</v>
      </c>
      <c r="R97" s="2101">
        <v>7798</v>
      </c>
      <c r="S97" s="2102">
        <v>14145</v>
      </c>
      <c r="T97" s="2080">
        <v>25534</v>
      </c>
    </row>
    <row r="98" spans="1:20" x14ac:dyDescent="0.25">
      <c r="A98" s="2137" t="s">
        <v>49</v>
      </c>
      <c r="B98" s="2380">
        <v>9062</v>
      </c>
      <c r="C98" s="2380">
        <v>11832</v>
      </c>
      <c r="D98" s="2525">
        <v>63</v>
      </c>
      <c r="E98" s="2380">
        <v>3584</v>
      </c>
      <c r="F98" s="2380">
        <v>10185</v>
      </c>
      <c r="G98" s="2537">
        <v>0</v>
      </c>
      <c r="H98" s="2441">
        <v>3449</v>
      </c>
      <c r="I98" s="2445">
        <v>38112</v>
      </c>
      <c r="J98" s="2389">
        <v>862</v>
      </c>
      <c r="K98" s="2380">
        <v>693</v>
      </c>
      <c r="L98" s="2380">
        <v>4341</v>
      </c>
      <c r="M98" s="2380">
        <v>4655</v>
      </c>
      <c r="N98" s="2131">
        <v>10551</v>
      </c>
      <c r="O98" s="2132">
        <v>48663</v>
      </c>
      <c r="P98" s="2170">
        <v>38865</v>
      </c>
      <c r="Q98" s="2477">
        <v>3509</v>
      </c>
      <c r="R98" s="2491">
        <v>5846</v>
      </c>
      <c r="S98" s="2501">
        <v>11841</v>
      </c>
      <c r="T98" s="2040">
        <v>21196</v>
      </c>
    </row>
    <row r="99" spans="1:20" x14ac:dyDescent="0.25">
      <c r="A99" s="2137" t="s">
        <v>50</v>
      </c>
      <c r="B99" s="2380">
        <v>0</v>
      </c>
      <c r="C99" s="2512">
        <v>0</v>
      </c>
      <c r="D99" s="2525">
        <v>0</v>
      </c>
      <c r="E99" s="2512">
        <v>0</v>
      </c>
      <c r="F99" s="2512">
        <v>0</v>
      </c>
      <c r="G99" s="2537">
        <v>0</v>
      </c>
      <c r="H99" s="2546">
        <v>0</v>
      </c>
      <c r="I99" s="2446">
        <v>0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0</v>
      </c>
      <c r="P99" s="2170">
        <v>0</v>
      </c>
      <c r="Q99" s="2478">
        <v>0</v>
      </c>
      <c r="R99" s="2425">
        <v>0</v>
      </c>
      <c r="S99" s="2434">
        <v>0</v>
      </c>
      <c r="T99" s="2149">
        <v>0</v>
      </c>
    </row>
    <row r="100" spans="1:20" x14ac:dyDescent="0.25">
      <c r="A100" s="2137" t="s">
        <v>51</v>
      </c>
      <c r="B100" s="2167">
        <v>235</v>
      </c>
      <c r="C100" s="2514">
        <v>1279</v>
      </c>
      <c r="D100" s="2527">
        <v>0</v>
      </c>
      <c r="E100" s="2167">
        <v>331</v>
      </c>
      <c r="F100" s="2167">
        <v>4603</v>
      </c>
      <c r="G100" s="2539">
        <v>0</v>
      </c>
      <c r="H100" s="2170">
        <v>500</v>
      </c>
      <c r="I100" s="2446">
        <v>6949</v>
      </c>
      <c r="J100" s="2171">
        <v>284</v>
      </c>
      <c r="K100" s="2167">
        <v>0</v>
      </c>
      <c r="L100" s="2167">
        <v>7689</v>
      </c>
      <c r="M100" s="2167">
        <v>39</v>
      </c>
      <c r="N100" s="2131">
        <v>8012</v>
      </c>
      <c r="O100" s="2132">
        <v>14961</v>
      </c>
      <c r="P100" s="2170">
        <v>14276</v>
      </c>
      <c r="Q100" s="2478">
        <v>23</v>
      </c>
      <c r="R100" s="2425">
        <v>1894</v>
      </c>
      <c r="S100" s="2434">
        <v>2304</v>
      </c>
      <c r="T100" s="2149">
        <v>4221</v>
      </c>
    </row>
    <row r="101" spans="1:20" x14ac:dyDescent="0.25">
      <c r="A101" s="2150" t="s">
        <v>52</v>
      </c>
      <c r="B101" s="2167">
        <v>3</v>
      </c>
      <c r="C101" s="2514">
        <v>49</v>
      </c>
      <c r="D101" s="2527">
        <v>0</v>
      </c>
      <c r="E101" s="2514">
        <v>27</v>
      </c>
      <c r="F101" s="2514">
        <v>0</v>
      </c>
      <c r="G101" s="2539">
        <v>0</v>
      </c>
      <c r="H101" s="2548">
        <v>0</v>
      </c>
      <c r="I101" s="2446">
        <v>79</v>
      </c>
      <c r="J101" s="2171">
        <v>0</v>
      </c>
      <c r="K101" s="2167">
        <v>0</v>
      </c>
      <c r="L101" s="2167">
        <v>0</v>
      </c>
      <c r="M101" s="2167">
        <v>0</v>
      </c>
      <c r="N101" s="2131">
        <v>0</v>
      </c>
      <c r="O101" s="2132">
        <v>79</v>
      </c>
      <c r="P101" s="2170">
        <v>6</v>
      </c>
      <c r="Q101" s="2478">
        <v>28</v>
      </c>
      <c r="R101" s="2425">
        <v>51</v>
      </c>
      <c r="S101" s="2434">
        <v>0</v>
      </c>
      <c r="T101" s="2149">
        <v>79</v>
      </c>
    </row>
    <row r="102" spans="1:20" x14ac:dyDescent="0.25">
      <c r="A102" s="2150" t="s">
        <v>53</v>
      </c>
      <c r="B102" s="2167">
        <v>0</v>
      </c>
      <c r="C102" s="2514">
        <v>15</v>
      </c>
      <c r="D102" s="2527">
        <v>0</v>
      </c>
      <c r="E102" s="2514">
        <v>21</v>
      </c>
      <c r="F102" s="2514">
        <v>1</v>
      </c>
      <c r="G102" s="2527">
        <v>0</v>
      </c>
      <c r="H102" s="2549">
        <v>0</v>
      </c>
      <c r="I102" s="2446">
        <v>37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37</v>
      </c>
      <c r="P102" s="2170">
        <v>7</v>
      </c>
      <c r="Q102" s="2478">
        <v>30</v>
      </c>
      <c r="R102" s="2425">
        <v>7</v>
      </c>
      <c r="S102" s="2434">
        <v>0</v>
      </c>
      <c r="T102" s="2149">
        <v>37</v>
      </c>
    </row>
    <row r="103" spans="1:20" ht="15.75" thickBot="1" x14ac:dyDescent="0.3">
      <c r="A103" s="2340" t="s">
        <v>23</v>
      </c>
      <c r="B103" s="2382">
        <v>0</v>
      </c>
      <c r="C103" s="2515">
        <v>0</v>
      </c>
      <c r="D103" s="2528">
        <v>0</v>
      </c>
      <c r="E103" s="2515">
        <v>1</v>
      </c>
      <c r="F103" s="2515">
        <v>144</v>
      </c>
      <c r="G103" s="2528">
        <v>0</v>
      </c>
      <c r="H103" s="2550">
        <v>582</v>
      </c>
      <c r="I103" s="2447">
        <v>727</v>
      </c>
      <c r="J103" s="2391">
        <v>0</v>
      </c>
      <c r="K103" s="2382">
        <v>0</v>
      </c>
      <c r="L103" s="2382">
        <v>0</v>
      </c>
      <c r="M103" s="2382">
        <v>0</v>
      </c>
      <c r="N103" s="2131">
        <v>0</v>
      </c>
      <c r="O103" s="2132">
        <v>727</v>
      </c>
      <c r="P103" s="2464">
        <v>726</v>
      </c>
      <c r="Q103" s="2606">
        <v>1</v>
      </c>
      <c r="R103" s="2607">
        <v>0</v>
      </c>
      <c r="S103" s="2608">
        <v>0</v>
      </c>
      <c r="T103" s="2609">
        <v>1</v>
      </c>
    </row>
    <row r="104" spans="1:20" s="336" customFormat="1" ht="15.75" thickBot="1" x14ac:dyDescent="0.3">
      <c r="A104" s="1275" t="s">
        <v>558</v>
      </c>
      <c r="B104" s="2354">
        <v>21014</v>
      </c>
      <c r="C104" s="2355">
        <v>25492</v>
      </c>
      <c r="D104" s="2356">
        <v>1136</v>
      </c>
      <c r="E104" s="2355">
        <v>8631</v>
      </c>
      <c r="F104" s="2355">
        <v>22096</v>
      </c>
      <c r="G104" s="2356">
        <v>530</v>
      </c>
      <c r="H104" s="2355">
        <v>8317</v>
      </c>
      <c r="I104" s="2181">
        <v>85550</v>
      </c>
      <c r="J104" s="2357">
        <v>1467</v>
      </c>
      <c r="K104" s="2357">
        <v>1657</v>
      </c>
      <c r="L104" s="2357">
        <v>13980</v>
      </c>
      <c r="M104" s="2357">
        <v>4801</v>
      </c>
      <c r="N104" s="2266">
        <v>21905</v>
      </c>
      <c r="O104" s="2267">
        <v>107455</v>
      </c>
      <c r="P104" s="2357">
        <v>80115</v>
      </c>
      <c r="Q104" s="2356">
        <v>11806</v>
      </c>
      <c r="R104" s="2356">
        <v>22107</v>
      </c>
      <c r="S104" s="2356">
        <v>30189</v>
      </c>
      <c r="T104" s="2358">
        <v>64102</v>
      </c>
    </row>
    <row r="105" spans="1:20" ht="30" thickBot="1" x14ac:dyDescent="0.3">
      <c r="A105" s="2183" t="s">
        <v>559</v>
      </c>
      <c r="B105" s="2269">
        <v>29661</v>
      </c>
      <c r="C105" s="2184">
        <v>28090</v>
      </c>
      <c r="D105" s="2270">
        <v>2716</v>
      </c>
      <c r="E105" s="2184">
        <v>16456</v>
      </c>
      <c r="F105" s="2184">
        <v>25945</v>
      </c>
      <c r="G105" s="2185">
        <v>681</v>
      </c>
      <c r="H105" s="2184">
        <v>9286</v>
      </c>
      <c r="I105" s="1379">
        <v>109437</v>
      </c>
      <c r="J105" s="2271">
        <v>1467</v>
      </c>
      <c r="K105" s="2271">
        <v>1657</v>
      </c>
      <c r="L105" s="2271">
        <v>13980</v>
      </c>
      <c r="M105" s="2271">
        <v>4801</v>
      </c>
      <c r="N105" s="2272">
        <v>21905</v>
      </c>
      <c r="O105" s="2273">
        <v>131342</v>
      </c>
      <c r="P105" s="2184">
        <v>89352</v>
      </c>
      <c r="Q105" s="2185">
        <v>30831</v>
      </c>
      <c r="R105" s="2185">
        <v>24356</v>
      </c>
      <c r="S105" s="2185">
        <v>31125</v>
      </c>
      <c r="T105" s="2185">
        <v>86312</v>
      </c>
    </row>
    <row r="107" spans="1:20" x14ac:dyDescent="0.25">
      <c r="I107" s="2274"/>
      <c r="O107" s="2274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mergeCells count="91"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H54:H56"/>
    <mergeCell ref="I54:I56"/>
    <mergeCell ref="J54:K54"/>
    <mergeCell ref="L54:L56"/>
    <mergeCell ref="M54:M56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40:N42"/>
    <mergeCell ref="O8:O9"/>
    <mergeCell ref="J40:K40"/>
    <mergeCell ref="L40:L42"/>
    <mergeCell ref="L7:L9"/>
    <mergeCell ref="M7:M9"/>
    <mergeCell ref="N7:N9"/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</mergeCells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topLeftCell="A55" zoomScale="80" zoomScaleNormal="80" workbookViewId="0">
      <selection activeCell="N81" activeCellId="1" sqref="N34 N81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24" width="9.140625" style="61"/>
    <col min="25" max="25" width="12.140625" style="61" customWidth="1"/>
    <col min="26" max="16384" width="9.140625" style="61"/>
  </cols>
  <sheetData>
    <row r="1" spans="1:30" ht="15.75" x14ac:dyDescent="0.25">
      <c r="A1" s="1903"/>
    </row>
    <row r="2" spans="1:30" ht="18.75" x14ac:dyDescent="0.3">
      <c r="B2" s="1905"/>
      <c r="C2" s="1905"/>
      <c r="D2" s="1905"/>
      <c r="E2" s="3615" t="s">
        <v>624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30" ht="18.75" x14ac:dyDescent="0.3">
      <c r="A3" s="2617"/>
      <c r="B3" s="1907"/>
      <c r="C3" s="2617"/>
      <c r="D3" s="1907"/>
      <c r="E3" s="1907"/>
      <c r="F3" s="3615" t="s">
        <v>543</v>
      </c>
      <c r="G3" s="3615"/>
      <c r="H3" s="2617"/>
      <c r="I3" s="1907"/>
      <c r="J3" s="2617"/>
      <c r="K3" s="2617"/>
      <c r="L3" s="2617"/>
      <c r="M3" s="2617"/>
      <c r="N3" s="1907"/>
    </row>
    <row r="4" spans="1:3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3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3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3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3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30" ht="72" thickBot="1" x14ac:dyDescent="0.3">
      <c r="A9" s="3611"/>
      <c r="B9" s="3605"/>
      <c r="C9" s="2616" t="s">
        <v>15</v>
      </c>
      <c r="D9" s="1909" t="s">
        <v>546</v>
      </c>
      <c r="E9" s="3609"/>
      <c r="F9" s="2616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30" ht="17.25" customHeight="1" x14ac:dyDescent="0.25">
      <c r="A10" s="1914" t="s">
        <v>17</v>
      </c>
      <c r="B10" s="2362">
        <v>173873</v>
      </c>
      <c r="C10" s="2385">
        <v>9707</v>
      </c>
      <c r="D10" s="2407">
        <v>5280</v>
      </c>
      <c r="E10" s="2362">
        <v>27110</v>
      </c>
      <c r="F10" s="2385">
        <v>11074</v>
      </c>
      <c r="G10" s="2407">
        <v>403</v>
      </c>
      <c r="H10" s="2362">
        <v>14160</v>
      </c>
      <c r="I10" s="1918">
        <v>235925</v>
      </c>
      <c r="J10" s="2362">
        <v>1930</v>
      </c>
      <c r="K10" s="2362">
        <v>47</v>
      </c>
      <c r="L10" s="2362">
        <v>6</v>
      </c>
      <c r="M10" s="2362">
        <v>8</v>
      </c>
      <c r="N10" s="1918">
        <v>1991</v>
      </c>
      <c r="O10" s="1919">
        <v>237916</v>
      </c>
      <c r="P10" s="2619">
        <v>90112</v>
      </c>
      <c r="Q10" s="2620">
        <v>210443</v>
      </c>
      <c r="R10" s="2621">
        <v>5340</v>
      </c>
      <c r="S10" s="2622">
        <v>3688</v>
      </c>
      <c r="T10" s="1924">
        <v>219471</v>
      </c>
    </row>
    <row r="11" spans="1:30" x14ac:dyDescent="0.25">
      <c r="A11" s="2623" t="s">
        <v>552</v>
      </c>
      <c r="B11" s="2363">
        <v>41493</v>
      </c>
      <c r="C11" s="2386">
        <v>5052</v>
      </c>
      <c r="D11" s="2408">
        <v>1552</v>
      </c>
      <c r="E11" s="2363">
        <v>10887</v>
      </c>
      <c r="F11" s="2386">
        <v>4225</v>
      </c>
      <c r="G11" s="2407">
        <v>276</v>
      </c>
      <c r="H11" s="2362">
        <v>3541</v>
      </c>
      <c r="I11" s="1918">
        <v>65198</v>
      </c>
      <c r="J11" s="2363">
        <v>483</v>
      </c>
      <c r="K11" s="2363">
        <v>0</v>
      </c>
      <c r="L11" s="2363">
        <v>0</v>
      </c>
      <c r="M11" s="2362">
        <v>1</v>
      </c>
      <c r="N11" s="1918">
        <v>484</v>
      </c>
      <c r="O11" s="1919">
        <v>65682</v>
      </c>
      <c r="P11" s="2624">
        <v>27685</v>
      </c>
      <c r="Q11" s="2625">
        <v>53596</v>
      </c>
      <c r="R11" s="2626">
        <v>5991</v>
      </c>
      <c r="S11" s="2627">
        <v>508</v>
      </c>
      <c r="T11" s="1924">
        <v>60094</v>
      </c>
    </row>
    <row r="12" spans="1:30" s="1945" customFormat="1" x14ac:dyDescent="0.25">
      <c r="A12" s="1933" t="s">
        <v>553</v>
      </c>
      <c r="B12" s="2364">
        <v>11094</v>
      </c>
      <c r="C12" s="2392">
        <v>2015</v>
      </c>
      <c r="D12" s="2409">
        <v>167</v>
      </c>
      <c r="E12" s="2364">
        <v>3795</v>
      </c>
      <c r="F12" s="2392">
        <v>1392</v>
      </c>
      <c r="G12" s="2429">
        <v>9</v>
      </c>
      <c r="H12" s="2437">
        <v>669</v>
      </c>
      <c r="I12" s="1939">
        <v>18965</v>
      </c>
      <c r="J12" s="2364">
        <v>127</v>
      </c>
      <c r="K12" s="2364">
        <v>0</v>
      </c>
      <c r="L12" s="2364">
        <v>0</v>
      </c>
      <c r="M12" s="2437">
        <v>0</v>
      </c>
      <c r="N12" s="1939">
        <v>127</v>
      </c>
      <c r="O12" s="1940">
        <v>19092</v>
      </c>
      <c r="P12" s="2628">
        <v>8373</v>
      </c>
      <c r="Q12" s="2629">
        <v>15371</v>
      </c>
      <c r="R12" s="2630">
        <v>2690</v>
      </c>
      <c r="S12" s="2631">
        <v>106</v>
      </c>
      <c r="T12" s="1938">
        <v>18167</v>
      </c>
      <c r="V12" s="61"/>
      <c r="W12" s="61"/>
      <c r="X12" s="61"/>
      <c r="Y12" s="61"/>
      <c r="Z12" s="61"/>
      <c r="AA12" s="61"/>
      <c r="AB12" s="61"/>
      <c r="AC12" s="61"/>
      <c r="AD12" s="61"/>
    </row>
    <row r="13" spans="1:30" s="1945" customFormat="1" x14ac:dyDescent="0.25">
      <c r="A13" s="1933" t="s">
        <v>412</v>
      </c>
      <c r="B13" s="2364">
        <v>7676</v>
      </c>
      <c r="C13" s="2392">
        <v>718</v>
      </c>
      <c r="D13" s="2409">
        <v>116</v>
      </c>
      <c r="E13" s="2364">
        <v>1610</v>
      </c>
      <c r="F13" s="2392">
        <v>738</v>
      </c>
      <c r="G13" s="2429">
        <v>11</v>
      </c>
      <c r="H13" s="2437">
        <v>464</v>
      </c>
      <c r="I13" s="1939">
        <v>11207</v>
      </c>
      <c r="J13" s="2364">
        <v>243</v>
      </c>
      <c r="K13" s="2364">
        <v>0</v>
      </c>
      <c r="L13" s="2364">
        <v>0</v>
      </c>
      <c r="M13" s="2437">
        <v>0</v>
      </c>
      <c r="N13" s="1939">
        <v>243</v>
      </c>
      <c r="O13" s="1940">
        <v>11450</v>
      </c>
      <c r="P13" s="2628">
        <v>5297</v>
      </c>
      <c r="Q13" s="2629">
        <v>8937</v>
      </c>
      <c r="R13" s="2630">
        <v>1925</v>
      </c>
      <c r="S13" s="2631">
        <v>30</v>
      </c>
      <c r="T13" s="1938">
        <v>10892</v>
      </c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s="1945" customFormat="1" x14ac:dyDescent="0.25">
      <c r="A14" s="1933" t="s">
        <v>554</v>
      </c>
      <c r="B14" s="2364">
        <v>14923</v>
      </c>
      <c r="C14" s="2392">
        <v>1728</v>
      </c>
      <c r="D14" s="2409">
        <v>869</v>
      </c>
      <c r="E14" s="2364">
        <v>3639</v>
      </c>
      <c r="F14" s="2392">
        <v>1146</v>
      </c>
      <c r="G14" s="2429">
        <v>159</v>
      </c>
      <c r="H14" s="2437">
        <v>937</v>
      </c>
      <c r="I14" s="1939">
        <v>22372</v>
      </c>
      <c r="J14" s="2364">
        <v>112</v>
      </c>
      <c r="K14" s="2364">
        <v>0</v>
      </c>
      <c r="L14" s="2364">
        <v>0</v>
      </c>
      <c r="M14" s="2437">
        <v>1</v>
      </c>
      <c r="N14" s="1939">
        <v>113</v>
      </c>
      <c r="O14" s="1940">
        <v>22485</v>
      </c>
      <c r="P14" s="2628">
        <v>8600</v>
      </c>
      <c r="Q14" s="2629">
        <v>17856</v>
      </c>
      <c r="R14" s="2630">
        <v>996</v>
      </c>
      <c r="S14" s="2631">
        <v>285</v>
      </c>
      <c r="T14" s="1938">
        <v>19137</v>
      </c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x14ac:dyDescent="0.25">
      <c r="A15" s="2573" t="s">
        <v>555</v>
      </c>
      <c r="B15" s="2363">
        <v>30338</v>
      </c>
      <c r="C15" s="2386">
        <v>2641</v>
      </c>
      <c r="D15" s="2408">
        <v>1571</v>
      </c>
      <c r="E15" s="2363">
        <v>7382</v>
      </c>
      <c r="F15" s="2386">
        <v>2959</v>
      </c>
      <c r="G15" s="2407">
        <v>131</v>
      </c>
      <c r="H15" s="2362">
        <v>2257</v>
      </c>
      <c r="I15" s="1918">
        <v>45577</v>
      </c>
      <c r="J15" s="2363">
        <v>23</v>
      </c>
      <c r="K15" s="2363">
        <v>0</v>
      </c>
      <c r="L15" s="2363">
        <v>0</v>
      </c>
      <c r="M15" s="2362">
        <v>0</v>
      </c>
      <c r="N15" s="1918">
        <v>23</v>
      </c>
      <c r="O15" s="1919">
        <v>45600</v>
      </c>
      <c r="P15" s="2624">
        <v>20504</v>
      </c>
      <c r="Q15" s="2625">
        <v>37070</v>
      </c>
      <c r="R15" s="2626">
        <v>2007</v>
      </c>
      <c r="S15" s="2627">
        <v>2192</v>
      </c>
      <c r="T15" s="1924">
        <v>41269</v>
      </c>
    </row>
    <row r="16" spans="1:30" x14ac:dyDescent="0.25">
      <c r="A16" s="1947" t="s">
        <v>556</v>
      </c>
      <c r="B16" s="2632">
        <v>12340</v>
      </c>
      <c r="C16" s="2576">
        <v>790</v>
      </c>
      <c r="D16" s="2577">
        <v>325</v>
      </c>
      <c r="E16" s="2632">
        <v>2638</v>
      </c>
      <c r="F16" s="2576">
        <v>850</v>
      </c>
      <c r="G16" s="2413">
        <v>65</v>
      </c>
      <c r="H16" s="2367">
        <v>763</v>
      </c>
      <c r="I16" s="1952">
        <v>17381</v>
      </c>
      <c r="J16" s="2633">
        <v>0</v>
      </c>
      <c r="K16" s="2632">
        <v>0</v>
      </c>
      <c r="L16" s="2632">
        <v>0</v>
      </c>
      <c r="M16" s="2367">
        <v>0</v>
      </c>
      <c r="N16" s="1952">
        <v>0</v>
      </c>
      <c r="O16" s="1952">
        <v>17381</v>
      </c>
      <c r="P16" s="2634">
        <v>7380</v>
      </c>
      <c r="Q16" s="2635">
        <v>13330</v>
      </c>
      <c r="R16" s="2636">
        <v>1266</v>
      </c>
      <c r="S16" s="2637">
        <v>1451</v>
      </c>
      <c r="T16" s="1952">
        <v>16047</v>
      </c>
    </row>
    <row r="17" spans="1:25" ht="15.75" thickBot="1" x14ac:dyDescent="0.3">
      <c r="A17" s="2623" t="s">
        <v>23</v>
      </c>
      <c r="B17" s="2638">
        <v>24170</v>
      </c>
      <c r="C17" s="2639">
        <v>3160</v>
      </c>
      <c r="D17" s="2640">
        <v>864</v>
      </c>
      <c r="E17" s="2638">
        <v>6694</v>
      </c>
      <c r="F17" s="2639">
        <v>3054</v>
      </c>
      <c r="G17" s="2408">
        <v>128</v>
      </c>
      <c r="H17" s="2362">
        <v>2380</v>
      </c>
      <c r="I17" s="1918">
        <v>39458</v>
      </c>
      <c r="J17" s="2641">
        <v>770</v>
      </c>
      <c r="K17" s="2641">
        <v>1085</v>
      </c>
      <c r="L17" s="2641">
        <v>0</v>
      </c>
      <c r="M17" s="2362">
        <v>26</v>
      </c>
      <c r="N17" s="1960">
        <v>1881</v>
      </c>
      <c r="O17" s="1961">
        <v>41339</v>
      </c>
      <c r="P17" s="2642">
        <v>18749</v>
      </c>
      <c r="Q17" s="2643">
        <v>31539</v>
      </c>
      <c r="R17" s="2644">
        <v>1292</v>
      </c>
      <c r="S17" s="2645">
        <v>6715</v>
      </c>
      <c r="T17" s="1924">
        <v>39546</v>
      </c>
    </row>
    <row r="18" spans="1:25" ht="15.75" thickBot="1" x14ac:dyDescent="0.3">
      <c r="A18" s="1966" t="s">
        <v>24</v>
      </c>
      <c r="B18" s="1967">
        <v>269874</v>
      </c>
      <c r="C18" s="1967">
        <v>20561</v>
      </c>
      <c r="D18" s="1970">
        <v>9267</v>
      </c>
      <c r="E18" s="1967">
        <v>52073</v>
      </c>
      <c r="F18" s="1967">
        <v>21312</v>
      </c>
      <c r="G18" s="1970">
        <v>938</v>
      </c>
      <c r="H18" s="1967">
        <v>22339</v>
      </c>
      <c r="I18" s="1968">
        <v>386159</v>
      </c>
      <c r="J18" s="1967">
        <v>3206</v>
      </c>
      <c r="K18" s="1967">
        <v>1132</v>
      </c>
      <c r="L18" s="1967">
        <v>6</v>
      </c>
      <c r="M18" s="1967">
        <v>35</v>
      </c>
      <c r="N18" s="1968">
        <v>4379</v>
      </c>
      <c r="O18" s="1969">
        <v>390538</v>
      </c>
      <c r="P18" s="1967">
        <v>157050</v>
      </c>
      <c r="Q18" s="1970">
        <v>332648</v>
      </c>
      <c r="R18" s="1970">
        <v>14630</v>
      </c>
      <c r="S18" s="1970">
        <v>13103</v>
      </c>
      <c r="T18" s="1970">
        <v>360380</v>
      </c>
    </row>
    <row r="19" spans="1:25" ht="15.75" thickBot="1" x14ac:dyDescent="0.3">
      <c r="A19" s="1971" t="s">
        <v>609</v>
      </c>
      <c r="B19" s="2362">
        <v>132</v>
      </c>
      <c r="C19" s="2395">
        <v>262</v>
      </c>
      <c r="D19" s="2412">
        <v>0</v>
      </c>
      <c r="E19" s="2383">
        <v>143</v>
      </c>
      <c r="F19" s="2395">
        <v>227</v>
      </c>
      <c r="G19" s="2412">
        <v>0</v>
      </c>
      <c r="H19" s="2383">
        <v>44</v>
      </c>
      <c r="I19" s="1968">
        <v>808</v>
      </c>
      <c r="J19" s="2383">
        <v>0</v>
      </c>
      <c r="K19" s="2383">
        <v>0</v>
      </c>
      <c r="L19" s="2383">
        <v>0</v>
      </c>
      <c r="M19" s="2383">
        <v>0</v>
      </c>
      <c r="N19" s="1975">
        <v>0</v>
      </c>
      <c r="O19" s="1976">
        <v>808</v>
      </c>
      <c r="P19" s="2646">
        <v>618</v>
      </c>
      <c r="Q19" s="2620">
        <v>205</v>
      </c>
      <c r="R19" s="2621">
        <v>335</v>
      </c>
      <c r="S19" s="2622">
        <v>153</v>
      </c>
      <c r="T19" s="1924">
        <v>693</v>
      </c>
      <c r="W19" s="2274"/>
      <c r="X19" s="2274"/>
      <c r="Y19" s="2274"/>
    </row>
    <row r="20" spans="1:25" ht="15.75" thickBot="1" x14ac:dyDescent="0.3">
      <c r="A20" s="1978" t="s">
        <v>610</v>
      </c>
      <c r="B20" s="2362">
        <v>67</v>
      </c>
      <c r="C20" s="2386">
        <v>0</v>
      </c>
      <c r="D20" s="2408">
        <v>0</v>
      </c>
      <c r="E20" s="2363">
        <v>194</v>
      </c>
      <c r="F20" s="2386">
        <v>0</v>
      </c>
      <c r="G20" s="2408">
        <v>0</v>
      </c>
      <c r="H20" s="2363">
        <v>73</v>
      </c>
      <c r="I20" s="1968">
        <v>334</v>
      </c>
      <c r="J20" s="2363">
        <v>0</v>
      </c>
      <c r="K20" s="2363">
        <v>0</v>
      </c>
      <c r="L20" s="2363">
        <v>0</v>
      </c>
      <c r="M20" s="2363">
        <v>0</v>
      </c>
      <c r="N20" s="1979">
        <v>0</v>
      </c>
      <c r="O20" s="1980">
        <v>334</v>
      </c>
      <c r="P20" s="2624">
        <v>100</v>
      </c>
      <c r="Q20" s="2625">
        <v>326</v>
      </c>
      <c r="R20" s="2626">
        <v>9</v>
      </c>
      <c r="S20" s="2627">
        <v>0</v>
      </c>
      <c r="T20" s="1924">
        <v>335</v>
      </c>
      <c r="W20" s="2274"/>
      <c r="X20" s="2274"/>
      <c r="Y20" s="2274"/>
    </row>
    <row r="21" spans="1:25" ht="15.75" thickBot="1" x14ac:dyDescent="0.3">
      <c r="A21" s="1978" t="s">
        <v>37</v>
      </c>
      <c r="B21" s="2362">
        <v>1</v>
      </c>
      <c r="C21" s="2386">
        <v>0</v>
      </c>
      <c r="D21" s="2408">
        <v>0</v>
      </c>
      <c r="E21" s="2363">
        <v>6</v>
      </c>
      <c r="F21" s="2386">
        <v>6</v>
      </c>
      <c r="G21" s="2408">
        <v>0</v>
      </c>
      <c r="H21" s="2363">
        <v>17</v>
      </c>
      <c r="I21" s="1968">
        <v>30</v>
      </c>
      <c r="J21" s="2363">
        <v>0</v>
      </c>
      <c r="K21" s="2363">
        <v>0</v>
      </c>
      <c r="L21" s="2363">
        <v>0</v>
      </c>
      <c r="M21" s="2363">
        <v>0</v>
      </c>
      <c r="N21" s="1979">
        <v>0</v>
      </c>
      <c r="O21" s="1980">
        <v>30</v>
      </c>
      <c r="P21" s="2624">
        <v>24</v>
      </c>
      <c r="Q21" s="2625">
        <v>30</v>
      </c>
      <c r="R21" s="2626">
        <v>0</v>
      </c>
      <c r="S21" s="2627">
        <v>0</v>
      </c>
      <c r="T21" s="1924">
        <v>30</v>
      </c>
      <c r="W21" s="2274"/>
      <c r="X21" s="2274"/>
      <c r="Y21" s="2274"/>
    </row>
    <row r="22" spans="1:25" ht="15.75" thickBot="1" x14ac:dyDescent="0.3">
      <c r="A22" s="1978" t="s">
        <v>38</v>
      </c>
      <c r="B22" s="2362">
        <v>74</v>
      </c>
      <c r="C22" s="2386">
        <v>0</v>
      </c>
      <c r="D22" s="2408">
        <v>0</v>
      </c>
      <c r="E22" s="2363">
        <v>66</v>
      </c>
      <c r="F22" s="2386">
        <v>11</v>
      </c>
      <c r="G22" s="2408">
        <v>0</v>
      </c>
      <c r="H22" s="2363">
        <v>49</v>
      </c>
      <c r="I22" s="1968">
        <v>200</v>
      </c>
      <c r="J22" s="2363">
        <v>0</v>
      </c>
      <c r="K22" s="2363">
        <v>0</v>
      </c>
      <c r="L22" s="2363">
        <v>0</v>
      </c>
      <c r="M22" s="2363">
        <v>0</v>
      </c>
      <c r="N22" s="1979">
        <v>0</v>
      </c>
      <c r="O22" s="1980">
        <v>200</v>
      </c>
      <c r="P22" s="2624">
        <v>130</v>
      </c>
      <c r="Q22" s="2625">
        <v>200</v>
      </c>
      <c r="R22" s="2626">
        <v>0</v>
      </c>
      <c r="S22" s="2627">
        <v>0</v>
      </c>
      <c r="T22" s="1924">
        <v>200</v>
      </c>
      <c r="W22" s="2274"/>
      <c r="X22" s="2274"/>
      <c r="Y22" s="2274"/>
    </row>
    <row r="23" spans="1:25" ht="15.75" thickBot="1" x14ac:dyDescent="0.3">
      <c r="A23" s="1978" t="s">
        <v>39</v>
      </c>
      <c r="B23" s="2362">
        <v>60</v>
      </c>
      <c r="C23" s="2386">
        <v>0</v>
      </c>
      <c r="D23" s="2408">
        <v>0</v>
      </c>
      <c r="E23" s="2363">
        <v>50</v>
      </c>
      <c r="F23" s="2386">
        <v>64</v>
      </c>
      <c r="G23" s="2408">
        <v>0</v>
      </c>
      <c r="H23" s="2363">
        <v>7</v>
      </c>
      <c r="I23" s="1968">
        <v>181</v>
      </c>
      <c r="J23" s="2363">
        <v>0</v>
      </c>
      <c r="K23" s="2363">
        <v>0</v>
      </c>
      <c r="L23" s="2363">
        <v>0</v>
      </c>
      <c r="M23" s="2363">
        <v>0</v>
      </c>
      <c r="N23" s="1979">
        <v>0</v>
      </c>
      <c r="O23" s="1980">
        <v>181</v>
      </c>
      <c r="P23" s="2624">
        <v>57</v>
      </c>
      <c r="Q23" s="2625">
        <v>167</v>
      </c>
      <c r="R23" s="2626">
        <v>11</v>
      </c>
      <c r="S23" s="2627">
        <v>0</v>
      </c>
      <c r="T23" s="1924">
        <v>178</v>
      </c>
      <c r="W23" s="2274"/>
      <c r="X23" s="2274"/>
      <c r="Y23" s="2274"/>
    </row>
    <row r="24" spans="1:25" ht="15" customHeight="1" thickBot="1" x14ac:dyDescent="0.3">
      <c r="A24" s="1978" t="s">
        <v>40</v>
      </c>
      <c r="B24" s="2362">
        <v>62</v>
      </c>
      <c r="C24" s="2386">
        <v>0</v>
      </c>
      <c r="D24" s="2408">
        <v>0</v>
      </c>
      <c r="E24" s="2363">
        <v>4</v>
      </c>
      <c r="F24" s="2386">
        <v>0</v>
      </c>
      <c r="G24" s="2408">
        <v>0</v>
      </c>
      <c r="H24" s="2363">
        <v>0</v>
      </c>
      <c r="I24" s="1968">
        <v>66</v>
      </c>
      <c r="J24" s="2363">
        <v>0</v>
      </c>
      <c r="K24" s="2363">
        <v>0</v>
      </c>
      <c r="L24" s="2363">
        <v>0</v>
      </c>
      <c r="M24" s="2363">
        <v>0</v>
      </c>
      <c r="N24" s="1979">
        <v>0</v>
      </c>
      <c r="O24" s="1980">
        <v>66</v>
      </c>
      <c r="P24" s="2624">
        <v>5</v>
      </c>
      <c r="Q24" s="2625">
        <v>63</v>
      </c>
      <c r="R24" s="2626">
        <v>0</v>
      </c>
      <c r="S24" s="2627">
        <v>0</v>
      </c>
      <c r="T24" s="1924">
        <v>63</v>
      </c>
      <c r="W24" s="2274"/>
      <c r="X24" s="2274"/>
      <c r="Y24" s="2274"/>
    </row>
    <row r="25" spans="1:25" ht="15.75" thickBot="1" x14ac:dyDescent="0.3">
      <c r="A25" s="2647" t="s">
        <v>41</v>
      </c>
      <c r="B25" s="2362">
        <v>131</v>
      </c>
      <c r="C25" s="2386">
        <v>0</v>
      </c>
      <c r="D25" s="2408">
        <v>0</v>
      </c>
      <c r="E25" s="2363">
        <v>36</v>
      </c>
      <c r="F25" s="2386">
        <v>2</v>
      </c>
      <c r="G25" s="2408">
        <v>0</v>
      </c>
      <c r="H25" s="2363">
        <v>2</v>
      </c>
      <c r="I25" s="1968">
        <v>171</v>
      </c>
      <c r="J25" s="2363">
        <v>0</v>
      </c>
      <c r="K25" s="2363">
        <v>0</v>
      </c>
      <c r="L25" s="2363">
        <v>0</v>
      </c>
      <c r="M25" s="2363">
        <v>0</v>
      </c>
      <c r="N25" s="1979">
        <v>0</v>
      </c>
      <c r="O25" s="1980">
        <v>171</v>
      </c>
      <c r="P25" s="2624">
        <v>39</v>
      </c>
      <c r="Q25" s="2625">
        <v>139</v>
      </c>
      <c r="R25" s="2626">
        <v>5</v>
      </c>
      <c r="S25" s="2627">
        <v>0</v>
      </c>
      <c r="T25" s="1924">
        <v>144</v>
      </c>
      <c r="W25" s="2274"/>
      <c r="X25" s="2274"/>
      <c r="Y25" s="2274"/>
    </row>
    <row r="26" spans="1:25" ht="15.75" thickBot="1" x14ac:dyDescent="0.3">
      <c r="A26" s="1978" t="s">
        <v>42</v>
      </c>
      <c r="B26" s="2362">
        <v>0</v>
      </c>
      <c r="C26" s="2386">
        <v>0</v>
      </c>
      <c r="D26" s="2408">
        <v>0</v>
      </c>
      <c r="E26" s="2363">
        <v>0</v>
      </c>
      <c r="F26" s="2386">
        <v>0</v>
      </c>
      <c r="G26" s="2408">
        <v>0</v>
      </c>
      <c r="H26" s="2363">
        <v>0</v>
      </c>
      <c r="I26" s="1968">
        <v>0</v>
      </c>
      <c r="J26" s="2363">
        <v>0</v>
      </c>
      <c r="K26" s="2363">
        <v>0</v>
      </c>
      <c r="L26" s="2363">
        <v>0</v>
      </c>
      <c r="M26" s="2363">
        <v>0</v>
      </c>
      <c r="N26" s="1979">
        <v>0</v>
      </c>
      <c r="O26" s="1980">
        <v>0</v>
      </c>
      <c r="P26" s="2624">
        <v>0</v>
      </c>
      <c r="Q26" s="2625">
        <v>0</v>
      </c>
      <c r="R26" s="2626">
        <v>0</v>
      </c>
      <c r="S26" s="2627">
        <v>0</v>
      </c>
      <c r="T26" s="1924">
        <v>0</v>
      </c>
      <c r="W26" s="2274"/>
      <c r="X26" s="2274"/>
      <c r="Y26" s="2274"/>
    </row>
    <row r="27" spans="1:25" ht="15.75" thickBot="1" x14ac:dyDescent="0.3">
      <c r="A27" s="1978" t="s">
        <v>43</v>
      </c>
      <c r="B27" s="2362">
        <v>462</v>
      </c>
      <c r="C27" s="2386">
        <v>140</v>
      </c>
      <c r="D27" s="2408">
        <v>0</v>
      </c>
      <c r="E27" s="2363">
        <v>313</v>
      </c>
      <c r="F27" s="2386">
        <v>81</v>
      </c>
      <c r="G27" s="2408">
        <v>0</v>
      </c>
      <c r="H27" s="2363">
        <v>105</v>
      </c>
      <c r="I27" s="1968">
        <v>1101</v>
      </c>
      <c r="J27" s="2363">
        <v>0</v>
      </c>
      <c r="K27" s="2363">
        <v>0</v>
      </c>
      <c r="L27" s="2363">
        <v>0</v>
      </c>
      <c r="M27" s="2363">
        <v>1</v>
      </c>
      <c r="N27" s="1979">
        <v>1</v>
      </c>
      <c r="O27" s="1980">
        <v>1102</v>
      </c>
      <c r="P27" s="2624">
        <v>570</v>
      </c>
      <c r="Q27" s="2625">
        <v>405</v>
      </c>
      <c r="R27" s="2626">
        <v>608</v>
      </c>
      <c r="S27" s="2627">
        <v>67</v>
      </c>
      <c r="T27" s="1924">
        <v>1080</v>
      </c>
      <c r="W27" s="2274"/>
      <c r="X27" s="2274"/>
      <c r="Y27" s="2274"/>
    </row>
    <row r="28" spans="1:25" ht="15.75" thickBot="1" x14ac:dyDescent="0.3">
      <c r="A28" s="1978" t="s">
        <v>44</v>
      </c>
      <c r="B28" s="2362">
        <v>192</v>
      </c>
      <c r="C28" s="2386">
        <v>0</v>
      </c>
      <c r="D28" s="2408">
        <v>0</v>
      </c>
      <c r="E28" s="2363">
        <v>98</v>
      </c>
      <c r="F28" s="2386">
        <v>14</v>
      </c>
      <c r="G28" s="2408">
        <v>0</v>
      </c>
      <c r="H28" s="2363">
        <v>0</v>
      </c>
      <c r="I28" s="1968">
        <v>304</v>
      </c>
      <c r="J28" s="2363">
        <v>0</v>
      </c>
      <c r="K28" s="2363">
        <v>0</v>
      </c>
      <c r="L28" s="2363">
        <v>0</v>
      </c>
      <c r="M28" s="2363">
        <v>0</v>
      </c>
      <c r="N28" s="1979">
        <v>0</v>
      </c>
      <c r="O28" s="1980">
        <v>304</v>
      </c>
      <c r="P28" s="2624">
        <v>179</v>
      </c>
      <c r="Q28" s="2625">
        <v>259</v>
      </c>
      <c r="R28" s="2626">
        <v>50</v>
      </c>
      <c r="S28" s="2627">
        <v>0</v>
      </c>
      <c r="T28" s="1924">
        <v>309</v>
      </c>
      <c r="W28" s="2274"/>
      <c r="X28" s="2274"/>
      <c r="Y28" s="2274"/>
    </row>
    <row r="29" spans="1:25" ht="15.75" thickBot="1" x14ac:dyDescent="0.3">
      <c r="A29" s="1978" t="s">
        <v>45</v>
      </c>
      <c r="B29" s="2362">
        <v>45</v>
      </c>
      <c r="C29" s="2386">
        <v>10</v>
      </c>
      <c r="D29" s="2408">
        <v>0</v>
      </c>
      <c r="E29" s="2363">
        <v>15</v>
      </c>
      <c r="F29" s="2386">
        <v>0</v>
      </c>
      <c r="G29" s="2408">
        <v>0</v>
      </c>
      <c r="H29" s="2363">
        <v>0</v>
      </c>
      <c r="I29" s="1968">
        <v>70</v>
      </c>
      <c r="J29" s="2363">
        <v>0</v>
      </c>
      <c r="K29" s="2363">
        <v>0</v>
      </c>
      <c r="L29" s="2363">
        <v>0</v>
      </c>
      <c r="M29" s="2363">
        <v>0</v>
      </c>
      <c r="N29" s="1979">
        <v>0</v>
      </c>
      <c r="O29" s="1980">
        <v>70</v>
      </c>
      <c r="P29" s="2624">
        <v>58</v>
      </c>
      <c r="Q29" s="2625">
        <v>50</v>
      </c>
      <c r="R29" s="2626">
        <v>20</v>
      </c>
      <c r="S29" s="2627">
        <v>0</v>
      </c>
      <c r="T29" s="1924">
        <v>70</v>
      </c>
      <c r="W29" s="2274"/>
      <c r="X29" s="2274"/>
      <c r="Y29" s="2274"/>
    </row>
    <row r="30" spans="1:25" ht="15.75" thickBot="1" x14ac:dyDescent="0.3">
      <c r="A30" s="1978" t="s">
        <v>46</v>
      </c>
      <c r="B30" s="2362">
        <v>301</v>
      </c>
      <c r="C30" s="2386">
        <v>0</v>
      </c>
      <c r="D30" s="2408">
        <v>0</v>
      </c>
      <c r="E30" s="2363">
        <v>143</v>
      </c>
      <c r="F30" s="2386">
        <v>0</v>
      </c>
      <c r="G30" s="2408">
        <v>0</v>
      </c>
      <c r="H30" s="2363">
        <v>0</v>
      </c>
      <c r="I30" s="1968">
        <v>444</v>
      </c>
      <c r="J30" s="2363">
        <v>0</v>
      </c>
      <c r="K30" s="2363">
        <v>0</v>
      </c>
      <c r="L30" s="2363">
        <v>0</v>
      </c>
      <c r="M30" s="2363">
        <v>0</v>
      </c>
      <c r="N30" s="1979">
        <v>0</v>
      </c>
      <c r="O30" s="1980">
        <v>444</v>
      </c>
      <c r="P30" s="2624">
        <v>338</v>
      </c>
      <c r="Q30" s="2625">
        <v>9</v>
      </c>
      <c r="R30" s="2626">
        <v>434</v>
      </c>
      <c r="S30" s="2627">
        <v>0</v>
      </c>
      <c r="T30" s="1924">
        <v>443</v>
      </c>
      <c r="W30" s="2274"/>
      <c r="X30" s="2274"/>
      <c r="Y30" s="2274"/>
    </row>
    <row r="31" spans="1:25" ht="15.75" thickBot="1" x14ac:dyDescent="0.3">
      <c r="A31" s="1978" t="s">
        <v>47</v>
      </c>
      <c r="B31" s="2362">
        <v>9</v>
      </c>
      <c r="C31" s="2386">
        <v>0</v>
      </c>
      <c r="D31" s="2408">
        <v>0</v>
      </c>
      <c r="E31" s="2363">
        <v>17</v>
      </c>
      <c r="F31" s="2386">
        <v>0</v>
      </c>
      <c r="G31" s="2408">
        <v>0</v>
      </c>
      <c r="H31" s="2363">
        <v>0</v>
      </c>
      <c r="I31" s="1968">
        <v>26</v>
      </c>
      <c r="J31" s="2363">
        <v>0</v>
      </c>
      <c r="K31" s="2363">
        <v>0</v>
      </c>
      <c r="L31" s="2363">
        <v>0</v>
      </c>
      <c r="M31" s="2363">
        <v>0</v>
      </c>
      <c r="N31" s="1979">
        <v>0</v>
      </c>
      <c r="O31" s="1980">
        <v>26</v>
      </c>
      <c r="P31" s="2624">
        <v>18</v>
      </c>
      <c r="Q31" s="2625">
        <v>1</v>
      </c>
      <c r="R31" s="2626">
        <v>25</v>
      </c>
      <c r="S31" s="2627">
        <v>0</v>
      </c>
      <c r="T31" s="1924">
        <v>26</v>
      </c>
      <c r="W31" s="2274"/>
      <c r="X31" s="2274"/>
      <c r="Y31" s="2274"/>
    </row>
    <row r="32" spans="1:25" ht="15.75" thickBot="1" x14ac:dyDescent="0.3">
      <c r="A32" s="1982" t="s">
        <v>557</v>
      </c>
      <c r="B32" s="2367">
        <v>1327</v>
      </c>
      <c r="C32" s="2396">
        <v>86</v>
      </c>
      <c r="D32" s="2413">
        <v>26</v>
      </c>
      <c r="E32" s="2384">
        <v>306</v>
      </c>
      <c r="F32" s="2396">
        <v>146</v>
      </c>
      <c r="G32" s="2413">
        <v>1</v>
      </c>
      <c r="H32" s="2384">
        <v>47</v>
      </c>
      <c r="I32" s="1985">
        <v>1912</v>
      </c>
      <c r="J32" s="2384">
        <v>0</v>
      </c>
      <c r="K32" s="2384">
        <v>0</v>
      </c>
      <c r="L32" s="2384">
        <v>0</v>
      </c>
      <c r="M32" s="2384">
        <v>0</v>
      </c>
      <c r="N32" s="1984">
        <v>0</v>
      </c>
      <c r="O32" s="1984">
        <v>1912</v>
      </c>
      <c r="P32" s="2648">
        <v>1148</v>
      </c>
      <c r="Q32" s="2649">
        <v>1442</v>
      </c>
      <c r="R32" s="2650">
        <v>252</v>
      </c>
      <c r="S32" s="2651">
        <v>0</v>
      </c>
      <c r="T32" s="1952">
        <v>1694</v>
      </c>
      <c r="W32" s="2274"/>
      <c r="X32" s="2274"/>
      <c r="Y32" s="2274"/>
    </row>
    <row r="33" spans="1:27" ht="15.75" thickBot="1" x14ac:dyDescent="0.3">
      <c r="A33" s="2573" t="s">
        <v>321</v>
      </c>
      <c r="B33" s="2368">
        <v>465</v>
      </c>
      <c r="C33" s="2386">
        <v>160</v>
      </c>
      <c r="D33" s="2408">
        <v>147</v>
      </c>
      <c r="E33" s="2363">
        <v>181</v>
      </c>
      <c r="F33" s="2386">
        <v>5</v>
      </c>
      <c r="G33" s="2408">
        <v>0</v>
      </c>
      <c r="H33" s="2363">
        <v>34</v>
      </c>
      <c r="I33" s="1968">
        <v>844</v>
      </c>
      <c r="J33" s="2363">
        <v>0</v>
      </c>
      <c r="K33" s="2363">
        <v>0</v>
      </c>
      <c r="L33" s="2363">
        <v>0</v>
      </c>
      <c r="M33" s="2363">
        <v>0</v>
      </c>
      <c r="N33" s="1979">
        <v>0</v>
      </c>
      <c r="O33" s="1980">
        <v>844</v>
      </c>
      <c r="P33" s="2624">
        <v>489</v>
      </c>
      <c r="Q33" s="2643">
        <v>579</v>
      </c>
      <c r="R33" s="2644">
        <v>168</v>
      </c>
      <c r="S33" s="2645">
        <v>0</v>
      </c>
      <c r="T33" s="1991">
        <v>747</v>
      </c>
      <c r="W33" s="2274"/>
      <c r="X33" s="2274"/>
      <c r="Y33" s="2274"/>
    </row>
    <row r="34" spans="1:27" s="2" customFormat="1" ht="15.75" thickBot="1" x14ac:dyDescent="0.3">
      <c r="A34" s="1992" t="s">
        <v>25</v>
      </c>
      <c r="B34" s="1967">
        <v>3328</v>
      </c>
      <c r="C34" s="1993">
        <v>658</v>
      </c>
      <c r="D34" s="1994">
        <v>173</v>
      </c>
      <c r="E34" s="1995">
        <v>1572</v>
      </c>
      <c r="F34" s="1993">
        <v>556</v>
      </c>
      <c r="G34" s="1994">
        <v>1</v>
      </c>
      <c r="H34" s="1995">
        <v>378</v>
      </c>
      <c r="I34" s="1968">
        <v>6492</v>
      </c>
      <c r="J34" s="1995">
        <v>0</v>
      </c>
      <c r="K34" s="1995">
        <v>0</v>
      </c>
      <c r="L34" s="1995">
        <v>0</v>
      </c>
      <c r="M34" s="1995">
        <v>1</v>
      </c>
      <c r="N34" s="1996">
        <v>1</v>
      </c>
      <c r="O34" s="1997">
        <v>6493</v>
      </c>
      <c r="P34" s="1995">
        <v>3773</v>
      </c>
      <c r="Q34" s="1998">
        <v>3876</v>
      </c>
      <c r="R34" s="1998">
        <v>1917</v>
      </c>
      <c r="S34" s="1999">
        <v>220</v>
      </c>
      <c r="T34" s="1970">
        <v>6013</v>
      </c>
      <c r="W34" s="930"/>
      <c r="X34" s="930"/>
      <c r="Y34" s="2274"/>
      <c r="Z34" s="61"/>
      <c r="AA34" s="61"/>
    </row>
    <row r="35" spans="1:27" s="2" customFormat="1" ht="15.75" thickBot="1" x14ac:dyDescent="0.3">
      <c r="A35" s="1966" t="s">
        <v>558</v>
      </c>
      <c r="B35" s="1967">
        <v>273202</v>
      </c>
      <c r="C35" s="2000">
        <v>21219</v>
      </c>
      <c r="D35" s="2001">
        <v>9440</v>
      </c>
      <c r="E35" s="1967">
        <v>53645</v>
      </c>
      <c r="F35" s="2002">
        <v>21868</v>
      </c>
      <c r="G35" s="1970">
        <v>939</v>
      </c>
      <c r="H35" s="1967">
        <v>22717</v>
      </c>
      <c r="I35" s="1968">
        <v>392651</v>
      </c>
      <c r="J35" s="1967">
        <v>3206</v>
      </c>
      <c r="K35" s="1967">
        <v>1132</v>
      </c>
      <c r="L35" s="1967">
        <v>6</v>
      </c>
      <c r="M35" s="1967">
        <v>36</v>
      </c>
      <c r="N35" s="1968">
        <v>4380</v>
      </c>
      <c r="O35" s="1969">
        <v>397031</v>
      </c>
      <c r="P35" s="1967">
        <v>160823</v>
      </c>
      <c r="Q35" s="2003">
        <v>336524</v>
      </c>
      <c r="R35" s="2003">
        <v>16547</v>
      </c>
      <c r="S35" s="2004">
        <v>13323</v>
      </c>
      <c r="T35" s="2005">
        <v>366393</v>
      </c>
      <c r="Z35" s="61"/>
      <c r="AA35" s="61"/>
    </row>
    <row r="36" spans="1:27" x14ac:dyDescent="0.25">
      <c r="A36" s="2006"/>
      <c r="B36" s="2007"/>
      <c r="C36" s="2007"/>
      <c r="D36" s="2008"/>
      <c r="E36" s="2007"/>
      <c r="F36" s="2007"/>
      <c r="G36" s="2009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7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2274"/>
      <c r="Q37" s="113"/>
      <c r="R37" s="113"/>
      <c r="S37" s="113"/>
      <c r="T37" s="113"/>
    </row>
    <row r="38" spans="1:27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7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7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7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7" s="2" customFormat="1" ht="72" thickBot="1" x14ac:dyDescent="0.3">
      <c r="A42" s="3611"/>
      <c r="B42" s="3605"/>
      <c r="C42" s="2616" t="s">
        <v>15</v>
      </c>
      <c r="D42" s="1909" t="s">
        <v>546</v>
      </c>
      <c r="E42" s="3609"/>
      <c r="F42" s="2616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7" s="2" customFormat="1" x14ac:dyDescent="0.25">
      <c r="A43" s="2011" t="s">
        <v>27</v>
      </c>
      <c r="B43" s="2362">
        <v>130563</v>
      </c>
      <c r="C43" s="2397">
        <v>3060</v>
      </c>
      <c r="D43" s="2414">
        <v>929</v>
      </c>
      <c r="E43" s="2428">
        <v>9786</v>
      </c>
      <c r="F43" s="2428">
        <v>2094</v>
      </c>
      <c r="G43" s="2430">
        <v>91</v>
      </c>
      <c r="H43" s="2438">
        <v>8033</v>
      </c>
      <c r="I43" s="1918">
        <v>153537</v>
      </c>
      <c r="J43" s="2385">
        <v>1784</v>
      </c>
      <c r="K43" s="2428">
        <v>47</v>
      </c>
      <c r="L43" s="2428">
        <v>6</v>
      </c>
      <c r="M43" s="2438">
        <v>1</v>
      </c>
      <c r="N43" s="1918">
        <v>1838</v>
      </c>
      <c r="O43" s="1919">
        <v>155375</v>
      </c>
      <c r="P43" s="2646">
        <v>40818</v>
      </c>
      <c r="Q43" s="2625">
        <v>138122</v>
      </c>
      <c r="R43" s="2626">
        <v>1469</v>
      </c>
      <c r="S43" s="2627">
        <v>2518</v>
      </c>
      <c r="T43" s="2017">
        <v>142108</v>
      </c>
    </row>
    <row r="44" spans="1:27" s="2" customFormat="1" ht="15.75" thickBot="1" x14ac:dyDescent="0.3">
      <c r="A44" s="1978" t="s">
        <v>28</v>
      </c>
      <c r="B44" s="2368">
        <v>139311</v>
      </c>
      <c r="C44" s="2398">
        <v>17500</v>
      </c>
      <c r="D44" s="2415">
        <v>8338</v>
      </c>
      <c r="E44" s="2398">
        <v>42287</v>
      </c>
      <c r="F44" s="2398">
        <v>19218</v>
      </c>
      <c r="G44" s="2430">
        <v>847</v>
      </c>
      <c r="H44" s="2438">
        <v>14306</v>
      </c>
      <c r="I44" s="1960">
        <v>232622</v>
      </c>
      <c r="J44" s="2386">
        <v>1422</v>
      </c>
      <c r="K44" s="2398">
        <v>1085</v>
      </c>
      <c r="L44" s="2398">
        <v>0</v>
      </c>
      <c r="M44" s="2438">
        <v>34</v>
      </c>
      <c r="N44" s="1918">
        <v>2541</v>
      </c>
      <c r="O44" s="1919">
        <v>235163</v>
      </c>
      <c r="P44" s="2652">
        <v>116232</v>
      </c>
      <c r="Q44" s="2643">
        <v>194526</v>
      </c>
      <c r="R44" s="2644">
        <v>13161</v>
      </c>
      <c r="S44" s="2645">
        <v>10585</v>
      </c>
      <c r="T44" s="2653">
        <v>218272</v>
      </c>
    </row>
    <row r="45" spans="1:27" s="2" customFormat="1" ht="15.75" thickBot="1" x14ac:dyDescent="0.3">
      <c r="A45" s="1966" t="s">
        <v>24</v>
      </c>
      <c r="B45" s="1967">
        <v>269874</v>
      </c>
      <c r="C45" s="2000">
        <v>20561</v>
      </c>
      <c r="D45" s="1998">
        <v>9267</v>
      </c>
      <c r="E45" s="2000">
        <v>52073</v>
      </c>
      <c r="F45" s="2000">
        <v>21312</v>
      </c>
      <c r="G45" s="1998">
        <v>938</v>
      </c>
      <c r="H45" s="2002">
        <v>22339</v>
      </c>
      <c r="I45" s="1968">
        <v>386159</v>
      </c>
      <c r="J45" s="2000">
        <v>3206</v>
      </c>
      <c r="K45" s="2000">
        <v>1132</v>
      </c>
      <c r="L45" s="2000">
        <v>6</v>
      </c>
      <c r="M45" s="2000">
        <v>35</v>
      </c>
      <c r="N45" s="1968">
        <v>4379</v>
      </c>
      <c r="O45" s="1969">
        <v>390538</v>
      </c>
      <c r="P45" s="2002">
        <v>157050</v>
      </c>
      <c r="Q45" s="2022">
        <v>332648</v>
      </c>
      <c r="R45" s="2022">
        <v>14630</v>
      </c>
      <c r="S45" s="2023">
        <v>13103</v>
      </c>
      <c r="T45" s="1994">
        <v>360380</v>
      </c>
    </row>
    <row r="46" spans="1:27" s="2" customFormat="1" ht="15.75" thickBot="1" x14ac:dyDescent="0.3">
      <c r="A46" s="1966" t="s">
        <v>25</v>
      </c>
      <c r="B46" s="1967">
        <v>3328</v>
      </c>
      <c r="C46" s="2024">
        <v>658</v>
      </c>
      <c r="D46" s="2003">
        <v>173</v>
      </c>
      <c r="E46" s="2024">
        <v>1572</v>
      </c>
      <c r="F46" s="2024">
        <v>556</v>
      </c>
      <c r="G46" s="2003">
        <v>1</v>
      </c>
      <c r="H46" s="2024">
        <v>378</v>
      </c>
      <c r="I46" s="1968">
        <v>6492</v>
      </c>
      <c r="J46" s="2024">
        <v>0</v>
      </c>
      <c r="K46" s="2024">
        <v>0</v>
      </c>
      <c r="L46" s="2024">
        <v>0</v>
      </c>
      <c r="M46" s="2024">
        <v>1</v>
      </c>
      <c r="N46" s="2025">
        <v>1</v>
      </c>
      <c r="O46" s="2026">
        <v>6493</v>
      </c>
      <c r="P46" s="2027">
        <v>3773</v>
      </c>
      <c r="Q46" s="1998">
        <v>3876</v>
      </c>
      <c r="R46" s="1998">
        <v>1917</v>
      </c>
      <c r="S46" s="1999">
        <v>220</v>
      </c>
      <c r="T46" s="1970">
        <v>6013</v>
      </c>
    </row>
    <row r="47" spans="1:27" s="2" customFormat="1" ht="15.75" thickBot="1" x14ac:dyDescent="0.3">
      <c r="A47" s="2028" t="s">
        <v>558</v>
      </c>
      <c r="B47" s="1967">
        <v>273202</v>
      </c>
      <c r="C47" s="2024">
        <v>21219</v>
      </c>
      <c r="D47" s="2003">
        <v>9440</v>
      </c>
      <c r="E47" s="2024">
        <v>53645</v>
      </c>
      <c r="F47" s="2024">
        <v>21868</v>
      </c>
      <c r="G47" s="2003">
        <v>939</v>
      </c>
      <c r="H47" s="2027">
        <v>22717</v>
      </c>
      <c r="I47" s="2029">
        <v>392651</v>
      </c>
      <c r="J47" s="2024">
        <v>3206</v>
      </c>
      <c r="K47" s="2024">
        <v>1132</v>
      </c>
      <c r="L47" s="2024">
        <v>6</v>
      </c>
      <c r="M47" s="2024">
        <v>36</v>
      </c>
      <c r="N47" s="2029">
        <v>4380</v>
      </c>
      <c r="O47" s="2030">
        <v>397031</v>
      </c>
      <c r="P47" s="2002">
        <v>160823</v>
      </c>
      <c r="Q47" s="2003">
        <v>336524</v>
      </c>
      <c r="R47" s="2003">
        <v>16547</v>
      </c>
      <c r="S47" s="2004">
        <v>13323</v>
      </c>
      <c r="T47" s="2005">
        <v>366393</v>
      </c>
    </row>
    <row r="48" spans="1:27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/>
      <c r="J49" s="61"/>
      <c r="K49" s="61"/>
      <c r="L49" s="61"/>
      <c r="M49" s="61"/>
      <c r="N49" s="2274"/>
      <c r="O49" s="61"/>
      <c r="P49" s="973"/>
      <c r="Q49" s="113"/>
      <c r="R49" s="113"/>
      <c r="S49" s="113"/>
      <c r="T49" s="113"/>
    </row>
    <row r="50" spans="1:20" x14ac:dyDescent="0.25">
      <c r="I50" s="2275"/>
      <c r="L50" s="2274"/>
      <c r="N50" s="2275"/>
      <c r="P50" s="2"/>
      <c r="Q50" s="2010"/>
      <c r="R50" s="2010"/>
      <c r="S50" s="2010"/>
    </row>
    <row r="51" spans="1:20" ht="15.75" thickBot="1" x14ac:dyDescent="0.3">
      <c r="P51" s="2"/>
      <c r="Q51" s="973"/>
      <c r="R51" s="973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616" t="s">
        <v>15</v>
      </c>
      <c r="D56" s="1909" t="s">
        <v>546</v>
      </c>
      <c r="E56" s="3609"/>
      <c r="F56" s="2616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2376" t="s">
        <v>17</v>
      </c>
      <c r="B57" s="2369">
        <v>95007</v>
      </c>
      <c r="C57" s="2399">
        <v>47105</v>
      </c>
      <c r="D57" s="2416">
        <v>2197</v>
      </c>
      <c r="E57" s="2369">
        <v>18878</v>
      </c>
      <c r="F57" s="2399">
        <v>11711</v>
      </c>
      <c r="G57" s="2416">
        <v>754</v>
      </c>
      <c r="H57" s="2369">
        <v>11065</v>
      </c>
      <c r="I57" s="2034">
        <v>183767</v>
      </c>
      <c r="J57" s="2369">
        <v>5891</v>
      </c>
      <c r="K57" s="2369">
        <v>2434</v>
      </c>
      <c r="L57" s="2369">
        <v>592</v>
      </c>
      <c r="M57" s="2369">
        <v>269</v>
      </c>
      <c r="N57" s="2034">
        <v>9186</v>
      </c>
      <c r="O57" s="2035">
        <v>192953</v>
      </c>
      <c r="P57" s="2457">
        <v>64197</v>
      </c>
      <c r="Q57" s="2471">
        <v>45724</v>
      </c>
      <c r="R57" s="2486">
        <v>74588</v>
      </c>
      <c r="S57" s="2499">
        <v>61004</v>
      </c>
      <c r="T57" s="2040">
        <v>181317</v>
      </c>
    </row>
    <row r="58" spans="1:20" x14ac:dyDescent="0.25">
      <c r="A58" s="2647" t="s">
        <v>613</v>
      </c>
      <c r="B58" s="2370">
        <v>97203</v>
      </c>
      <c r="C58" s="2400">
        <v>55049</v>
      </c>
      <c r="D58" s="2417">
        <v>2866</v>
      </c>
      <c r="E58" s="2370">
        <v>14128</v>
      </c>
      <c r="F58" s="2400">
        <v>10002</v>
      </c>
      <c r="G58" s="2416">
        <v>1042</v>
      </c>
      <c r="H58" s="2369">
        <v>13206</v>
      </c>
      <c r="I58" s="2034">
        <v>189587</v>
      </c>
      <c r="J58" s="2370">
        <v>9735</v>
      </c>
      <c r="K58" s="2370">
        <v>2257</v>
      </c>
      <c r="L58" s="2370">
        <v>687</v>
      </c>
      <c r="M58" s="2369">
        <v>2348</v>
      </c>
      <c r="N58" s="2034">
        <v>15028</v>
      </c>
      <c r="O58" s="2035">
        <v>204615</v>
      </c>
      <c r="P58" s="2458">
        <v>98794</v>
      </c>
      <c r="Q58" s="2472">
        <v>25186</v>
      </c>
      <c r="R58" s="2168">
        <v>62159</v>
      </c>
      <c r="S58" s="2169">
        <v>67346</v>
      </c>
      <c r="T58" s="2040">
        <v>154692</v>
      </c>
    </row>
    <row r="59" spans="1:20" s="1945" customFormat="1" x14ac:dyDescent="0.25">
      <c r="A59" s="1933" t="s">
        <v>553</v>
      </c>
      <c r="B59" s="2371">
        <v>23838</v>
      </c>
      <c r="C59" s="2401">
        <v>20490</v>
      </c>
      <c r="D59" s="2418">
        <v>1203</v>
      </c>
      <c r="E59" s="2371">
        <v>3890</v>
      </c>
      <c r="F59" s="2401">
        <v>2778</v>
      </c>
      <c r="G59" s="2431">
        <v>310</v>
      </c>
      <c r="H59" s="2439">
        <v>4664</v>
      </c>
      <c r="I59" s="2053">
        <v>55660</v>
      </c>
      <c r="J59" s="2371">
        <v>6002</v>
      </c>
      <c r="K59" s="2371">
        <v>1529</v>
      </c>
      <c r="L59" s="2371">
        <v>177</v>
      </c>
      <c r="M59" s="2439">
        <v>4</v>
      </c>
      <c r="N59" s="2053">
        <v>7712</v>
      </c>
      <c r="O59" s="2054">
        <v>63372</v>
      </c>
      <c r="P59" s="2459">
        <v>29207</v>
      </c>
      <c r="Q59" s="2473">
        <v>10348</v>
      </c>
      <c r="R59" s="2487">
        <v>13308</v>
      </c>
      <c r="S59" s="2487">
        <v>15172</v>
      </c>
      <c r="T59" s="2052">
        <v>38828</v>
      </c>
    </row>
    <row r="60" spans="1:20" s="1945" customFormat="1" x14ac:dyDescent="0.25">
      <c r="A60" s="1933" t="s">
        <v>412</v>
      </c>
      <c r="B60" s="2371">
        <v>41776</v>
      </c>
      <c r="C60" s="2401">
        <v>12559</v>
      </c>
      <c r="D60" s="2418">
        <v>301</v>
      </c>
      <c r="E60" s="2371">
        <v>3718</v>
      </c>
      <c r="F60" s="2401">
        <v>3563</v>
      </c>
      <c r="G60" s="2431">
        <v>213</v>
      </c>
      <c r="H60" s="2439">
        <v>4362</v>
      </c>
      <c r="I60" s="2053">
        <v>65978</v>
      </c>
      <c r="J60" s="2371">
        <v>1090</v>
      </c>
      <c r="K60" s="2371">
        <v>0</v>
      </c>
      <c r="L60" s="2371">
        <v>504</v>
      </c>
      <c r="M60" s="2439">
        <v>2300</v>
      </c>
      <c r="N60" s="2053">
        <v>3894</v>
      </c>
      <c r="O60" s="2054">
        <v>69872</v>
      </c>
      <c r="P60" s="2459">
        <v>38913</v>
      </c>
      <c r="Q60" s="2473">
        <v>7028</v>
      </c>
      <c r="R60" s="2487">
        <v>19107</v>
      </c>
      <c r="S60" s="2487">
        <v>23579</v>
      </c>
      <c r="T60" s="2052">
        <v>49714</v>
      </c>
    </row>
    <row r="61" spans="1:20" s="1945" customFormat="1" x14ac:dyDescent="0.25">
      <c r="A61" s="1933" t="s">
        <v>554</v>
      </c>
      <c r="B61" s="2371">
        <v>28542</v>
      </c>
      <c r="C61" s="2401">
        <v>20714</v>
      </c>
      <c r="D61" s="2418">
        <v>1191</v>
      </c>
      <c r="E61" s="2371">
        <v>5873</v>
      </c>
      <c r="F61" s="2401">
        <v>3195</v>
      </c>
      <c r="G61" s="2431">
        <v>513</v>
      </c>
      <c r="H61" s="2439">
        <v>3822</v>
      </c>
      <c r="I61" s="2053">
        <v>62146</v>
      </c>
      <c r="J61" s="2371">
        <v>2597</v>
      </c>
      <c r="K61" s="2371">
        <v>535</v>
      </c>
      <c r="L61" s="2371">
        <v>1</v>
      </c>
      <c r="M61" s="2439">
        <v>35</v>
      </c>
      <c r="N61" s="2053">
        <v>3169</v>
      </c>
      <c r="O61" s="2054">
        <v>65315</v>
      </c>
      <c r="P61" s="2459">
        <v>27460</v>
      </c>
      <c r="Q61" s="2473">
        <v>5645</v>
      </c>
      <c r="R61" s="2487">
        <v>26999</v>
      </c>
      <c r="S61" s="2487">
        <v>27882</v>
      </c>
      <c r="T61" s="2052">
        <v>60526</v>
      </c>
    </row>
    <row r="62" spans="1:20" x14ac:dyDescent="0.25">
      <c r="A62" s="2647" t="s">
        <v>614</v>
      </c>
      <c r="B62" s="2370">
        <v>19827</v>
      </c>
      <c r="C62" s="2400">
        <v>4186</v>
      </c>
      <c r="D62" s="2417">
        <v>469</v>
      </c>
      <c r="E62" s="2370">
        <v>5186</v>
      </c>
      <c r="F62" s="2400">
        <v>2017</v>
      </c>
      <c r="G62" s="2416">
        <v>297</v>
      </c>
      <c r="H62" s="2369">
        <v>1547</v>
      </c>
      <c r="I62" s="2034">
        <v>32762</v>
      </c>
      <c r="J62" s="2370">
        <v>2769</v>
      </c>
      <c r="K62" s="2370">
        <v>663</v>
      </c>
      <c r="L62" s="2370">
        <v>314</v>
      </c>
      <c r="M62" s="2369">
        <v>291</v>
      </c>
      <c r="N62" s="2034">
        <v>4037</v>
      </c>
      <c r="O62" s="2035">
        <v>36799</v>
      </c>
      <c r="P62" s="2458">
        <v>20041</v>
      </c>
      <c r="Q62" s="2472">
        <v>9039</v>
      </c>
      <c r="R62" s="2168">
        <v>12571</v>
      </c>
      <c r="S62" s="2169">
        <v>13888</v>
      </c>
      <c r="T62" s="2040">
        <v>35498</v>
      </c>
    </row>
    <row r="63" spans="1:20" x14ac:dyDescent="0.25">
      <c r="A63" s="1947" t="s">
        <v>556</v>
      </c>
      <c r="B63" s="2654">
        <v>14405</v>
      </c>
      <c r="C63" s="2655">
        <v>2619</v>
      </c>
      <c r="D63" s="2656">
        <v>300</v>
      </c>
      <c r="E63" s="2654">
        <v>3340</v>
      </c>
      <c r="F63" s="2655">
        <v>676</v>
      </c>
      <c r="G63" s="2422">
        <v>125</v>
      </c>
      <c r="H63" s="2440">
        <v>922</v>
      </c>
      <c r="I63" s="2062">
        <v>21962</v>
      </c>
      <c r="J63" s="2654">
        <v>2344</v>
      </c>
      <c r="K63" s="2654">
        <v>198</v>
      </c>
      <c r="L63" s="2654">
        <v>154</v>
      </c>
      <c r="M63" s="2448">
        <v>291</v>
      </c>
      <c r="N63" s="2062">
        <v>2987</v>
      </c>
      <c r="O63" s="2062">
        <v>24949</v>
      </c>
      <c r="P63" s="2657">
        <v>13388</v>
      </c>
      <c r="Q63" s="2658">
        <v>3570</v>
      </c>
      <c r="R63" s="2659">
        <v>8077</v>
      </c>
      <c r="S63" s="2659">
        <v>12979</v>
      </c>
      <c r="T63" s="2062">
        <v>24626</v>
      </c>
    </row>
    <row r="64" spans="1:20" ht="15.75" thickBot="1" x14ac:dyDescent="0.3">
      <c r="A64" s="2647" t="s">
        <v>23</v>
      </c>
      <c r="B64" s="2660">
        <v>30588</v>
      </c>
      <c r="C64" s="2661">
        <v>19529</v>
      </c>
      <c r="D64" s="2662">
        <v>807</v>
      </c>
      <c r="E64" s="2660">
        <v>9044</v>
      </c>
      <c r="F64" s="2661">
        <v>2810</v>
      </c>
      <c r="G64" s="2417">
        <v>68</v>
      </c>
      <c r="H64" s="2369">
        <v>5368</v>
      </c>
      <c r="I64" s="2034">
        <v>67340</v>
      </c>
      <c r="J64" s="2660">
        <v>1756</v>
      </c>
      <c r="K64" s="2660">
        <v>739</v>
      </c>
      <c r="L64" s="2660">
        <v>0</v>
      </c>
      <c r="M64" s="2369">
        <v>181</v>
      </c>
      <c r="N64" s="2071">
        <v>2677</v>
      </c>
      <c r="O64" s="2072">
        <v>70017</v>
      </c>
      <c r="P64" s="2663">
        <v>27734</v>
      </c>
      <c r="Q64" s="2664">
        <v>15473</v>
      </c>
      <c r="R64" s="2665">
        <v>14698</v>
      </c>
      <c r="S64" s="2666">
        <v>33670</v>
      </c>
      <c r="T64" s="2040">
        <v>63841</v>
      </c>
    </row>
    <row r="65" spans="1:20" ht="15.75" thickBot="1" x14ac:dyDescent="0.3">
      <c r="A65" s="1966" t="s">
        <v>24</v>
      </c>
      <c r="B65" s="2077">
        <v>242625</v>
      </c>
      <c r="C65" s="2077">
        <v>125868</v>
      </c>
      <c r="D65" s="2080">
        <v>6339</v>
      </c>
      <c r="E65" s="2077">
        <v>47236</v>
      </c>
      <c r="F65" s="2077">
        <v>26540</v>
      </c>
      <c r="G65" s="2080">
        <v>2161</v>
      </c>
      <c r="H65" s="2077">
        <v>31187</v>
      </c>
      <c r="I65" s="2078">
        <v>473456</v>
      </c>
      <c r="J65" s="2077">
        <v>20152</v>
      </c>
      <c r="K65" s="2077">
        <v>6093</v>
      </c>
      <c r="L65" s="2077">
        <v>1593</v>
      </c>
      <c r="M65" s="2077">
        <v>3089</v>
      </c>
      <c r="N65" s="2078">
        <v>30928</v>
      </c>
      <c r="O65" s="2079">
        <v>504384</v>
      </c>
      <c r="P65" s="2077">
        <v>210767</v>
      </c>
      <c r="Q65" s="2080">
        <v>95422</v>
      </c>
      <c r="R65" s="2080">
        <v>164016</v>
      </c>
      <c r="S65" s="2080">
        <v>175909</v>
      </c>
      <c r="T65" s="2080">
        <v>435347</v>
      </c>
    </row>
    <row r="66" spans="1:20" x14ac:dyDescent="0.25">
      <c r="A66" s="1971" t="s">
        <v>609</v>
      </c>
      <c r="B66" s="2374">
        <v>19514</v>
      </c>
      <c r="C66" s="2404">
        <v>6384</v>
      </c>
      <c r="D66" s="2421">
        <v>68</v>
      </c>
      <c r="E66" s="2374">
        <v>4205</v>
      </c>
      <c r="F66" s="2404">
        <v>6356</v>
      </c>
      <c r="G66" s="2421">
        <v>0</v>
      </c>
      <c r="H66" s="2374">
        <v>3266</v>
      </c>
      <c r="I66" s="2034">
        <v>39725</v>
      </c>
      <c r="J66" s="2374">
        <v>12586</v>
      </c>
      <c r="K66" s="2374">
        <v>1237</v>
      </c>
      <c r="L66" s="2374">
        <v>2761</v>
      </c>
      <c r="M66" s="2374">
        <v>73</v>
      </c>
      <c r="N66" s="2084">
        <v>16657</v>
      </c>
      <c r="O66" s="2085">
        <v>56382</v>
      </c>
      <c r="P66" s="2221">
        <v>25942</v>
      </c>
      <c r="Q66" s="2471">
        <v>2576</v>
      </c>
      <c r="R66" s="2486">
        <v>6853</v>
      </c>
      <c r="S66" s="2039">
        <v>18829</v>
      </c>
      <c r="T66" s="2040">
        <v>28258</v>
      </c>
    </row>
    <row r="67" spans="1:20" x14ac:dyDescent="0.25">
      <c r="A67" s="1978" t="s">
        <v>610</v>
      </c>
      <c r="B67" s="2370">
        <v>13680</v>
      </c>
      <c r="C67" s="2400">
        <v>14947</v>
      </c>
      <c r="D67" s="2417">
        <v>0</v>
      </c>
      <c r="E67" s="2370">
        <v>3032</v>
      </c>
      <c r="F67" s="2400">
        <v>1795</v>
      </c>
      <c r="G67" s="2417">
        <v>0</v>
      </c>
      <c r="H67" s="2370">
        <v>3497</v>
      </c>
      <c r="I67" s="2034">
        <v>36951</v>
      </c>
      <c r="J67" s="2370">
        <v>8015</v>
      </c>
      <c r="K67" s="2370">
        <v>9324</v>
      </c>
      <c r="L67" s="2370">
        <v>48</v>
      </c>
      <c r="M67" s="2370">
        <v>1229</v>
      </c>
      <c r="N67" s="2087">
        <v>18616</v>
      </c>
      <c r="O67" s="2088">
        <v>55567</v>
      </c>
      <c r="P67" s="2458">
        <v>25447</v>
      </c>
      <c r="Q67" s="2472">
        <v>4106</v>
      </c>
      <c r="R67" s="2168">
        <v>2101</v>
      </c>
      <c r="S67" s="2047">
        <v>17607</v>
      </c>
      <c r="T67" s="2040">
        <v>23814</v>
      </c>
    </row>
    <row r="68" spans="1:20" x14ac:dyDescent="0.25">
      <c r="A68" s="1978" t="s">
        <v>37</v>
      </c>
      <c r="B68" s="2370">
        <v>1036</v>
      </c>
      <c r="C68" s="2400">
        <v>8809</v>
      </c>
      <c r="D68" s="2417">
        <v>300</v>
      </c>
      <c r="E68" s="2370">
        <v>1796</v>
      </c>
      <c r="F68" s="2400">
        <v>339</v>
      </c>
      <c r="G68" s="2417">
        <v>0</v>
      </c>
      <c r="H68" s="2370">
        <v>4938</v>
      </c>
      <c r="I68" s="2034">
        <v>16918</v>
      </c>
      <c r="J68" s="2370">
        <v>10499</v>
      </c>
      <c r="K68" s="2370">
        <v>0</v>
      </c>
      <c r="L68" s="2370">
        <v>0</v>
      </c>
      <c r="M68" s="2370">
        <v>60</v>
      </c>
      <c r="N68" s="2087">
        <v>10559</v>
      </c>
      <c r="O68" s="2088">
        <v>27477</v>
      </c>
      <c r="P68" s="2458">
        <v>13832</v>
      </c>
      <c r="Q68" s="2472">
        <v>298</v>
      </c>
      <c r="R68" s="2168">
        <v>849</v>
      </c>
      <c r="S68" s="2047">
        <v>4591</v>
      </c>
      <c r="T68" s="2040">
        <v>5738</v>
      </c>
    </row>
    <row r="69" spans="1:20" x14ac:dyDescent="0.25">
      <c r="A69" s="1978" t="s">
        <v>38</v>
      </c>
      <c r="B69" s="2370">
        <v>1135</v>
      </c>
      <c r="C69" s="2400">
        <v>1492</v>
      </c>
      <c r="D69" s="2417">
        <v>0</v>
      </c>
      <c r="E69" s="2370">
        <v>403</v>
      </c>
      <c r="F69" s="2400">
        <v>479</v>
      </c>
      <c r="G69" s="2417">
        <v>0</v>
      </c>
      <c r="H69" s="2370">
        <v>36</v>
      </c>
      <c r="I69" s="2034">
        <v>3545</v>
      </c>
      <c r="J69" s="2370">
        <v>0</v>
      </c>
      <c r="K69" s="2370">
        <v>39</v>
      </c>
      <c r="L69" s="2370">
        <v>0</v>
      </c>
      <c r="M69" s="2370">
        <v>0</v>
      </c>
      <c r="N69" s="2087">
        <v>39</v>
      </c>
      <c r="O69" s="2088">
        <v>3584</v>
      </c>
      <c r="P69" s="2458">
        <v>1245</v>
      </c>
      <c r="Q69" s="2472">
        <v>761</v>
      </c>
      <c r="R69" s="2168">
        <v>1710</v>
      </c>
      <c r="S69" s="2047">
        <v>511</v>
      </c>
      <c r="T69" s="2040">
        <v>2982</v>
      </c>
    </row>
    <row r="70" spans="1:20" x14ac:dyDescent="0.25">
      <c r="A70" s="1978" t="s">
        <v>39</v>
      </c>
      <c r="B70" s="2370">
        <v>9729</v>
      </c>
      <c r="C70" s="2400">
        <v>20253</v>
      </c>
      <c r="D70" s="2417">
        <v>10</v>
      </c>
      <c r="E70" s="2370">
        <v>4065</v>
      </c>
      <c r="F70" s="2400">
        <v>1367</v>
      </c>
      <c r="G70" s="2417">
        <v>0</v>
      </c>
      <c r="H70" s="2370">
        <v>1739</v>
      </c>
      <c r="I70" s="2034">
        <v>37154</v>
      </c>
      <c r="J70" s="2370">
        <v>3165</v>
      </c>
      <c r="K70" s="2370">
        <v>11765</v>
      </c>
      <c r="L70" s="2370">
        <v>22566</v>
      </c>
      <c r="M70" s="2370">
        <v>7465</v>
      </c>
      <c r="N70" s="2087">
        <v>44961</v>
      </c>
      <c r="O70" s="2088">
        <v>82114</v>
      </c>
      <c r="P70" s="2458">
        <v>39279</v>
      </c>
      <c r="Q70" s="2472">
        <v>3462</v>
      </c>
      <c r="R70" s="2168">
        <v>10315</v>
      </c>
      <c r="S70" s="2047">
        <v>48483</v>
      </c>
      <c r="T70" s="2040">
        <v>62259</v>
      </c>
    </row>
    <row r="71" spans="1:20" ht="15" customHeight="1" x14ac:dyDescent="0.25">
      <c r="A71" s="1978" t="s">
        <v>40</v>
      </c>
      <c r="B71" s="2370">
        <v>298</v>
      </c>
      <c r="C71" s="2400">
        <v>621</v>
      </c>
      <c r="D71" s="2417">
        <v>0</v>
      </c>
      <c r="E71" s="2370">
        <v>151</v>
      </c>
      <c r="F71" s="2400">
        <v>327</v>
      </c>
      <c r="G71" s="2417">
        <v>0</v>
      </c>
      <c r="H71" s="2370">
        <v>14445</v>
      </c>
      <c r="I71" s="2034">
        <v>15842</v>
      </c>
      <c r="J71" s="2370">
        <v>5041</v>
      </c>
      <c r="K71" s="2370">
        <v>0</v>
      </c>
      <c r="L71" s="2370">
        <v>0</v>
      </c>
      <c r="M71" s="2370">
        <v>13437</v>
      </c>
      <c r="N71" s="2087">
        <v>18478</v>
      </c>
      <c r="O71" s="2088">
        <v>34320</v>
      </c>
      <c r="P71" s="2458">
        <v>33458</v>
      </c>
      <c r="Q71" s="2472">
        <v>1165</v>
      </c>
      <c r="R71" s="2168">
        <v>122</v>
      </c>
      <c r="S71" s="2047">
        <v>48</v>
      </c>
      <c r="T71" s="2040">
        <v>1335</v>
      </c>
    </row>
    <row r="72" spans="1:20" x14ac:dyDescent="0.25">
      <c r="A72" s="2647" t="s">
        <v>41</v>
      </c>
      <c r="B72" s="2370">
        <v>8238</v>
      </c>
      <c r="C72" s="2400">
        <v>10954</v>
      </c>
      <c r="D72" s="2417">
        <v>0</v>
      </c>
      <c r="E72" s="2370">
        <v>1799</v>
      </c>
      <c r="F72" s="2400">
        <v>1212</v>
      </c>
      <c r="G72" s="2417">
        <v>0</v>
      </c>
      <c r="H72" s="2370">
        <v>184</v>
      </c>
      <c r="I72" s="2034">
        <v>22387</v>
      </c>
      <c r="J72" s="2370">
        <v>4529</v>
      </c>
      <c r="K72" s="2370">
        <v>191</v>
      </c>
      <c r="L72" s="2370">
        <v>859</v>
      </c>
      <c r="M72" s="2370">
        <v>119</v>
      </c>
      <c r="N72" s="2087">
        <v>5698</v>
      </c>
      <c r="O72" s="2088">
        <v>28085</v>
      </c>
      <c r="P72" s="2458">
        <v>12129</v>
      </c>
      <c r="Q72" s="2472">
        <v>615</v>
      </c>
      <c r="R72" s="2168">
        <v>2103</v>
      </c>
      <c r="S72" s="2047">
        <v>10135</v>
      </c>
      <c r="T72" s="2040">
        <v>12853</v>
      </c>
    </row>
    <row r="73" spans="1:20" x14ac:dyDescent="0.25">
      <c r="A73" s="1978" t="s">
        <v>42</v>
      </c>
      <c r="B73" s="2370">
        <v>3907</v>
      </c>
      <c r="C73" s="2400">
        <v>23515</v>
      </c>
      <c r="D73" s="2417">
        <v>0</v>
      </c>
      <c r="E73" s="2370">
        <v>5647</v>
      </c>
      <c r="F73" s="2400">
        <v>9614</v>
      </c>
      <c r="G73" s="2417">
        <v>0</v>
      </c>
      <c r="H73" s="2370">
        <v>8718</v>
      </c>
      <c r="I73" s="2034">
        <v>51400</v>
      </c>
      <c r="J73" s="2370">
        <v>22</v>
      </c>
      <c r="K73" s="2370">
        <v>139</v>
      </c>
      <c r="L73" s="2370">
        <v>541</v>
      </c>
      <c r="M73" s="2370">
        <v>0</v>
      </c>
      <c r="N73" s="2087">
        <v>702</v>
      </c>
      <c r="O73" s="2088">
        <v>52102</v>
      </c>
      <c r="P73" s="2458">
        <v>28106</v>
      </c>
      <c r="Q73" s="2472">
        <v>743</v>
      </c>
      <c r="R73" s="2168">
        <v>6293</v>
      </c>
      <c r="S73" s="2047">
        <v>20249</v>
      </c>
      <c r="T73" s="2040">
        <v>27285</v>
      </c>
    </row>
    <row r="74" spans="1:20" x14ac:dyDescent="0.25">
      <c r="A74" s="1978" t="s">
        <v>43</v>
      </c>
      <c r="B74" s="2370">
        <v>15647</v>
      </c>
      <c r="C74" s="2400">
        <v>4187</v>
      </c>
      <c r="D74" s="2417">
        <v>0</v>
      </c>
      <c r="E74" s="2370">
        <v>2486</v>
      </c>
      <c r="F74" s="2400">
        <v>701</v>
      </c>
      <c r="G74" s="2417">
        <v>0</v>
      </c>
      <c r="H74" s="2370">
        <v>1406</v>
      </c>
      <c r="I74" s="2034">
        <v>24427</v>
      </c>
      <c r="J74" s="2370">
        <v>157</v>
      </c>
      <c r="K74" s="2370">
        <v>11</v>
      </c>
      <c r="L74" s="2370">
        <v>2891</v>
      </c>
      <c r="M74" s="2370">
        <v>4</v>
      </c>
      <c r="N74" s="2087">
        <v>3063</v>
      </c>
      <c r="O74" s="2088">
        <v>27490</v>
      </c>
      <c r="P74" s="2458">
        <v>10844</v>
      </c>
      <c r="Q74" s="2472">
        <v>6759</v>
      </c>
      <c r="R74" s="2168">
        <v>5551</v>
      </c>
      <c r="S74" s="2047">
        <v>9581</v>
      </c>
      <c r="T74" s="2040">
        <v>21891</v>
      </c>
    </row>
    <row r="75" spans="1:20" x14ac:dyDescent="0.25">
      <c r="A75" s="1978" t="s">
        <v>44</v>
      </c>
      <c r="B75" s="2370">
        <v>3444</v>
      </c>
      <c r="C75" s="2400">
        <v>5287</v>
      </c>
      <c r="D75" s="2417">
        <v>0</v>
      </c>
      <c r="E75" s="2370">
        <v>7312</v>
      </c>
      <c r="F75" s="2400">
        <v>823</v>
      </c>
      <c r="G75" s="2417">
        <v>0</v>
      </c>
      <c r="H75" s="2370">
        <v>1444</v>
      </c>
      <c r="I75" s="2034">
        <v>18310</v>
      </c>
      <c r="J75" s="2370">
        <v>29</v>
      </c>
      <c r="K75" s="2370">
        <v>184</v>
      </c>
      <c r="L75" s="2370">
        <v>0</v>
      </c>
      <c r="M75" s="2370">
        <v>0</v>
      </c>
      <c r="N75" s="2087">
        <v>213</v>
      </c>
      <c r="O75" s="2088">
        <v>18523</v>
      </c>
      <c r="P75" s="2458">
        <v>10498</v>
      </c>
      <c r="Q75" s="2472">
        <v>212</v>
      </c>
      <c r="R75" s="2168">
        <v>2536</v>
      </c>
      <c r="S75" s="2047">
        <v>3277</v>
      </c>
      <c r="T75" s="2040">
        <v>6025</v>
      </c>
    </row>
    <row r="76" spans="1:20" x14ac:dyDescent="0.25">
      <c r="A76" s="1978" t="s">
        <v>45</v>
      </c>
      <c r="B76" s="2370">
        <v>1441</v>
      </c>
      <c r="C76" s="2400">
        <v>1363</v>
      </c>
      <c r="D76" s="2417">
        <v>0</v>
      </c>
      <c r="E76" s="2370">
        <v>250</v>
      </c>
      <c r="F76" s="2400">
        <v>613</v>
      </c>
      <c r="G76" s="2417">
        <v>0</v>
      </c>
      <c r="H76" s="2370">
        <v>596</v>
      </c>
      <c r="I76" s="2034">
        <v>4264</v>
      </c>
      <c r="J76" s="2370">
        <v>28</v>
      </c>
      <c r="K76" s="2370">
        <v>0</v>
      </c>
      <c r="L76" s="2370">
        <v>0</v>
      </c>
      <c r="M76" s="2370">
        <v>259</v>
      </c>
      <c r="N76" s="2087">
        <v>287</v>
      </c>
      <c r="O76" s="2088">
        <v>4551</v>
      </c>
      <c r="P76" s="2458">
        <v>2173</v>
      </c>
      <c r="Q76" s="2472">
        <v>301</v>
      </c>
      <c r="R76" s="2168">
        <v>1505</v>
      </c>
      <c r="S76" s="2047">
        <v>2151</v>
      </c>
      <c r="T76" s="2040">
        <v>3958</v>
      </c>
    </row>
    <row r="77" spans="1:20" x14ac:dyDescent="0.25">
      <c r="A77" s="1978" t="s">
        <v>46</v>
      </c>
      <c r="B77" s="2370">
        <v>3823</v>
      </c>
      <c r="C77" s="2400">
        <v>9579</v>
      </c>
      <c r="D77" s="2417">
        <v>0</v>
      </c>
      <c r="E77" s="2370">
        <v>691</v>
      </c>
      <c r="F77" s="2400">
        <v>6163</v>
      </c>
      <c r="G77" s="2417">
        <v>0</v>
      </c>
      <c r="H77" s="2370">
        <v>11893</v>
      </c>
      <c r="I77" s="2034">
        <v>32148</v>
      </c>
      <c r="J77" s="2370">
        <v>2170</v>
      </c>
      <c r="K77" s="2370">
        <v>0</v>
      </c>
      <c r="L77" s="2370">
        <v>907</v>
      </c>
      <c r="M77" s="2370">
        <v>3965</v>
      </c>
      <c r="N77" s="2087">
        <v>7042</v>
      </c>
      <c r="O77" s="2088">
        <v>39190</v>
      </c>
      <c r="P77" s="2458">
        <v>26930</v>
      </c>
      <c r="Q77" s="2472">
        <v>450</v>
      </c>
      <c r="R77" s="2168">
        <v>7940</v>
      </c>
      <c r="S77" s="2047">
        <v>13409</v>
      </c>
      <c r="T77" s="2040">
        <v>21799</v>
      </c>
    </row>
    <row r="78" spans="1:20" x14ac:dyDescent="0.25">
      <c r="A78" s="1978" t="s">
        <v>47</v>
      </c>
      <c r="B78" s="2370">
        <v>606</v>
      </c>
      <c r="C78" s="2400">
        <v>81</v>
      </c>
      <c r="D78" s="2417">
        <v>0</v>
      </c>
      <c r="E78" s="2370">
        <v>400</v>
      </c>
      <c r="F78" s="2400">
        <v>479</v>
      </c>
      <c r="G78" s="2417">
        <v>0</v>
      </c>
      <c r="H78" s="2370">
        <v>13</v>
      </c>
      <c r="I78" s="2034">
        <v>1579</v>
      </c>
      <c r="J78" s="2370">
        <v>9</v>
      </c>
      <c r="K78" s="2370">
        <v>0</v>
      </c>
      <c r="L78" s="2370">
        <v>61</v>
      </c>
      <c r="M78" s="2370">
        <v>0</v>
      </c>
      <c r="N78" s="2087">
        <v>70</v>
      </c>
      <c r="O78" s="2088">
        <v>1649</v>
      </c>
      <c r="P78" s="2458">
        <v>796</v>
      </c>
      <c r="Q78" s="2472">
        <v>334</v>
      </c>
      <c r="R78" s="2168">
        <v>776</v>
      </c>
      <c r="S78" s="2047">
        <v>316</v>
      </c>
      <c r="T78" s="2040">
        <v>1426</v>
      </c>
    </row>
    <row r="79" spans="1:20" x14ac:dyDescent="0.25">
      <c r="A79" s="1982" t="s">
        <v>557</v>
      </c>
      <c r="B79" s="2375">
        <v>9656</v>
      </c>
      <c r="C79" s="2405">
        <v>6324</v>
      </c>
      <c r="D79" s="2422">
        <v>287</v>
      </c>
      <c r="E79" s="2375">
        <v>4186</v>
      </c>
      <c r="F79" s="2405">
        <v>2509</v>
      </c>
      <c r="G79" s="2422">
        <v>0</v>
      </c>
      <c r="H79" s="2375">
        <v>4260</v>
      </c>
      <c r="I79" s="2062">
        <v>26935</v>
      </c>
      <c r="J79" s="2375">
        <v>533</v>
      </c>
      <c r="K79" s="2375">
        <v>2400</v>
      </c>
      <c r="L79" s="2375">
        <v>1810</v>
      </c>
      <c r="M79" s="2375">
        <v>1</v>
      </c>
      <c r="N79" s="2089">
        <v>4743</v>
      </c>
      <c r="O79" s="2089">
        <v>31678</v>
      </c>
      <c r="P79" s="2462">
        <v>19455</v>
      </c>
      <c r="Q79" s="2476">
        <v>7101</v>
      </c>
      <c r="R79" s="2490">
        <v>10302</v>
      </c>
      <c r="S79" s="2094">
        <v>12889</v>
      </c>
      <c r="T79" s="2062">
        <v>30292</v>
      </c>
    </row>
    <row r="80" spans="1:20" ht="15.75" thickBot="1" x14ac:dyDescent="0.3">
      <c r="A80" s="2647" t="s">
        <v>321</v>
      </c>
      <c r="B80" s="2370">
        <v>22151</v>
      </c>
      <c r="C80" s="2400">
        <v>13718</v>
      </c>
      <c r="D80" s="2417">
        <v>152</v>
      </c>
      <c r="E80" s="2370">
        <v>6007</v>
      </c>
      <c r="F80" s="2400">
        <v>5491</v>
      </c>
      <c r="G80" s="2417">
        <v>0</v>
      </c>
      <c r="H80" s="2370">
        <v>3239</v>
      </c>
      <c r="I80" s="2071">
        <v>50605</v>
      </c>
      <c r="J80" s="2370">
        <v>51808</v>
      </c>
      <c r="K80" s="2370">
        <v>17630</v>
      </c>
      <c r="L80" s="2370">
        <v>7082</v>
      </c>
      <c r="M80" s="2370">
        <v>19617</v>
      </c>
      <c r="N80" s="2087">
        <v>96137</v>
      </c>
      <c r="O80" s="2088">
        <v>146742</v>
      </c>
      <c r="P80" s="2458">
        <v>64221</v>
      </c>
      <c r="Q80" s="2664">
        <v>14860</v>
      </c>
      <c r="R80" s="2665">
        <v>17643</v>
      </c>
      <c r="S80" s="2667">
        <v>27541</v>
      </c>
      <c r="T80" s="2095">
        <v>60044</v>
      </c>
    </row>
    <row r="81" spans="1:20" s="2" customFormat="1" ht="15.75" thickBot="1" x14ac:dyDescent="0.3">
      <c r="A81" s="1992" t="s">
        <v>25</v>
      </c>
      <c r="B81" s="2096">
        <v>114306</v>
      </c>
      <c r="C81" s="2097">
        <v>127513</v>
      </c>
      <c r="D81" s="2098">
        <v>817</v>
      </c>
      <c r="E81" s="2096">
        <v>42430</v>
      </c>
      <c r="F81" s="2097">
        <v>38268</v>
      </c>
      <c r="G81" s="2098">
        <v>0</v>
      </c>
      <c r="H81" s="2096">
        <v>59674</v>
      </c>
      <c r="I81" s="2078">
        <v>382190</v>
      </c>
      <c r="J81" s="2096">
        <v>98590</v>
      </c>
      <c r="K81" s="2096">
        <v>42920</v>
      </c>
      <c r="L81" s="2096">
        <v>39526</v>
      </c>
      <c r="M81" s="2096">
        <v>46229</v>
      </c>
      <c r="N81" s="2099">
        <v>227264</v>
      </c>
      <c r="O81" s="2100">
        <v>609455</v>
      </c>
      <c r="P81" s="2096">
        <v>314356</v>
      </c>
      <c r="Q81" s="2101">
        <v>43743</v>
      </c>
      <c r="R81" s="2101">
        <v>76599</v>
      </c>
      <c r="S81" s="2102">
        <v>189617</v>
      </c>
      <c r="T81" s="2080">
        <v>309960</v>
      </c>
    </row>
    <row r="82" spans="1:20" s="2" customFormat="1" ht="15.75" thickBot="1" x14ac:dyDescent="0.3">
      <c r="A82" s="1966" t="s">
        <v>558</v>
      </c>
      <c r="B82" s="2077">
        <v>356930</v>
      </c>
      <c r="C82" s="2103">
        <v>253381</v>
      </c>
      <c r="D82" s="2104">
        <v>7156</v>
      </c>
      <c r="E82" s="2077">
        <v>89666</v>
      </c>
      <c r="F82" s="2105">
        <v>64808</v>
      </c>
      <c r="G82" s="2080">
        <v>2161</v>
      </c>
      <c r="H82" s="2077">
        <v>90861</v>
      </c>
      <c r="I82" s="2078">
        <v>855646</v>
      </c>
      <c r="J82" s="2077">
        <v>118741</v>
      </c>
      <c r="K82" s="2077">
        <v>49013</v>
      </c>
      <c r="L82" s="2077">
        <v>41120</v>
      </c>
      <c r="M82" s="2077">
        <v>49318</v>
      </c>
      <c r="N82" s="2078">
        <v>258192</v>
      </c>
      <c r="O82" s="2079">
        <v>1113838</v>
      </c>
      <c r="P82" s="2077">
        <v>525122</v>
      </c>
      <c r="Q82" s="2106">
        <v>139166</v>
      </c>
      <c r="R82" s="2106">
        <v>240615</v>
      </c>
      <c r="S82" s="2107">
        <v>365526</v>
      </c>
      <c r="T82" s="2108">
        <v>745307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242625</v>
      </c>
      <c r="C90" s="2116">
        <v>125868</v>
      </c>
      <c r="D90" s="2117">
        <v>6339</v>
      </c>
      <c r="E90" s="2116">
        <v>47236</v>
      </c>
      <c r="F90" s="2116">
        <v>26540</v>
      </c>
      <c r="G90" s="2117">
        <v>2161</v>
      </c>
      <c r="H90" s="2116">
        <v>31187</v>
      </c>
      <c r="I90" s="2118">
        <v>473456</v>
      </c>
      <c r="J90" s="2119">
        <v>20152</v>
      </c>
      <c r="K90" s="2116">
        <v>6093</v>
      </c>
      <c r="L90" s="2119">
        <v>1593</v>
      </c>
      <c r="M90" s="2116">
        <v>3089</v>
      </c>
      <c r="N90" s="2120">
        <v>30928</v>
      </c>
      <c r="O90" s="2121">
        <v>504384</v>
      </c>
      <c r="P90" s="2122">
        <v>210767</v>
      </c>
      <c r="Q90" s="2101">
        <v>95422</v>
      </c>
      <c r="R90" s="2101">
        <v>164016</v>
      </c>
      <c r="S90" s="2102">
        <v>175909</v>
      </c>
      <c r="T90" s="2080">
        <v>435347</v>
      </c>
    </row>
    <row r="91" spans="1:20" x14ac:dyDescent="0.25">
      <c r="A91" s="2123" t="s">
        <v>49</v>
      </c>
      <c r="B91" s="2377">
        <v>180527</v>
      </c>
      <c r="C91" s="2406">
        <v>80039</v>
      </c>
      <c r="D91" s="2423">
        <v>5015</v>
      </c>
      <c r="E91" s="2406">
        <v>35780</v>
      </c>
      <c r="F91" s="2406">
        <v>19405</v>
      </c>
      <c r="G91" s="2432">
        <v>1317</v>
      </c>
      <c r="H91" s="2128">
        <v>21610</v>
      </c>
      <c r="I91" s="2445">
        <v>337361</v>
      </c>
      <c r="J91" s="2387">
        <v>17610</v>
      </c>
      <c r="K91" s="2406">
        <v>5628</v>
      </c>
      <c r="L91" s="2240">
        <v>1593</v>
      </c>
      <c r="M91" s="2130">
        <v>3089</v>
      </c>
      <c r="N91" s="2131">
        <v>27921</v>
      </c>
      <c r="O91" s="2132">
        <v>365283</v>
      </c>
      <c r="P91" s="2463">
        <v>157227</v>
      </c>
      <c r="Q91" s="2477">
        <v>85358</v>
      </c>
      <c r="R91" s="2491">
        <v>136953</v>
      </c>
      <c r="S91" s="2501">
        <v>93333</v>
      </c>
      <c r="T91" s="2040">
        <v>315643</v>
      </c>
    </row>
    <row r="92" spans="1:20" x14ac:dyDescent="0.25">
      <c r="A92" s="2137" t="s">
        <v>50</v>
      </c>
      <c r="B92" s="2378">
        <v>25</v>
      </c>
      <c r="C92" s="2379">
        <v>0</v>
      </c>
      <c r="D92" s="2424">
        <v>0</v>
      </c>
      <c r="E92" s="2379">
        <v>34</v>
      </c>
      <c r="F92" s="2379">
        <v>0</v>
      </c>
      <c r="G92" s="2433">
        <v>0</v>
      </c>
      <c r="H92" s="2142">
        <v>11</v>
      </c>
      <c r="I92" s="2446">
        <v>70</v>
      </c>
      <c r="J92" s="2388">
        <v>0</v>
      </c>
      <c r="K92" s="2379">
        <v>0</v>
      </c>
      <c r="L92" s="2245">
        <v>0</v>
      </c>
      <c r="M92" s="2144">
        <v>0</v>
      </c>
      <c r="N92" s="2131">
        <v>0</v>
      </c>
      <c r="O92" s="2132">
        <v>70</v>
      </c>
      <c r="P92" s="2170">
        <v>34</v>
      </c>
      <c r="Q92" s="2478">
        <v>43</v>
      </c>
      <c r="R92" s="2425">
        <v>24</v>
      </c>
      <c r="S92" s="2434">
        <v>3</v>
      </c>
      <c r="T92" s="2149">
        <v>70</v>
      </c>
    </row>
    <row r="93" spans="1:20" x14ac:dyDescent="0.25">
      <c r="A93" s="2137" t="s">
        <v>51</v>
      </c>
      <c r="B93" s="2378">
        <v>50461</v>
      </c>
      <c r="C93" s="2379">
        <v>38242</v>
      </c>
      <c r="D93" s="2424">
        <v>906</v>
      </c>
      <c r="E93" s="2379">
        <v>8751</v>
      </c>
      <c r="F93" s="2379">
        <v>5076</v>
      </c>
      <c r="G93" s="2433">
        <v>636</v>
      </c>
      <c r="H93" s="2142">
        <v>8033</v>
      </c>
      <c r="I93" s="2446">
        <v>110563</v>
      </c>
      <c r="J93" s="2388">
        <v>1725</v>
      </c>
      <c r="K93" s="2379">
        <v>389</v>
      </c>
      <c r="L93" s="2245">
        <v>0</v>
      </c>
      <c r="M93" s="2144">
        <v>0</v>
      </c>
      <c r="N93" s="2131">
        <v>2114</v>
      </c>
      <c r="O93" s="2132">
        <v>112676</v>
      </c>
      <c r="P93" s="2170">
        <v>41339</v>
      </c>
      <c r="Q93" s="2478">
        <v>2237</v>
      </c>
      <c r="R93" s="2425">
        <v>15401</v>
      </c>
      <c r="S93" s="2434">
        <v>73522</v>
      </c>
      <c r="T93" s="2149">
        <v>91160</v>
      </c>
    </row>
    <row r="94" spans="1:20" x14ac:dyDescent="0.25">
      <c r="A94" s="2150" t="s">
        <v>52</v>
      </c>
      <c r="B94" s="2379">
        <v>5083</v>
      </c>
      <c r="C94" s="2379">
        <v>1608</v>
      </c>
      <c r="D94" s="2424">
        <v>175</v>
      </c>
      <c r="E94" s="2380">
        <v>1749</v>
      </c>
      <c r="F94" s="2380">
        <v>777</v>
      </c>
      <c r="G94" s="2434">
        <v>6</v>
      </c>
      <c r="H94" s="2441">
        <v>711</v>
      </c>
      <c r="I94" s="2446">
        <v>9928</v>
      </c>
      <c r="J94" s="2389">
        <v>749</v>
      </c>
      <c r="K94" s="2380">
        <v>76</v>
      </c>
      <c r="L94" s="2151">
        <v>0</v>
      </c>
      <c r="M94" s="2380">
        <v>0</v>
      </c>
      <c r="N94" s="2131">
        <v>825</v>
      </c>
      <c r="O94" s="2132">
        <v>10753</v>
      </c>
      <c r="P94" s="2170">
        <v>5030</v>
      </c>
      <c r="Q94" s="2478">
        <v>4774</v>
      </c>
      <c r="R94" s="2425">
        <v>4805</v>
      </c>
      <c r="S94" s="2434">
        <v>3386</v>
      </c>
      <c r="T94" s="2149">
        <v>12965</v>
      </c>
    </row>
    <row r="95" spans="1:20" x14ac:dyDescent="0.25">
      <c r="A95" s="2154" t="s">
        <v>53</v>
      </c>
      <c r="B95" s="2380">
        <v>5318</v>
      </c>
      <c r="C95" s="2380">
        <v>5896</v>
      </c>
      <c r="D95" s="2425">
        <v>243</v>
      </c>
      <c r="E95" s="2380">
        <v>827</v>
      </c>
      <c r="F95" s="2380">
        <v>1231</v>
      </c>
      <c r="G95" s="2434">
        <v>202</v>
      </c>
      <c r="H95" s="2441">
        <v>543</v>
      </c>
      <c r="I95" s="2446">
        <v>13816</v>
      </c>
      <c r="J95" s="2389">
        <v>68</v>
      </c>
      <c r="K95" s="2380">
        <v>0</v>
      </c>
      <c r="L95" s="2151">
        <v>0</v>
      </c>
      <c r="M95" s="2380">
        <v>0</v>
      </c>
      <c r="N95" s="2131">
        <v>68</v>
      </c>
      <c r="O95" s="2132">
        <v>13884</v>
      </c>
      <c r="P95" s="2170">
        <v>6416</v>
      </c>
      <c r="Q95" s="2478">
        <v>1534</v>
      </c>
      <c r="R95" s="2425">
        <v>5012</v>
      </c>
      <c r="S95" s="2434">
        <v>5662</v>
      </c>
      <c r="T95" s="2149">
        <v>12208</v>
      </c>
    </row>
    <row r="96" spans="1:20" ht="15.75" thickBot="1" x14ac:dyDescent="0.3">
      <c r="A96" s="2155" t="s">
        <v>23</v>
      </c>
      <c r="B96" s="2381">
        <v>1211</v>
      </c>
      <c r="C96" s="2381">
        <v>82</v>
      </c>
      <c r="D96" s="2426">
        <v>0</v>
      </c>
      <c r="E96" s="2381">
        <v>94</v>
      </c>
      <c r="F96" s="2381">
        <v>51</v>
      </c>
      <c r="G96" s="2435">
        <v>0</v>
      </c>
      <c r="H96" s="2442">
        <v>279</v>
      </c>
      <c r="I96" s="2447">
        <v>1717</v>
      </c>
      <c r="J96" s="2390">
        <v>0</v>
      </c>
      <c r="K96" s="2381">
        <v>0</v>
      </c>
      <c r="L96" s="2156">
        <v>0</v>
      </c>
      <c r="M96" s="2381">
        <v>0</v>
      </c>
      <c r="N96" s="2131">
        <v>0</v>
      </c>
      <c r="O96" s="2132">
        <v>1717</v>
      </c>
      <c r="P96" s="2464">
        <v>721</v>
      </c>
      <c r="Q96" s="2668">
        <v>1476</v>
      </c>
      <c r="R96" s="2669">
        <v>1821</v>
      </c>
      <c r="S96" s="2670">
        <v>4</v>
      </c>
      <c r="T96" s="2671">
        <v>3301</v>
      </c>
    </row>
    <row r="97" spans="1:20" ht="15.75" thickBot="1" x14ac:dyDescent="0.3">
      <c r="A97" s="2115" t="s">
        <v>492</v>
      </c>
      <c r="B97" s="2116">
        <v>114306</v>
      </c>
      <c r="C97" s="2116">
        <v>127513</v>
      </c>
      <c r="D97" s="2117">
        <v>817</v>
      </c>
      <c r="E97" s="2116">
        <v>42430</v>
      </c>
      <c r="F97" s="2116">
        <v>38268</v>
      </c>
      <c r="G97" s="2117">
        <v>0</v>
      </c>
      <c r="H97" s="2122">
        <v>59674</v>
      </c>
      <c r="I97" s="2118">
        <v>382190</v>
      </c>
      <c r="J97" s="2166">
        <v>98590</v>
      </c>
      <c r="K97" s="2116">
        <v>42920</v>
      </c>
      <c r="L97" s="2116">
        <v>39526</v>
      </c>
      <c r="M97" s="2116">
        <v>46229</v>
      </c>
      <c r="N97" s="2120">
        <v>227264</v>
      </c>
      <c r="O97" s="2121">
        <v>609455</v>
      </c>
      <c r="P97" s="2122">
        <v>314356</v>
      </c>
      <c r="Q97" s="2101">
        <v>43743</v>
      </c>
      <c r="R97" s="2101">
        <v>76599</v>
      </c>
      <c r="S97" s="2102">
        <v>189617</v>
      </c>
      <c r="T97" s="2080">
        <v>309960</v>
      </c>
    </row>
    <row r="98" spans="1:20" x14ac:dyDescent="0.25">
      <c r="A98" s="2137" t="s">
        <v>49</v>
      </c>
      <c r="B98" s="2380">
        <v>87005</v>
      </c>
      <c r="C98" s="2380">
        <v>88093</v>
      </c>
      <c r="D98" s="2425">
        <v>615</v>
      </c>
      <c r="E98" s="2380">
        <v>33541</v>
      </c>
      <c r="F98" s="2380">
        <v>24442</v>
      </c>
      <c r="G98" s="2434">
        <v>0</v>
      </c>
      <c r="H98" s="2441">
        <v>50277</v>
      </c>
      <c r="I98" s="2445">
        <v>283358</v>
      </c>
      <c r="J98" s="2389">
        <v>84646</v>
      </c>
      <c r="K98" s="2380">
        <v>31129</v>
      </c>
      <c r="L98" s="2380">
        <v>28420</v>
      </c>
      <c r="M98" s="2380">
        <v>44725</v>
      </c>
      <c r="N98" s="2131">
        <v>188919</v>
      </c>
      <c r="O98" s="2132">
        <v>472277</v>
      </c>
      <c r="P98" s="2170">
        <v>252707</v>
      </c>
      <c r="Q98" s="2477">
        <v>36129</v>
      </c>
      <c r="R98" s="2491">
        <v>66437</v>
      </c>
      <c r="S98" s="2501">
        <v>130922</v>
      </c>
      <c r="T98" s="2040">
        <v>233488</v>
      </c>
    </row>
    <row r="99" spans="1:20" x14ac:dyDescent="0.25">
      <c r="A99" s="2137" t="s">
        <v>50</v>
      </c>
      <c r="B99" s="2380">
        <v>10</v>
      </c>
      <c r="C99" s="2380">
        <v>0</v>
      </c>
      <c r="D99" s="2425">
        <v>0</v>
      </c>
      <c r="E99" s="2380">
        <v>0</v>
      </c>
      <c r="F99" s="2380">
        <v>1</v>
      </c>
      <c r="G99" s="2434">
        <v>0</v>
      </c>
      <c r="H99" s="2441">
        <v>2</v>
      </c>
      <c r="I99" s="2446">
        <v>13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13</v>
      </c>
      <c r="P99" s="2170">
        <v>9</v>
      </c>
      <c r="Q99" s="2478">
        <v>5</v>
      </c>
      <c r="R99" s="2425">
        <v>6</v>
      </c>
      <c r="S99" s="2434">
        <v>0</v>
      </c>
      <c r="T99" s="2149">
        <v>11</v>
      </c>
    </row>
    <row r="100" spans="1:20" x14ac:dyDescent="0.25">
      <c r="A100" s="2137" t="s">
        <v>51</v>
      </c>
      <c r="B100" s="2167">
        <v>26410</v>
      </c>
      <c r="C100" s="2167">
        <v>38854</v>
      </c>
      <c r="D100" s="2168">
        <v>134</v>
      </c>
      <c r="E100" s="2167">
        <v>8002</v>
      </c>
      <c r="F100" s="2167">
        <v>13554</v>
      </c>
      <c r="G100" s="2169">
        <v>0</v>
      </c>
      <c r="H100" s="2170">
        <v>9087</v>
      </c>
      <c r="I100" s="2446">
        <v>95906</v>
      </c>
      <c r="J100" s="2171">
        <v>13944</v>
      </c>
      <c r="K100" s="2167">
        <v>11791</v>
      </c>
      <c r="L100" s="2167">
        <v>11106</v>
      </c>
      <c r="M100" s="2167">
        <v>1341</v>
      </c>
      <c r="N100" s="2131">
        <v>38182</v>
      </c>
      <c r="O100" s="2132">
        <v>134087</v>
      </c>
      <c r="P100" s="2170">
        <v>59464</v>
      </c>
      <c r="Q100" s="2478">
        <v>6183</v>
      </c>
      <c r="R100" s="2425">
        <v>9339</v>
      </c>
      <c r="S100" s="2434">
        <v>58105</v>
      </c>
      <c r="T100" s="2149">
        <v>73627</v>
      </c>
    </row>
    <row r="101" spans="1:20" x14ac:dyDescent="0.25">
      <c r="A101" s="2150" t="s">
        <v>52</v>
      </c>
      <c r="B101" s="2167">
        <v>616</v>
      </c>
      <c r="C101" s="2167">
        <v>546</v>
      </c>
      <c r="D101" s="2168">
        <v>68</v>
      </c>
      <c r="E101" s="2167">
        <v>690</v>
      </c>
      <c r="F101" s="2167">
        <v>132</v>
      </c>
      <c r="G101" s="2169">
        <v>0</v>
      </c>
      <c r="H101" s="2170">
        <v>280</v>
      </c>
      <c r="I101" s="2446">
        <v>2264</v>
      </c>
      <c r="J101" s="2171">
        <v>0</v>
      </c>
      <c r="K101" s="2167">
        <v>0</v>
      </c>
      <c r="L101" s="2167">
        <v>0</v>
      </c>
      <c r="M101" s="2167">
        <v>2</v>
      </c>
      <c r="N101" s="2131">
        <v>2</v>
      </c>
      <c r="O101" s="2132">
        <v>2266</v>
      </c>
      <c r="P101" s="2170">
        <v>1523</v>
      </c>
      <c r="Q101" s="2478">
        <v>1195</v>
      </c>
      <c r="R101" s="2425">
        <v>483</v>
      </c>
      <c r="S101" s="2434">
        <v>569</v>
      </c>
      <c r="T101" s="2149">
        <v>2247</v>
      </c>
    </row>
    <row r="102" spans="1:20" x14ac:dyDescent="0.25">
      <c r="A102" s="2150" t="s">
        <v>53</v>
      </c>
      <c r="B102" s="2167">
        <v>117</v>
      </c>
      <c r="C102" s="2167">
        <v>17</v>
      </c>
      <c r="D102" s="2168">
        <v>0</v>
      </c>
      <c r="E102" s="2167">
        <v>152</v>
      </c>
      <c r="F102" s="2167">
        <v>139</v>
      </c>
      <c r="G102" s="2169">
        <v>0</v>
      </c>
      <c r="H102" s="2338">
        <v>28</v>
      </c>
      <c r="I102" s="2446">
        <v>453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453</v>
      </c>
      <c r="P102" s="2170">
        <v>300</v>
      </c>
      <c r="Q102" s="2478">
        <v>140</v>
      </c>
      <c r="R102" s="2425">
        <v>249</v>
      </c>
      <c r="S102" s="2434">
        <v>0</v>
      </c>
      <c r="T102" s="2149">
        <v>389</v>
      </c>
    </row>
    <row r="103" spans="1:20" ht="15.75" thickBot="1" x14ac:dyDescent="0.3">
      <c r="A103" s="2340" t="s">
        <v>23</v>
      </c>
      <c r="B103" s="2382">
        <v>149</v>
      </c>
      <c r="C103" s="2382">
        <v>3</v>
      </c>
      <c r="D103" s="2427">
        <v>0</v>
      </c>
      <c r="E103" s="2382">
        <v>45</v>
      </c>
      <c r="F103" s="2382">
        <v>0</v>
      </c>
      <c r="G103" s="2436">
        <v>0</v>
      </c>
      <c r="H103" s="2443">
        <v>0</v>
      </c>
      <c r="I103" s="2447">
        <v>197</v>
      </c>
      <c r="J103" s="2391">
        <v>0</v>
      </c>
      <c r="K103" s="2382">
        <v>0</v>
      </c>
      <c r="L103" s="2382">
        <v>0</v>
      </c>
      <c r="M103" s="2382">
        <v>161</v>
      </c>
      <c r="N103" s="2131">
        <v>161</v>
      </c>
      <c r="O103" s="2132">
        <v>358</v>
      </c>
      <c r="P103" s="2464">
        <v>353</v>
      </c>
      <c r="Q103" s="2668">
        <v>91</v>
      </c>
      <c r="R103" s="2669">
        <v>85</v>
      </c>
      <c r="S103" s="2670">
        <v>21</v>
      </c>
      <c r="T103" s="2671">
        <v>197</v>
      </c>
    </row>
    <row r="104" spans="1:20" ht="15.75" thickBot="1" x14ac:dyDescent="0.3">
      <c r="A104" s="2178" t="s">
        <v>558</v>
      </c>
      <c r="B104" s="2179">
        <v>356930</v>
      </c>
      <c r="C104" s="2180">
        <v>253381</v>
      </c>
      <c r="D104" s="2182">
        <v>7156</v>
      </c>
      <c r="E104" s="2180">
        <v>89666</v>
      </c>
      <c r="F104" s="2180">
        <v>64808</v>
      </c>
      <c r="G104" s="2182">
        <v>2161</v>
      </c>
      <c r="H104" s="2180">
        <v>90861</v>
      </c>
      <c r="I104" s="2181">
        <v>855646</v>
      </c>
      <c r="J104" s="2179">
        <v>118741</v>
      </c>
      <c r="K104" s="2179">
        <v>49013</v>
      </c>
      <c r="L104" s="2179">
        <v>41120</v>
      </c>
      <c r="M104" s="2179">
        <v>49318</v>
      </c>
      <c r="N104" s="2120">
        <v>258192</v>
      </c>
      <c r="O104" s="2121">
        <v>1113838</v>
      </c>
      <c r="P104" s="2179">
        <v>525122</v>
      </c>
      <c r="Q104" s="2182">
        <v>139166</v>
      </c>
      <c r="R104" s="2182">
        <v>240615</v>
      </c>
      <c r="S104" s="2182">
        <v>365526</v>
      </c>
      <c r="T104" s="2182">
        <v>745307</v>
      </c>
    </row>
    <row r="105" spans="1:20" ht="30" thickBot="1" x14ac:dyDescent="0.3">
      <c r="A105" s="2183" t="s">
        <v>559</v>
      </c>
      <c r="B105" s="2184">
        <v>630133</v>
      </c>
      <c r="C105" s="2184">
        <v>274599</v>
      </c>
      <c r="D105" s="2185">
        <v>16596</v>
      </c>
      <c r="E105" s="2184">
        <v>143311</v>
      </c>
      <c r="F105" s="2184">
        <v>86676</v>
      </c>
      <c r="G105" s="2185">
        <v>3100</v>
      </c>
      <c r="H105" s="2184">
        <v>113578</v>
      </c>
      <c r="I105" s="1379">
        <v>1248297</v>
      </c>
      <c r="J105" s="2184">
        <v>121947</v>
      </c>
      <c r="K105" s="2184">
        <v>50145</v>
      </c>
      <c r="L105" s="2184">
        <v>41126</v>
      </c>
      <c r="M105" s="2184">
        <v>49354</v>
      </c>
      <c r="N105" s="1379">
        <v>262572</v>
      </c>
      <c r="O105" s="1380">
        <v>1510869</v>
      </c>
      <c r="P105" s="2184">
        <v>685946</v>
      </c>
      <c r="Q105" s="2185">
        <v>475689</v>
      </c>
      <c r="R105" s="2185">
        <v>257162</v>
      </c>
      <c r="S105" s="2185">
        <v>378849</v>
      </c>
      <c r="T105" s="2185">
        <v>1111700</v>
      </c>
    </row>
    <row r="107" spans="1:20" x14ac:dyDescent="0.25">
      <c r="B107" s="2274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V109"/>
  <sheetViews>
    <sheetView topLeftCell="A52" zoomScale="85" zoomScaleNormal="85" workbookViewId="0">
      <selection activeCell="M81" activeCellId="3" sqref="H34 M34 H81 M81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625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617"/>
      <c r="B3" s="1907"/>
      <c r="C3" s="2617"/>
      <c r="D3" s="1907"/>
      <c r="E3" s="1907"/>
      <c r="F3" s="3615" t="s">
        <v>543</v>
      </c>
      <c r="G3" s="3615"/>
      <c r="H3" s="2617"/>
      <c r="I3" s="1907"/>
      <c r="J3" s="2617"/>
      <c r="K3" s="2617"/>
      <c r="L3" s="2617"/>
      <c r="M3" s="2617"/>
      <c r="N3" s="2617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616" t="s">
        <v>15</v>
      </c>
      <c r="D9" s="1909" t="s">
        <v>546</v>
      </c>
      <c r="E9" s="3609"/>
      <c r="F9" s="2616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x14ac:dyDescent="0.25">
      <c r="A10" s="1914" t="s">
        <v>17</v>
      </c>
      <c r="B10" s="2369">
        <v>5142</v>
      </c>
      <c r="C10" s="2504">
        <v>907</v>
      </c>
      <c r="D10" s="2516">
        <v>339</v>
      </c>
      <c r="E10" s="2369">
        <v>8544</v>
      </c>
      <c r="F10" s="2504">
        <v>3204</v>
      </c>
      <c r="G10" s="2516">
        <v>291</v>
      </c>
      <c r="H10" s="2540">
        <v>432</v>
      </c>
      <c r="I10" s="2034">
        <v>18228</v>
      </c>
      <c r="J10" s="2369">
        <v>0</v>
      </c>
      <c r="K10" s="2369">
        <v>0</v>
      </c>
      <c r="L10" s="2369">
        <v>0</v>
      </c>
      <c r="M10" s="2369">
        <v>0</v>
      </c>
      <c r="N10" s="2034">
        <v>0</v>
      </c>
      <c r="O10" s="2035">
        <v>18228</v>
      </c>
      <c r="P10" s="2457">
        <v>5497</v>
      </c>
      <c r="Q10" s="2471">
        <v>16516</v>
      </c>
      <c r="R10" s="2486">
        <v>349</v>
      </c>
      <c r="S10" s="2499">
        <v>96</v>
      </c>
      <c r="T10" s="2040">
        <v>16961</v>
      </c>
    </row>
    <row r="11" spans="1:20" x14ac:dyDescent="0.25">
      <c r="A11" s="2573" t="s">
        <v>552</v>
      </c>
      <c r="B11" s="2370">
        <v>1339</v>
      </c>
      <c r="C11" s="2505">
        <v>920</v>
      </c>
      <c r="D11" s="2517">
        <v>61</v>
      </c>
      <c r="E11" s="2370">
        <v>2932</v>
      </c>
      <c r="F11" s="2505">
        <v>872</v>
      </c>
      <c r="G11" s="2516">
        <v>154</v>
      </c>
      <c r="H11" s="2540">
        <v>144</v>
      </c>
      <c r="I11" s="2034">
        <v>6207</v>
      </c>
      <c r="J11" s="2370">
        <v>126</v>
      </c>
      <c r="K11" s="2370">
        <v>0</v>
      </c>
      <c r="L11" s="2370">
        <v>0</v>
      </c>
      <c r="M11" s="2369">
        <v>0</v>
      </c>
      <c r="N11" s="2034">
        <v>126</v>
      </c>
      <c r="O11" s="2035">
        <v>6333</v>
      </c>
      <c r="P11" s="2458">
        <v>1724</v>
      </c>
      <c r="Q11" s="2472">
        <v>5172</v>
      </c>
      <c r="R11" s="2168">
        <v>518</v>
      </c>
      <c r="S11" s="2169">
        <v>78</v>
      </c>
      <c r="T11" s="2040">
        <v>5768</v>
      </c>
    </row>
    <row r="12" spans="1:20" s="1945" customFormat="1" x14ac:dyDescent="0.25">
      <c r="A12" s="1933" t="s">
        <v>553</v>
      </c>
      <c r="B12" s="2371">
        <v>392</v>
      </c>
      <c r="C12" s="2506">
        <v>825</v>
      </c>
      <c r="D12" s="2518">
        <v>0</v>
      </c>
      <c r="E12" s="2529">
        <v>993</v>
      </c>
      <c r="F12" s="2506">
        <v>301</v>
      </c>
      <c r="G12" s="2535">
        <v>0</v>
      </c>
      <c r="H12" s="2541">
        <v>100</v>
      </c>
      <c r="I12" s="2053">
        <v>2611</v>
      </c>
      <c r="J12" s="2371">
        <v>126</v>
      </c>
      <c r="K12" s="2371">
        <v>0</v>
      </c>
      <c r="L12" s="2371">
        <v>0</v>
      </c>
      <c r="M12" s="2439">
        <v>0</v>
      </c>
      <c r="N12" s="2053">
        <v>126</v>
      </c>
      <c r="O12" s="2054">
        <v>2737</v>
      </c>
      <c r="P12" s="2459">
        <v>421</v>
      </c>
      <c r="Q12" s="2473">
        <v>2336</v>
      </c>
      <c r="R12" s="2487">
        <v>143</v>
      </c>
      <c r="S12" s="2552">
        <v>56</v>
      </c>
      <c r="T12" s="2052">
        <v>2535</v>
      </c>
    </row>
    <row r="13" spans="1:20" s="1945" customFormat="1" x14ac:dyDescent="0.25">
      <c r="A13" s="1933" t="s">
        <v>412</v>
      </c>
      <c r="B13" s="2371">
        <v>223</v>
      </c>
      <c r="C13" s="2506">
        <v>17</v>
      </c>
      <c r="D13" s="2518">
        <v>3</v>
      </c>
      <c r="E13" s="2529">
        <v>504</v>
      </c>
      <c r="F13" s="2506">
        <v>84</v>
      </c>
      <c r="G13" s="2535">
        <v>8</v>
      </c>
      <c r="H13" s="2541">
        <v>0</v>
      </c>
      <c r="I13" s="2053">
        <v>828</v>
      </c>
      <c r="J13" s="2371">
        <v>0</v>
      </c>
      <c r="K13" s="2371">
        <v>0</v>
      </c>
      <c r="L13" s="2371">
        <v>0</v>
      </c>
      <c r="M13" s="2439">
        <v>0</v>
      </c>
      <c r="N13" s="2053">
        <v>0</v>
      </c>
      <c r="O13" s="2054">
        <v>828</v>
      </c>
      <c r="P13" s="2459">
        <v>358</v>
      </c>
      <c r="Q13" s="2473">
        <v>421</v>
      </c>
      <c r="R13" s="2487">
        <v>273</v>
      </c>
      <c r="S13" s="2552">
        <v>22</v>
      </c>
      <c r="T13" s="2052">
        <v>716</v>
      </c>
    </row>
    <row r="14" spans="1:20" s="1945" customFormat="1" x14ac:dyDescent="0.25">
      <c r="A14" s="1933" t="s">
        <v>554</v>
      </c>
      <c r="B14" s="2371">
        <v>529</v>
      </c>
      <c r="C14" s="2506">
        <v>15</v>
      </c>
      <c r="D14" s="2518">
        <v>15</v>
      </c>
      <c r="E14" s="2529">
        <v>1012</v>
      </c>
      <c r="F14" s="2506">
        <v>263</v>
      </c>
      <c r="G14" s="2535">
        <v>110</v>
      </c>
      <c r="H14" s="2541">
        <v>0</v>
      </c>
      <c r="I14" s="2053">
        <v>1819</v>
      </c>
      <c r="J14" s="2371">
        <v>0</v>
      </c>
      <c r="K14" s="2371">
        <v>0</v>
      </c>
      <c r="L14" s="2371">
        <v>0</v>
      </c>
      <c r="M14" s="2439">
        <v>0</v>
      </c>
      <c r="N14" s="2053">
        <v>0</v>
      </c>
      <c r="O14" s="2054">
        <v>1819</v>
      </c>
      <c r="P14" s="2459">
        <v>554</v>
      </c>
      <c r="Q14" s="2473">
        <v>1588</v>
      </c>
      <c r="R14" s="2487">
        <v>102</v>
      </c>
      <c r="S14" s="2552">
        <v>0</v>
      </c>
      <c r="T14" s="2052">
        <v>1690</v>
      </c>
    </row>
    <row r="15" spans="1:20" x14ac:dyDescent="0.25">
      <c r="A15" s="2573" t="s">
        <v>555</v>
      </c>
      <c r="B15" s="2370">
        <v>1024</v>
      </c>
      <c r="C15" s="2505">
        <v>161</v>
      </c>
      <c r="D15" s="2517">
        <v>102</v>
      </c>
      <c r="E15" s="2370">
        <v>1948</v>
      </c>
      <c r="F15" s="2505">
        <v>746</v>
      </c>
      <c r="G15" s="2516">
        <v>77</v>
      </c>
      <c r="H15" s="2540">
        <v>40</v>
      </c>
      <c r="I15" s="2034">
        <v>3919</v>
      </c>
      <c r="J15" s="2370">
        <v>0</v>
      </c>
      <c r="K15" s="2370">
        <v>0</v>
      </c>
      <c r="L15" s="2370">
        <v>0</v>
      </c>
      <c r="M15" s="2369">
        <v>0</v>
      </c>
      <c r="N15" s="2034">
        <v>0</v>
      </c>
      <c r="O15" s="2035">
        <v>3919</v>
      </c>
      <c r="P15" s="2458">
        <v>1394</v>
      </c>
      <c r="Q15" s="2472">
        <v>3210</v>
      </c>
      <c r="R15" s="2168">
        <v>116</v>
      </c>
      <c r="S15" s="2169">
        <v>0</v>
      </c>
      <c r="T15" s="2040">
        <v>3326</v>
      </c>
    </row>
    <row r="16" spans="1:20" x14ac:dyDescent="0.25">
      <c r="A16" s="1947" t="s">
        <v>556</v>
      </c>
      <c r="B16" s="2654">
        <v>689</v>
      </c>
      <c r="C16" s="2672">
        <v>23</v>
      </c>
      <c r="D16" s="2673">
        <v>23</v>
      </c>
      <c r="E16" s="2674">
        <v>811</v>
      </c>
      <c r="F16" s="2672">
        <v>220</v>
      </c>
      <c r="G16" s="2522">
        <v>65</v>
      </c>
      <c r="H16" s="2542">
        <v>32</v>
      </c>
      <c r="I16" s="2062">
        <v>1775</v>
      </c>
      <c r="J16" s="2654">
        <v>0</v>
      </c>
      <c r="K16" s="2654">
        <v>0</v>
      </c>
      <c r="L16" s="2654">
        <v>0</v>
      </c>
      <c r="M16" s="2440">
        <v>0</v>
      </c>
      <c r="N16" s="2062">
        <v>0</v>
      </c>
      <c r="O16" s="2062">
        <v>1775</v>
      </c>
      <c r="P16" s="2657">
        <v>587</v>
      </c>
      <c r="Q16" s="2658">
        <v>1611</v>
      </c>
      <c r="R16" s="2659">
        <v>62</v>
      </c>
      <c r="S16" s="2675">
        <v>0</v>
      </c>
      <c r="T16" s="2062">
        <v>1673</v>
      </c>
    </row>
    <row r="17" spans="1:22" ht="15.75" thickBot="1" x14ac:dyDescent="0.3">
      <c r="A17" s="2573" t="s">
        <v>23</v>
      </c>
      <c r="B17" s="2660">
        <v>1391</v>
      </c>
      <c r="C17" s="2676">
        <v>290</v>
      </c>
      <c r="D17" s="2677">
        <v>32</v>
      </c>
      <c r="E17" s="2660">
        <v>1823</v>
      </c>
      <c r="F17" s="2676">
        <v>1113</v>
      </c>
      <c r="G17" s="2517">
        <v>92</v>
      </c>
      <c r="H17" s="2540">
        <v>16</v>
      </c>
      <c r="I17" s="2071">
        <v>4633</v>
      </c>
      <c r="J17" s="2660">
        <v>0</v>
      </c>
      <c r="K17" s="2660">
        <v>1082</v>
      </c>
      <c r="L17" s="2660">
        <v>0</v>
      </c>
      <c r="M17" s="2369">
        <v>0</v>
      </c>
      <c r="N17" s="2071">
        <v>1082</v>
      </c>
      <c r="O17" s="2072">
        <v>5715</v>
      </c>
      <c r="P17" s="2663">
        <v>2770</v>
      </c>
      <c r="Q17" s="2664">
        <v>3433</v>
      </c>
      <c r="R17" s="2665">
        <v>55</v>
      </c>
      <c r="S17" s="2666">
        <v>1938</v>
      </c>
      <c r="T17" s="2040">
        <v>5426</v>
      </c>
    </row>
    <row r="18" spans="1:22" ht="15.75" thickBot="1" x14ac:dyDescent="0.3">
      <c r="A18" s="1966" t="s">
        <v>24</v>
      </c>
      <c r="B18" s="2077">
        <v>8869</v>
      </c>
      <c r="C18" s="2077">
        <v>2278</v>
      </c>
      <c r="D18" s="2216">
        <v>534</v>
      </c>
      <c r="E18" s="2077">
        <v>15246</v>
      </c>
      <c r="F18" s="2077">
        <v>5935</v>
      </c>
      <c r="G18" s="2216">
        <v>614</v>
      </c>
      <c r="H18" s="2077">
        <v>632</v>
      </c>
      <c r="I18" s="2078">
        <v>32987</v>
      </c>
      <c r="J18" s="2077">
        <v>126</v>
      </c>
      <c r="K18" s="2077">
        <v>1082</v>
      </c>
      <c r="L18" s="2077">
        <v>0</v>
      </c>
      <c r="M18" s="2077">
        <v>0</v>
      </c>
      <c r="N18" s="2078">
        <v>1208</v>
      </c>
      <c r="O18" s="2079">
        <v>34195</v>
      </c>
      <c r="P18" s="2077">
        <v>11384</v>
      </c>
      <c r="Q18" s="2080">
        <v>28331</v>
      </c>
      <c r="R18" s="2080">
        <v>1038</v>
      </c>
      <c r="S18" s="2080">
        <v>2112</v>
      </c>
      <c r="T18" s="2080">
        <v>31481</v>
      </c>
      <c r="V18" s="2274"/>
    </row>
    <row r="19" spans="1:22" x14ac:dyDescent="0.25">
      <c r="A19" s="1971" t="s">
        <v>609</v>
      </c>
      <c r="B19" s="2374">
        <v>0</v>
      </c>
      <c r="C19" s="2509">
        <v>200</v>
      </c>
      <c r="D19" s="2521">
        <v>0</v>
      </c>
      <c r="E19" s="2531">
        <v>17</v>
      </c>
      <c r="F19" s="2509">
        <v>740</v>
      </c>
      <c r="G19" s="2521">
        <v>0</v>
      </c>
      <c r="H19" s="2531">
        <v>0</v>
      </c>
      <c r="I19" s="2034">
        <v>957</v>
      </c>
      <c r="J19" s="2374">
        <v>0</v>
      </c>
      <c r="K19" s="2374">
        <v>0</v>
      </c>
      <c r="L19" s="2374">
        <v>0</v>
      </c>
      <c r="M19" s="2374">
        <v>0</v>
      </c>
      <c r="N19" s="2084">
        <v>0</v>
      </c>
      <c r="O19" s="2085">
        <v>957</v>
      </c>
      <c r="P19" s="2221">
        <v>918</v>
      </c>
      <c r="Q19" s="2471">
        <v>51</v>
      </c>
      <c r="R19" s="2486">
        <v>223</v>
      </c>
      <c r="S19" s="2499">
        <v>683</v>
      </c>
      <c r="T19" s="2040">
        <v>957</v>
      </c>
      <c r="V19" s="2274"/>
    </row>
    <row r="20" spans="1:22" x14ac:dyDescent="0.25">
      <c r="A20" s="1978" t="s">
        <v>610</v>
      </c>
      <c r="B20" s="2370">
        <v>0</v>
      </c>
      <c r="C20" s="2505">
        <v>0</v>
      </c>
      <c r="D20" s="2517">
        <v>0</v>
      </c>
      <c r="E20" s="2532">
        <v>18</v>
      </c>
      <c r="F20" s="2505">
        <v>0</v>
      </c>
      <c r="G20" s="2517">
        <v>0</v>
      </c>
      <c r="H20" s="2532">
        <v>0</v>
      </c>
      <c r="I20" s="2034">
        <v>18</v>
      </c>
      <c r="J20" s="2370">
        <v>0</v>
      </c>
      <c r="K20" s="2370">
        <v>0</v>
      </c>
      <c r="L20" s="2370">
        <v>0</v>
      </c>
      <c r="M20" s="2370">
        <v>0</v>
      </c>
      <c r="N20" s="2087">
        <v>0</v>
      </c>
      <c r="O20" s="2088">
        <v>18</v>
      </c>
      <c r="P20" s="2458">
        <v>4</v>
      </c>
      <c r="Q20" s="2472">
        <v>18</v>
      </c>
      <c r="R20" s="2168">
        <v>0</v>
      </c>
      <c r="S20" s="2169">
        <v>0</v>
      </c>
      <c r="T20" s="2040">
        <v>18</v>
      </c>
      <c r="V20" s="2274"/>
    </row>
    <row r="21" spans="1:22" x14ac:dyDescent="0.25">
      <c r="A21" s="1978" t="s">
        <v>37</v>
      </c>
      <c r="B21" s="2370">
        <v>0</v>
      </c>
      <c r="C21" s="2505">
        <v>0</v>
      </c>
      <c r="D21" s="2517">
        <v>0</v>
      </c>
      <c r="E21" s="2532">
        <v>0</v>
      </c>
      <c r="F21" s="2505">
        <v>0</v>
      </c>
      <c r="G21" s="2517">
        <v>0</v>
      </c>
      <c r="H21" s="2532">
        <v>0</v>
      </c>
      <c r="I21" s="2034">
        <v>0</v>
      </c>
      <c r="J21" s="2370">
        <v>0</v>
      </c>
      <c r="K21" s="2370">
        <v>0</v>
      </c>
      <c r="L21" s="2370">
        <v>0</v>
      </c>
      <c r="M21" s="2370">
        <v>0</v>
      </c>
      <c r="N21" s="2087">
        <v>0</v>
      </c>
      <c r="O21" s="2088">
        <v>0</v>
      </c>
      <c r="P21" s="2458">
        <v>0</v>
      </c>
      <c r="Q21" s="2472">
        <v>0</v>
      </c>
      <c r="R21" s="2168">
        <v>0</v>
      </c>
      <c r="S21" s="2169">
        <v>0</v>
      </c>
      <c r="T21" s="2040">
        <v>0</v>
      </c>
    </row>
    <row r="22" spans="1:22" x14ac:dyDescent="0.25">
      <c r="A22" s="1978" t="s">
        <v>38</v>
      </c>
      <c r="B22" s="2370">
        <v>0</v>
      </c>
      <c r="C22" s="2505">
        <v>0</v>
      </c>
      <c r="D22" s="2517">
        <v>0</v>
      </c>
      <c r="E22" s="2532">
        <v>0</v>
      </c>
      <c r="F22" s="2505">
        <v>0</v>
      </c>
      <c r="G22" s="2517">
        <v>0</v>
      </c>
      <c r="H22" s="2532">
        <v>0</v>
      </c>
      <c r="I22" s="2034">
        <v>0</v>
      </c>
      <c r="J22" s="2370">
        <v>0</v>
      </c>
      <c r="K22" s="2370">
        <v>0</v>
      </c>
      <c r="L22" s="2370">
        <v>0</v>
      </c>
      <c r="M22" s="2370">
        <v>0</v>
      </c>
      <c r="N22" s="2087">
        <v>0</v>
      </c>
      <c r="O22" s="2088">
        <v>0</v>
      </c>
      <c r="P22" s="2458">
        <v>0</v>
      </c>
      <c r="Q22" s="2472">
        <v>0</v>
      </c>
      <c r="R22" s="2168">
        <v>0</v>
      </c>
      <c r="S22" s="2169">
        <v>0</v>
      </c>
      <c r="T22" s="2040">
        <v>0</v>
      </c>
    </row>
    <row r="23" spans="1:22" x14ac:dyDescent="0.25">
      <c r="A23" s="1978" t="s">
        <v>39</v>
      </c>
      <c r="B23" s="2370">
        <v>0</v>
      </c>
      <c r="C23" s="2505">
        <v>0</v>
      </c>
      <c r="D23" s="2517">
        <v>0</v>
      </c>
      <c r="E23" s="2532">
        <v>15</v>
      </c>
      <c r="F23" s="2505">
        <v>4</v>
      </c>
      <c r="G23" s="2517">
        <v>0</v>
      </c>
      <c r="H23" s="2532">
        <v>0</v>
      </c>
      <c r="I23" s="2034">
        <v>19</v>
      </c>
      <c r="J23" s="2370">
        <v>0</v>
      </c>
      <c r="K23" s="2370">
        <v>0</v>
      </c>
      <c r="L23" s="2370">
        <v>0</v>
      </c>
      <c r="M23" s="2370">
        <v>0</v>
      </c>
      <c r="N23" s="2087">
        <v>0</v>
      </c>
      <c r="O23" s="2088">
        <v>19</v>
      </c>
      <c r="P23" s="2458">
        <v>6</v>
      </c>
      <c r="Q23" s="2472">
        <v>18</v>
      </c>
      <c r="R23" s="2168">
        <v>0</v>
      </c>
      <c r="S23" s="2169">
        <v>0</v>
      </c>
      <c r="T23" s="2040">
        <v>18</v>
      </c>
    </row>
    <row r="24" spans="1:22" ht="15" customHeight="1" x14ac:dyDescent="0.25">
      <c r="A24" s="1978" t="s">
        <v>40</v>
      </c>
      <c r="B24" s="2370">
        <v>0</v>
      </c>
      <c r="C24" s="2505">
        <v>0</v>
      </c>
      <c r="D24" s="2517">
        <v>0</v>
      </c>
      <c r="E24" s="2532">
        <v>2</v>
      </c>
      <c r="F24" s="2505">
        <v>0</v>
      </c>
      <c r="G24" s="2517">
        <v>0</v>
      </c>
      <c r="H24" s="2532">
        <v>0</v>
      </c>
      <c r="I24" s="2034">
        <v>2</v>
      </c>
      <c r="J24" s="2370">
        <v>0</v>
      </c>
      <c r="K24" s="2370">
        <v>0</v>
      </c>
      <c r="L24" s="2370">
        <v>0</v>
      </c>
      <c r="M24" s="2370">
        <v>0</v>
      </c>
      <c r="N24" s="2087">
        <v>0</v>
      </c>
      <c r="O24" s="2088">
        <v>2</v>
      </c>
      <c r="P24" s="2458">
        <v>0</v>
      </c>
      <c r="Q24" s="2472">
        <v>0</v>
      </c>
      <c r="R24" s="2168">
        <v>0</v>
      </c>
      <c r="S24" s="2169">
        <v>0</v>
      </c>
      <c r="T24" s="2040">
        <v>0</v>
      </c>
    </row>
    <row r="25" spans="1:22" x14ac:dyDescent="0.25">
      <c r="A25" s="2647" t="s">
        <v>41</v>
      </c>
      <c r="B25" s="2370">
        <v>0</v>
      </c>
      <c r="C25" s="2505">
        <v>0</v>
      </c>
      <c r="D25" s="2517">
        <v>0</v>
      </c>
      <c r="E25" s="2532">
        <v>2</v>
      </c>
      <c r="F25" s="2505">
        <v>0</v>
      </c>
      <c r="G25" s="2517">
        <v>0</v>
      </c>
      <c r="H25" s="2532">
        <v>0</v>
      </c>
      <c r="I25" s="2034">
        <v>2</v>
      </c>
      <c r="J25" s="2370">
        <v>0</v>
      </c>
      <c r="K25" s="2370">
        <v>0</v>
      </c>
      <c r="L25" s="2370">
        <v>0</v>
      </c>
      <c r="M25" s="2370">
        <v>0</v>
      </c>
      <c r="N25" s="2087">
        <v>0</v>
      </c>
      <c r="O25" s="2088">
        <v>2</v>
      </c>
      <c r="P25" s="2458">
        <v>0</v>
      </c>
      <c r="Q25" s="2472">
        <v>1</v>
      </c>
      <c r="R25" s="2168">
        <v>0</v>
      </c>
      <c r="S25" s="2169">
        <v>0</v>
      </c>
      <c r="T25" s="2040">
        <v>1</v>
      </c>
    </row>
    <row r="26" spans="1:22" x14ac:dyDescent="0.25">
      <c r="A26" s="1978" t="s">
        <v>42</v>
      </c>
      <c r="B26" s="2370">
        <v>0</v>
      </c>
      <c r="C26" s="2505">
        <v>0</v>
      </c>
      <c r="D26" s="2517">
        <v>0</v>
      </c>
      <c r="E26" s="2532">
        <v>0</v>
      </c>
      <c r="F26" s="2505">
        <v>0</v>
      </c>
      <c r="G26" s="2517">
        <v>0</v>
      </c>
      <c r="H26" s="2532">
        <v>0</v>
      </c>
      <c r="I26" s="2034">
        <v>0</v>
      </c>
      <c r="J26" s="2370">
        <v>0</v>
      </c>
      <c r="K26" s="2370">
        <v>0</v>
      </c>
      <c r="L26" s="2370">
        <v>0</v>
      </c>
      <c r="M26" s="2370">
        <v>0</v>
      </c>
      <c r="N26" s="2087">
        <v>0</v>
      </c>
      <c r="O26" s="2088">
        <v>0</v>
      </c>
      <c r="P26" s="2458">
        <v>0</v>
      </c>
      <c r="Q26" s="2472">
        <v>0</v>
      </c>
      <c r="R26" s="2168">
        <v>0</v>
      </c>
      <c r="S26" s="2169">
        <v>0</v>
      </c>
      <c r="T26" s="2040">
        <v>0</v>
      </c>
    </row>
    <row r="27" spans="1:22" x14ac:dyDescent="0.25">
      <c r="A27" s="1978" t="s">
        <v>43</v>
      </c>
      <c r="B27" s="2370">
        <v>0</v>
      </c>
      <c r="C27" s="2505">
        <v>26</v>
      </c>
      <c r="D27" s="2517">
        <v>0</v>
      </c>
      <c r="E27" s="2532">
        <v>94</v>
      </c>
      <c r="F27" s="2505">
        <v>2</v>
      </c>
      <c r="G27" s="2517">
        <v>0</v>
      </c>
      <c r="H27" s="2532">
        <v>9</v>
      </c>
      <c r="I27" s="2034">
        <v>131</v>
      </c>
      <c r="J27" s="2370">
        <v>0</v>
      </c>
      <c r="K27" s="2370">
        <v>0</v>
      </c>
      <c r="L27" s="2370">
        <v>0</v>
      </c>
      <c r="M27" s="2370">
        <v>0</v>
      </c>
      <c r="N27" s="2087">
        <v>0</v>
      </c>
      <c r="O27" s="2088">
        <v>131</v>
      </c>
      <c r="P27" s="2458">
        <v>80</v>
      </c>
      <c r="Q27" s="2472">
        <v>44</v>
      </c>
      <c r="R27" s="2168">
        <v>85</v>
      </c>
      <c r="S27" s="2169">
        <v>0</v>
      </c>
      <c r="T27" s="2040">
        <v>129</v>
      </c>
    </row>
    <row r="28" spans="1:22" x14ac:dyDescent="0.25">
      <c r="A28" s="1978" t="s">
        <v>44</v>
      </c>
      <c r="B28" s="2370">
        <v>7</v>
      </c>
      <c r="C28" s="2505">
        <v>0</v>
      </c>
      <c r="D28" s="2517">
        <v>0</v>
      </c>
      <c r="E28" s="2532">
        <v>22</v>
      </c>
      <c r="F28" s="2505">
        <v>19</v>
      </c>
      <c r="G28" s="2517">
        <v>0</v>
      </c>
      <c r="H28" s="2532">
        <v>0</v>
      </c>
      <c r="I28" s="2034">
        <v>48</v>
      </c>
      <c r="J28" s="2370">
        <v>0</v>
      </c>
      <c r="K28" s="2370">
        <v>0</v>
      </c>
      <c r="L28" s="2370">
        <v>0</v>
      </c>
      <c r="M28" s="2370">
        <v>0</v>
      </c>
      <c r="N28" s="2087">
        <v>0</v>
      </c>
      <c r="O28" s="2088">
        <v>48</v>
      </c>
      <c r="P28" s="2458">
        <v>25</v>
      </c>
      <c r="Q28" s="2472">
        <v>48</v>
      </c>
      <c r="R28" s="2168">
        <v>0</v>
      </c>
      <c r="S28" s="2169">
        <v>0</v>
      </c>
      <c r="T28" s="2040">
        <v>48</v>
      </c>
    </row>
    <row r="29" spans="1:22" x14ac:dyDescent="0.25">
      <c r="A29" s="1978" t="s">
        <v>45</v>
      </c>
      <c r="B29" s="2370">
        <v>0</v>
      </c>
      <c r="C29" s="2505">
        <v>0</v>
      </c>
      <c r="D29" s="2517">
        <v>0</v>
      </c>
      <c r="E29" s="2532">
        <v>0</v>
      </c>
      <c r="F29" s="2505">
        <v>0</v>
      </c>
      <c r="G29" s="2517">
        <v>0</v>
      </c>
      <c r="H29" s="2532">
        <v>0</v>
      </c>
      <c r="I29" s="2034">
        <v>0</v>
      </c>
      <c r="J29" s="2370">
        <v>0</v>
      </c>
      <c r="K29" s="2370">
        <v>0</v>
      </c>
      <c r="L29" s="2370">
        <v>0</v>
      </c>
      <c r="M29" s="2370">
        <v>0</v>
      </c>
      <c r="N29" s="2087">
        <v>0</v>
      </c>
      <c r="O29" s="2088">
        <v>0</v>
      </c>
      <c r="P29" s="2458">
        <v>0</v>
      </c>
      <c r="Q29" s="2472">
        <v>0</v>
      </c>
      <c r="R29" s="2168">
        <v>0</v>
      </c>
      <c r="S29" s="2169">
        <v>0</v>
      </c>
      <c r="T29" s="2040">
        <v>0</v>
      </c>
    </row>
    <row r="30" spans="1:22" x14ac:dyDescent="0.25">
      <c r="A30" s="1978" t="s">
        <v>46</v>
      </c>
      <c r="B30" s="2370">
        <v>0</v>
      </c>
      <c r="C30" s="2505">
        <v>0</v>
      </c>
      <c r="D30" s="2517">
        <v>0</v>
      </c>
      <c r="E30" s="2532">
        <v>0</v>
      </c>
      <c r="F30" s="2505">
        <v>0</v>
      </c>
      <c r="G30" s="2517">
        <v>0</v>
      </c>
      <c r="H30" s="2532">
        <v>0</v>
      </c>
      <c r="I30" s="2034">
        <v>0</v>
      </c>
      <c r="J30" s="2370">
        <v>0</v>
      </c>
      <c r="K30" s="2370">
        <v>0</v>
      </c>
      <c r="L30" s="2370">
        <v>0</v>
      </c>
      <c r="M30" s="2370">
        <v>0</v>
      </c>
      <c r="N30" s="2087">
        <v>0</v>
      </c>
      <c r="O30" s="2088">
        <v>0</v>
      </c>
      <c r="P30" s="2458">
        <v>0</v>
      </c>
      <c r="Q30" s="2472">
        <v>0</v>
      </c>
      <c r="R30" s="2168">
        <v>0</v>
      </c>
      <c r="S30" s="2169">
        <v>0</v>
      </c>
      <c r="T30" s="2040">
        <v>0</v>
      </c>
    </row>
    <row r="31" spans="1:22" x14ac:dyDescent="0.25">
      <c r="A31" s="1978" t="s">
        <v>47</v>
      </c>
      <c r="B31" s="2370">
        <v>0</v>
      </c>
      <c r="C31" s="2505">
        <v>0</v>
      </c>
      <c r="D31" s="2517">
        <v>0</v>
      </c>
      <c r="E31" s="2532">
        <v>0</v>
      </c>
      <c r="F31" s="2505">
        <v>0</v>
      </c>
      <c r="G31" s="2517">
        <v>0</v>
      </c>
      <c r="H31" s="2532">
        <v>0</v>
      </c>
      <c r="I31" s="2034">
        <v>0</v>
      </c>
      <c r="J31" s="2370">
        <v>0</v>
      </c>
      <c r="K31" s="2370">
        <v>0</v>
      </c>
      <c r="L31" s="2370">
        <v>0</v>
      </c>
      <c r="M31" s="2370">
        <v>0</v>
      </c>
      <c r="N31" s="2087">
        <v>0</v>
      </c>
      <c r="O31" s="2088">
        <v>0</v>
      </c>
      <c r="P31" s="2458">
        <v>0</v>
      </c>
      <c r="Q31" s="2472">
        <v>0</v>
      </c>
      <c r="R31" s="2168">
        <v>0</v>
      </c>
      <c r="S31" s="2169">
        <v>0</v>
      </c>
      <c r="T31" s="2040">
        <v>0</v>
      </c>
    </row>
    <row r="32" spans="1:22" x14ac:dyDescent="0.25">
      <c r="A32" s="1982" t="s">
        <v>557</v>
      </c>
      <c r="B32" s="2375">
        <v>0</v>
      </c>
      <c r="C32" s="2510">
        <v>33</v>
      </c>
      <c r="D32" s="2522">
        <v>0</v>
      </c>
      <c r="E32" s="2533">
        <v>123</v>
      </c>
      <c r="F32" s="2510">
        <v>23</v>
      </c>
      <c r="G32" s="2522">
        <v>1</v>
      </c>
      <c r="H32" s="2533">
        <v>0</v>
      </c>
      <c r="I32" s="2062">
        <v>179</v>
      </c>
      <c r="J32" s="2375">
        <v>0</v>
      </c>
      <c r="K32" s="2375">
        <v>0</v>
      </c>
      <c r="L32" s="2375">
        <v>0</v>
      </c>
      <c r="M32" s="2375">
        <v>0</v>
      </c>
      <c r="N32" s="2089">
        <v>0</v>
      </c>
      <c r="O32" s="2089">
        <v>179</v>
      </c>
      <c r="P32" s="2462">
        <v>78</v>
      </c>
      <c r="Q32" s="2476">
        <v>109</v>
      </c>
      <c r="R32" s="2490">
        <v>0</v>
      </c>
      <c r="S32" s="2554">
        <v>0</v>
      </c>
      <c r="T32" s="2062">
        <v>109</v>
      </c>
    </row>
    <row r="33" spans="1:20" ht="15.75" thickBot="1" x14ac:dyDescent="0.3">
      <c r="A33" s="2573" t="s">
        <v>321</v>
      </c>
      <c r="B33" s="2370">
        <v>0</v>
      </c>
      <c r="C33" s="2505">
        <v>0</v>
      </c>
      <c r="D33" s="2517">
        <v>0</v>
      </c>
      <c r="E33" s="2532">
        <v>28</v>
      </c>
      <c r="F33" s="2505">
        <v>0</v>
      </c>
      <c r="G33" s="2517">
        <v>0</v>
      </c>
      <c r="H33" s="2532">
        <v>0</v>
      </c>
      <c r="I33" s="2071">
        <v>28</v>
      </c>
      <c r="J33" s="2370">
        <v>0</v>
      </c>
      <c r="K33" s="2370">
        <v>0</v>
      </c>
      <c r="L33" s="2370">
        <v>0</v>
      </c>
      <c r="M33" s="2370">
        <v>0</v>
      </c>
      <c r="N33" s="2087">
        <v>0</v>
      </c>
      <c r="O33" s="2088">
        <v>28</v>
      </c>
      <c r="P33" s="2458">
        <v>0</v>
      </c>
      <c r="Q33" s="2664">
        <v>28</v>
      </c>
      <c r="R33" s="2665">
        <v>0</v>
      </c>
      <c r="S33" s="2666">
        <v>0</v>
      </c>
      <c r="T33" s="2095">
        <v>28</v>
      </c>
    </row>
    <row r="34" spans="1:20" s="2" customFormat="1" ht="15.75" thickBot="1" x14ac:dyDescent="0.3">
      <c r="A34" s="1992" t="s">
        <v>25</v>
      </c>
      <c r="B34" s="2096">
        <v>7</v>
      </c>
      <c r="C34" s="2212">
        <v>259</v>
      </c>
      <c r="D34" s="2213">
        <v>0</v>
      </c>
      <c r="E34" s="2214">
        <v>321</v>
      </c>
      <c r="F34" s="2212">
        <v>788</v>
      </c>
      <c r="G34" s="2213">
        <v>1</v>
      </c>
      <c r="H34" s="2214">
        <v>9</v>
      </c>
      <c r="I34" s="2078">
        <v>1384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1384</v>
      </c>
      <c r="P34" s="2096">
        <v>1111</v>
      </c>
      <c r="Q34" s="2101">
        <v>317</v>
      </c>
      <c r="R34" s="2101">
        <v>308</v>
      </c>
      <c r="S34" s="2102">
        <v>683</v>
      </c>
      <c r="T34" s="2080">
        <v>1308</v>
      </c>
    </row>
    <row r="35" spans="1:20" s="2" customFormat="1" ht="15.75" thickBot="1" x14ac:dyDescent="0.3">
      <c r="A35" s="1966" t="s">
        <v>558</v>
      </c>
      <c r="B35" s="2077">
        <v>8903</v>
      </c>
      <c r="C35" s="2103">
        <v>2537</v>
      </c>
      <c r="D35" s="2215">
        <v>534</v>
      </c>
      <c r="E35" s="2077">
        <v>15567</v>
      </c>
      <c r="F35" s="2105">
        <v>6723</v>
      </c>
      <c r="G35" s="2216">
        <v>615</v>
      </c>
      <c r="H35" s="2077">
        <v>641</v>
      </c>
      <c r="I35" s="2078">
        <v>34371</v>
      </c>
      <c r="J35" s="2077">
        <v>126</v>
      </c>
      <c r="K35" s="2077">
        <v>1082</v>
      </c>
      <c r="L35" s="2077">
        <v>0</v>
      </c>
      <c r="M35" s="2077">
        <v>0</v>
      </c>
      <c r="N35" s="2078">
        <v>1208</v>
      </c>
      <c r="O35" s="2079">
        <v>35579</v>
      </c>
      <c r="P35" s="2077">
        <v>12496</v>
      </c>
      <c r="Q35" s="2106">
        <v>28648</v>
      </c>
      <c r="R35" s="2106">
        <v>1346</v>
      </c>
      <c r="S35" s="2107">
        <v>2795</v>
      </c>
      <c r="T35" s="2108">
        <v>32789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616" t="s">
        <v>15</v>
      </c>
      <c r="D42" s="1909" t="s">
        <v>546</v>
      </c>
      <c r="E42" s="3609"/>
      <c r="F42" s="2616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503">
        <v>4351</v>
      </c>
      <c r="C43" s="2406">
        <v>574</v>
      </c>
      <c r="D43" s="2423">
        <v>108</v>
      </c>
      <c r="E43" s="2534">
        <v>1643</v>
      </c>
      <c r="F43" s="2534">
        <v>641</v>
      </c>
      <c r="G43" s="2501">
        <v>70</v>
      </c>
      <c r="H43" s="2543">
        <v>91</v>
      </c>
      <c r="I43" s="2034">
        <v>7300</v>
      </c>
      <c r="J43" s="2404">
        <v>0</v>
      </c>
      <c r="K43" s="2551">
        <v>0</v>
      </c>
      <c r="L43" s="2534">
        <v>0</v>
      </c>
      <c r="M43" s="2543">
        <v>0</v>
      </c>
      <c r="N43" s="2034">
        <v>0</v>
      </c>
      <c r="O43" s="2035">
        <v>7300</v>
      </c>
      <c r="P43" s="2221">
        <v>3586</v>
      </c>
      <c r="Q43" s="2472">
        <v>6756</v>
      </c>
      <c r="R43" s="2168">
        <v>99</v>
      </c>
      <c r="S43" s="2169">
        <v>91</v>
      </c>
      <c r="T43" s="2222">
        <v>6946</v>
      </c>
    </row>
    <row r="44" spans="1:20" s="2" customFormat="1" ht="15.75" thickBot="1" x14ac:dyDescent="0.3">
      <c r="A44" s="1978" t="s">
        <v>28</v>
      </c>
      <c r="B44" s="2400">
        <v>4545</v>
      </c>
      <c r="C44" s="2380">
        <v>1704</v>
      </c>
      <c r="D44" s="2425">
        <v>426</v>
      </c>
      <c r="E44" s="2380">
        <v>13603</v>
      </c>
      <c r="F44" s="2380">
        <v>5294</v>
      </c>
      <c r="G44" s="2501">
        <v>544</v>
      </c>
      <c r="H44" s="2543">
        <v>541</v>
      </c>
      <c r="I44" s="2071">
        <v>25687</v>
      </c>
      <c r="J44" s="2391">
        <v>126</v>
      </c>
      <c r="K44" s="2389">
        <v>1082</v>
      </c>
      <c r="L44" s="2380">
        <v>0</v>
      </c>
      <c r="M44" s="2543">
        <v>0</v>
      </c>
      <c r="N44" s="2034">
        <v>1208</v>
      </c>
      <c r="O44" s="2035">
        <v>26895</v>
      </c>
      <c r="P44" s="2224">
        <v>7798</v>
      </c>
      <c r="Q44" s="2664">
        <v>21575</v>
      </c>
      <c r="R44" s="2665">
        <v>939</v>
      </c>
      <c r="S44" s="2666">
        <v>2021</v>
      </c>
      <c r="T44" s="2671">
        <v>24535</v>
      </c>
    </row>
    <row r="45" spans="1:20" s="2" customFormat="1" ht="15.75" thickBot="1" x14ac:dyDescent="0.3">
      <c r="A45" s="1966" t="s">
        <v>24</v>
      </c>
      <c r="B45" s="2103">
        <v>8896</v>
      </c>
      <c r="C45" s="2103">
        <v>2278</v>
      </c>
      <c r="D45" s="2101">
        <v>534</v>
      </c>
      <c r="E45" s="2103">
        <v>15246</v>
      </c>
      <c r="F45" s="2103">
        <v>5935</v>
      </c>
      <c r="G45" s="2101">
        <v>614</v>
      </c>
      <c r="H45" s="2105">
        <v>632</v>
      </c>
      <c r="I45" s="2078">
        <v>32987</v>
      </c>
      <c r="J45" s="2077">
        <v>126</v>
      </c>
      <c r="K45" s="2103">
        <v>1082</v>
      </c>
      <c r="L45" s="2103">
        <v>0</v>
      </c>
      <c r="M45" s="2103">
        <v>0</v>
      </c>
      <c r="N45" s="2078">
        <v>1208</v>
      </c>
      <c r="O45" s="2079">
        <v>34195</v>
      </c>
      <c r="P45" s="2105">
        <v>11384</v>
      </c>
      <c r="Q45" s="2225">
        <v>28331</v>
      </c>
      <c r="R45" s="2225">
        <v>1038</v>
      </c>
      <c r="S45" s="2226">
        <v>2112</v>
      </c>
      <c r="T45" s="2098">
        <v>31481</v>
      </c>
    </row>
    <row r="46" spans="1:20" s="2" customFormat="1" ht="15.75" thickBot="1" x14ac:dyDescent="0.3">
      <c r="A46" s="1966" t="s">
        <v>25</v>
      </c>
      <c r="B46" s="2227">
        <v>7</v>
      </c>
      <c r="C46" s="2227">
        <v>259</v>
      </c>
      <c r="D46" s="2106">
        <v>0</v>
      </c>
      <c r="E46" s="2227">
        <v>321</v>
      </c>
      <c r="F46" s="2227">
        <v>788</v>
      </c>
      <c r="G46" s="2106">
        <v>1</v>
      </c>
      <c r="H46" s="2227">
        <v>9</v>
      </c>
      <c r="I46" s="2078">
        <v>1384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1384</v>
      </c>
      <c r="P46" s="2230">
        <v>1111</v>
      </c>
      <c r="Q46" s="2101">
        <v>317</v>
      </c>
      <c r="R46" s="2101">
        <v>308</v>
      </c>
      <c r="S46" s="2102">
        <v>683</v>
      </c>
      <c r="T46" s="2080">
        <v>1308</v>
      </c>
    </row>
    <row r="47" spans="1:20" s="2" customFormat="1" ht="15.75" thickBot="1" x14ac:dyDescent="0.3">
      <c r="A47" s="2028" t="s">
        <v>558</v>
      </c>
      <c r="B47" s="2227">
        <v>8903</v>
      </c>
      <c r="C47" s="2227">
        <v>2537</v>
      </c>
      <c r="D47" s="2106">
        <v>534</v>
      </c>
      <c r="E47" s="2227">
        <v>15567</v>
      </c>
      <c r="F47" s="2227">
        <v>6723</v>
      </c>
      <c r="G47" s="2106">
        <v>615</v>
      </c>
      <c r="H47" s="2230">
        <v>641</v>
      </c>
      <c r="I47" s="2078">
        <v>34371</v>
      </c>
      <c r="J47" s="2077">
        <v>126</v>
      </c>
      <c r="K47" s="2227">
        <v>1082</v>
      </c>
      <c r="L47" s="2227">
        <v>0</v>
      </c>
      <c r="M47" s="2227">
        <v>0</v>
      </c>
      <c r="N47" s="2231">
        <v>1208</v>
      </c>
      <c r="O47" s="2232">
        <v>35579</v>
      </c>
      <c r="P47" s="2105">
        <v>12496</v>
      </c>
      <c r="Q47" s="2106">
        <v>28648</v>
      </c>
      <c r="R47" s="2106">
        <v>1346</v>
      </c>
      <c r="S47" s="2107">
        <v>2795</v>
      </c>
      <c r="T47" s="2108">
        <v>32789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61"/>
      <c r="Q49" s="113"/>
      <c r="R49" s="113"/>
      <c r="S49" s="113"/>
      <c r="T49" s="113"/>
    </row>
    <row r="50" spans="1:20" x14ac:dyDescent="0.25">
      <c r="P50" s="2"/>
    </row>
    <row r="51" spans="1:20" ht="15.75" thickBot="1" x14ac:dyDescent="0.3"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616" t="s">
        <v>15</v>
      </c>
      <c r="D56" s="1909" t="s">
        <v>546</v>
      </c>
      <c r="E56" s="3609"/>
      <c r="F56" s="2616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1914" t="s">
        <v>17</v>
      </c>
      <c r="B57" s="2369">
        <v>12280</v>
      </c>
      <c r="C57" s="2399">
        <v>9197</v>
      </c>
      <c r="D57" s="2416">
        <v>370</v>
      </c>
      <c r="E57" s="2369">
        <v>4503</v>
      </c>
      <c r="F57" s="2399">
        <v>2953</v>
      </c>
      <c r="G57" s="2416">
        <v>366</v>
      </c>
      <c r="H57" s="2369">
        <v>1642</v>
      </c>
      <c r="I57" s="2034">
        <v>30576</v>
      </c>
      <c r="J57" s="2369">
        <v>278</v>
      </c>
      <c r="K57" s="2369">
        <v>0</v>
      </c>
      <c r="L57" s="2369">
        <v>31</v>
      </c>
      <c r="M57" s="2369">
        <v>0</v>
      </c>
      <c r="N57" s="2034">
        <v>309</v>
      </c>
      <c r="O57" s="2035">
        <v>30885</v>
      </c>
      <c r="P57" s="2457">
        <v>7835</v>
      </c>
      <c r="Q57" s="2471">
        <v>7889</v>
      </c>
      <c r="R57" s="2486">
        <v>7349</v>
      </c>
      <c r="S57" s="2499">
        <v>8685</v>
      </c>
      <c r="T57" s="2040">
        <v>23923</v>
      </c>
    </row>
    <row r="58" spans="1:20" x14ac:dyDescent="0.25">
      <c r="A58" s="2573" t="s">
        <v>552</v>
      </c>
      <c r="B58" s="2370">
        <v>6977</v>
      </c>
      <c r="C58" s="2400">
        <v>9080</v>
      </c>
      <c r="D58" s="2417">
        <v>881</v>
      </c>
      <c r="E58" s="2370">
        <v>2321</v>
      </c>
      <c r="F58" s="2400">
        <v>2381</v>
      </c>
      <c r="G58" s="2416">
        <v>70</v>
      </c>
      <c r="H58" s="2369">
        <v>1269</v>
      </c>
      <c r="I58" s="2034">
        <v>22028</v>
      </c>
      <c r="J58" s="2370">
        <v>366</v>
      </c>
      <c r="K58" s="2370">
        <v>0</v>
      </c>
      <c r="L58" s="2370">
        <v>268</v>
      </c>
      <c r="M58" s="2369">
        <v>70</v>
      </c>
      <c r="N58" s="2034">
        <v>704</v>
      </c>
      <c r="O58" s="2035">
        <v>22732</v>
      </c>
      <c r="P58" s="2458">
        <v>11231</v>
      </c>
      <c r="Q58" s="2472">
        <v>4679</v>
      </c>
      <c r="R58" s="2168">
        <v>7226</v>
      </c>
      <c r="S58" s="2169">
        <v>7790</v>
      </c>
      <c r="T58" s="2040">
        <v>19695</v>
      </c>
    </row>
    <row r="59" spans="1:20" s="1945" customFormat="1" x14ac:dyDescent="0.25">
      <c r="A59" s="1933" t="s">
        <v>553</v>
      </c>
      <c r="B59" s="2371">
        <v>1158</v>
      </c>
      <c r="C59" s="2401">
        <v>5738</v>
      </c>
      <c r="D59" s="2417">
        <v>841</v>
      </c>
      <c r="E59" s="2371">
        <v>532</v>
      </c>
      <c r="F59" s="2401">
        <v>1127</v>
      </c>
      <c r="G59" s="2416">
        <v>4</v>
      </c>
      <c r="H59" s="2439">
        <v>1105</v>
      </c>
      <c r="I59" s="2053">
        <v>9660</v>
      </c>
      <c r="J59" s="2371">
        <v>0</v>
      </c>
      <c r="K59" s="2371">
        <v>0</v>
      </c>
      <c r="L59" s="2371">
        <v>0</v>
      </c>
      <c r="M59" s="2439">
        <v>70</v>
      </c>
      <c r="N59" s="2053">
        <v>70</v>
      </c>
      <c r="O59" s="2054">
        <v>9730</v>
      </c>
      <c r="P59" s="2459">
        <v>4714</v>
      </c>
      <c r="Q59" s="2473">
        <v>2040</v>
      </c>
      <c r="R59" s="2487">
        <v>1436</v>
      </c>
      <c r="S59" s="2552">
        <v>3489</v>
      </c>
      <c r="T59" s="2052">
        <v>6965</v>
      </c>
    </row>
    <row r="60" spans="1:20" s="1945" customFormat="1" x14ac:dyDescent="0.25">
      <c r="A60" s="1933" t="s">
        <v>412</v>
      </c>
      <c r="B60" s="2371">
        <v>3014</v>
      </c>
      <c r="C60" s="2401">
        <v>995</v>
      </c>
      <c r="D60" s="2417">
        <v>0</v>
      </c>
      <c r="E60" s="2371">
        <v>957</v>
      </c>
      <c r="F60" s="2401">
        <v>593</v>
      </c>
      <c r="G60" s="2416">
        <v>22</v>
      </c>
      <c r="H60" s="2439">
        <v>0</v>
      </c>
      <c r="I60" s="2053">
        <v>5559</v>
      </c>
      <c r="J60" s="2371">
        <v>0</v>
      </c>
      <c r="K60" s="2371">
        <v>0</v>
      </c>
      <c r="L60" s="2371">
        <v>268</v>
      </c>
      <c r="M60" s="2439">
        <v>0</v>
      </c>
      <c r="N60" s="2053">
        <v>268</v>
      </c>
      <c r="O60" s="2054">
        <v>5827</v>
      </c>
      <c r="P60" s="2459">
        <v>2023</v>
      </c>
      <c r="Q60" s="2473">
        <v>558</v>
      </c>
      <c r="R60" s="2487">
        <v>3383</v>
      </c>
      <c r="S60" s="2552">
        <v>1884</v>
      </c>
      <c r="T60" s="2052">
        <v>5825</v>
      </c>
    </row>
    <row r="61" spans="1:20" s="1945" customFormat="1" x14ac:dyDescent="0.25">
      <c r="A61" s="1933" t="s">
        <v>554</v>
      </c>
      <c r="B61" s="2371">
        <v>2573</v>
      </c>
      <c r="C61" s="2401">
        <v>2281</v>
      </c>
      <c r="D61" s="2417">
        <v>0</v>
      </c>
      <c r="E61" s="2371">
        <v>776</v>
      </c>
      <c r="F61" s="2401">
        <v>582</v>
      </c>
      <c r="G61" s="2416">
        <v>39</v>
      </c>
      <c r="H61" s="2439">
        <v>153</v>
      </c>
      <c r="I61" s="2053">
        <v>6365</v>
      </c>
      <c r="J61" s="2371">
        <v>320</v>
      </c>
      <c r="K61" s="2371">
        <v>0</v>
      </c>
      <c r="L61" s="2371">
        <v>0</v>
      </c>
      <c r="M61" s="2439">
        <v>0</v>
      </c>
      <c r="N61" s="2053">
        <v>320</v>
      </c>
      <c r="O61" s="2054">
        <v>6685</v>
      </c>
      <c r="P61" s="2459">
        <v>4058</v>
      </c>
      <c r="Q61" s="2473">
        <v>1916</v>
      </c>
      <c r="R61" s="2487">
        <v>2130</v>
      </c>
      <c r="S61" s="2552">
        <v>2370</v>
      </c>
      <c r="T61" s="2052">
        <v>6416</v>
      </c>
    </row>
    <row r="62" spans="1:20" x14ac:dyDescent="0.25">
      <c r="A62" s="2573" t="s">
        <v>555</v>
      </c>
      <c r="B62" s="2370">
        <v>1235</v>
      </c>
      <c r="C62" s="2400">
        <v>445</v>
      </c>
      <c r="D62" s="2417">
        <v>47</v>
      </c>
      <c r="E62" s="2370">
        <v>476</v>
      </c>
      <c r="F62" s="2400">
        <v>330</v>
      </c>
      <c r="G62" s="2416">
        <v>8</v>
      </c>
      <c r="H62" s="2369">
        <v>108</v>
      </c>
      <c r="I62" s="2034">
        <v>2594</v>
      </c>
      <c r="J62" s="2370">
        <v>48</v>
      </c>
      <c r="K62" s="2370">
        <v>0</v>
      </c>
      <c r="L62" s="2370">
        <v>0</v>
      </c>
      <c r="M62" s="2369">
        <v>0</v>
      </c>
      <c r="N62" s="2034">
        <v>48</v>
      </c>
      <c r="O62" s="2035">
        <v>2642</v>
      </c>
      <c r="P62" s="2458">
        <v>798</v>
      </c>
      <c r="Q62" s="2472">
        <v>744</v>
      </c>
      <c r="R62" s="2168">
        <v>1281</v>
      </c>
      <c r="S62" s="2169">
        <v>617</v>
      </c>
      <c r="T62" s="2040">
        <v>2642</v>
      </c>
    </row>
    <row r="63" spans="1:20" x14ac:dyDescent="0.25">
      <c r="A63" s="1947" t="s">
        <v>556</v>
      </c>
      <c r="B63" s="2654">
        <v>1198</v>
      </c>
      <c r="C63" s="2655">
        <v>186</v>
      </c>
      <c r="D63" s="2656">
        <v>27</v>
      </c>
      <c r="E63" s="2654">
        <v>219</v>
      </c>
      <c r="F63" s="2655">
        <v>124</v>
      </c>
      <c r="G63" s="2422">
        <v>0</v>
      </c>
      <c r="H63" s="2440">
        <v>101</v>
      </c>
      <c r="I63" s="2062">
        <v>1828</v>
      </c>
      <c r="J63" s="2654">
        <v>48</v>
      </c>
      <c r="K63" s="2654">
        <v>0</v>
      </c>
      <c r="L63" s="2654">
        <v>0</v>
      </c>
      <c r="M63" s="2440">
        <v>0</v>
      </c>
      <c r="N63" s="2062">
        <v>48</v>
      </c>
      <c r="O63" s="2062">
        <v>1876</v>
      </c>
      <c r="P63" s="2657">
        <v>395</v>
      </c>
      <c r="Q63" s="2658">
        <v>430</v>
      </c>
      <c r="R63" s="2659">
        <v>1065</v>
      </c>
      <c r="S63" s="2675">
        <v>381</v>
      </c>
      <c r="T63" s="2062">
        <v>1876</v>
      </c>
    </row>
    <row r="64" spans="1:20" ht="15.75" thickBot="1" x14ac:dyDescent="0.3">
      <c r="A64" s="2573" t="s">
        <v>23</v>
      </c>
      <c r="B64" s="2660">
        <v>3379</v>
      </c>
      <c r="C64" s="2661">
        <v>1293</v>
      </c>
      <c r="D64" s="2662">
        <v>62</v>
      </c>
      <c r="E64" s="2660">
        <v>3114</v>
      </c>
      <c r="F64" s="2661">
        <v>765</v>
      </c>
      <c r="G64" s="2417">
        <v>53</v>
      </c>
      <c r="H64" s="2369">
        <v>356</v>
      </c>
      <c r="I64" s="2071">
        <v>8906</v>
      </c>
      <c r="J64" s="2660">
        <v>686</v>
      </c>
      <c r="K64" s="2660">
        <v>0</v>
      </c>
      <c r="L64" s="2660">
        <v>0</v>
      </c>
      <c r="M64" s="2369">
        <v>0</v>
      </c>
      <c r="N64" s="2071">
        <v>686</v>
      </c>
      <c r="O64" s="2072">
        <v>9592</v>
      </c>
      <c r="P64" s="2663">
        <v>5273</v>
      </c>
      <c r="Q64" s="2664">
        <v>2015</v>
      </c>
      <c r="R64" s="2665">
        <v>2083</v>
      </c>
      <c r="S64" s="2666">
        <v>3968</v>
      </c>
      <c r="T64" s="2040">
        <v>8066</v>
      </c>
    </row>
    <row r="65" spans="1:20" ht="15.75" thickBot="1" x14ac:dyDescent="0.3">
      <c r="A65" s="1966" t="s">
        <v>24</v>
      </c>
      <c r="B65" s="2077">
        <v>23871</v>
      </c>
      <c r="C65" s="2077">
        <v>20014</v>
      </c>
      <c r="D65" s="2080">
        <v>1360</v>
      </c>
      <c r="E65" s="2077">
        <v>10414</v>
      </c>
      <c r="F65" s="2077">
        <v>6430</v>
      </c>
      <c r="G65" s="2080">
        <v>497</v>
      </c>
      <c r="H65" s="2077">
        <v>3375</v>
      </c>
      <c r="I65" s="2078">
        <v>64105</v>
      </c>
      <c r="J65" s="2077">
        <v>1378</v>
      </c>
      <c r="K65" s="2077">
        <v>0</v>
      </c>
      <c r="L65" s="2077">
        <v>299</v>
      </c>
      <c r="M65" s="2077">
        <v>70</v>
      </c>
      <c r="N65" s="2078">
        <v>1747</v>
      </c>
      <c r="O65" s="2079">
        <v>65851</v>
      </c>
      <c r="P65" s="2077">
        <v>25137</v>
      </c>
      <c r="Q65" s="2080">
        <v>15327</v>
      </c>
      <c r="R65" s="2080">
        <v>17940</v>
      </c>
      <c r="S65" s="2080">
        <v>21060</v>
      </c>
      <c r="T65" s="2080">
        <v>54327</v>
      </c>
    </row>
    <row r="66" spans="1:20" x14ac:dyDescent="0.25">
      <c r="A66" s="1971" t="s">
        <v>609</v>
      </c>
      <c r="B66" s="2374">
        <v>6390</v>
      </c>
      <c r="C66" s="2404">
        <v>348</v>
      </c>
      <c r="D66" s="2421">
        <v>18</v>
      </c>
      <c r="E66" s="2374">
        <v>383</v>
      </c>
      <c r="F66" s="2404">
        <v>3397</v>
      </c>
      <c r="G66" s="2421">
        <v>0</v>
      </c>
      <c r="H66" s="2374">
        <v>0</v>
      </c>
      <c r="I66" s="2034">
        <v>10518</v>
      </c>
      <c r="J66" s="2374">
        <v>571</v>
      </c>
      <c r="K66" s="2374">
        <v>0</v>
      </c>
      <c r="L66" s="2374">
        <v>4</v>
      </c>
      <c r="M66" s="2374">
        <v>0</v>
      </c>
      <c r="N66" s="2084">
        <v>575</v>
      </c>
      <c r="O66" s="2085">
        <v>11094</v>
      </c>
      <c r="P66" s="2221">
        <v>9287</v>
      </c>
      <c r="Q66" s="2471">
        <v>279</v>
      </c>
      <c r="R66" s="2486">
        <v>1487</v>
      </c>
      <c r="S66" s="2499">
        <v>1007</v>
      </c>
      <c r="T66" s="2040">
        <v>2772</v>
      </c>
    </row>
    <row r="67" spans="1:20" x14ac:dyDescent="0.25">
      <c r="A67" s="1978" t="s">
        <v>610</v>
      </c>
      <c r="B67" s="2370">
        <v>38</v>
      </c>
      <c r="C67" s="2400">
        <v>680</v>
      </c>
      <c r="D67" s="2417">
        <v>0</v>
      </c>
      <c r="E67" s="2370">
        <v>388</v>
      </c>
      <c r="F67" s="2400">
        <v>1133</v>
      </c>
      <c r="G67" s="2417">
        <v>0</v>
      </c>
      <c r="H67" s="2370">
        <v>11</v>
      </c>
      <c r="I67" s="2034">
        <v>2250</v>
      </c>
      <c r="J67" s="2370">
        <v>0</v>
      </c>
      <c r="K67" s="2370">
        <v>562</v>
      </c>
      <c r="L67" s="2370">
        <v>0</v>
      </c>
      <c r="M67" s="2370">
        <v>0</v>
      </c>
      <c r="N67" s="2087">
        <v>562</v>
      </c>
      <c r="O67" s="2088">
        <v>2812</v>
      </c>
      <c r="P67" s="2458">
        <v>2120</v>
      </c>
      <c r="Q67" s="2472">
        <v>248</v>
      </c>
      <c r="R67" s="2168">
        <v>88</v>
      </c>
      <c r="S67" s="2169">
        <v>912</v>
      </c>
      <c r="T67" s="2040">
        <v>1248</v>
      </c>
    </row>
    <row r="68" spans="1:20" x14ac:dyDescent="0.25">
      <c r="A68" s="1978" t="s">
        <v>37</v>
      </c>
      <c r="B68" s="2370">
        <v>24</v>
      </c>
      <c r="C68" s="2400">
        <v>0</v>
      </c>
      <c r="D68" s="2417">
        <v>0</v>
      </c>
      <c r="E68" s="2370">
        <v>36</v>
      </c>
      <c r="F68" s="2400">
        <v>9</v>
      </c>
      <c r="G68" s="2417">
        <v>0</v>
      </c>
      <c r="H68" s="2370">
        <v>0</v>
      </c>
      <c r="I68" s="2034">
        <v>69</v>
      </c>
      <c r="J68" s="2370">
        <v>0</v>
      </c>
      <c r="K68" s="2370">
        <v>0</v>
      </c>
      <c r="L68" s="2370">
        <v>0</v>
      </c>
      <c r="M68" s="2370">
        <v>0</v>
      </c>
      <c r="N68" s="2087">
        <v>0</v>
      </c>
      <c r="O68" s="2088">
        <v>69</v>
      </c>
      <c r="P68" s="2458">
        <v>52</v>
      </c>
      <c r="Q68" s="2472">
        <v>15</v>
      </c>
      <c r="R68" s="2168">
        <v>18</v>
      </c>
      <c r="S68" s="2169">
        <v>27</v>
      </c>
      <c r="T68" s="2040">
        <v>60</v>
      </c>
    </row>
    <row r="69" spans="1:20" x14ac:dyDescent="0.25">
      <c r="A69" s="1978" t="s">
        <v>38</v>
      </c>
      <c r="B69" s="2370">
        <v>2</v>
      </c>
      <c r="C69" s="2400">
        <v>30</v>
      </c>
      <c r="D69" s="2417">
        <v>0</v>
      </c>
      <c r="E69" s="2370">
        <v>156</v>
      </c>
      <c r="F69" s="2400">
        <v>2</v>
      </c>
      <c r="G69" s="2417">
        <v>0</v>
      </c>
      <c r="H69" s="2370">
        <v>0</v>
      </c>
      <c r="I69" s="2034">
        <v>190</v>
      </c>
      <c r="J69" s="2370">
        <v>0</v>
      </c>
      <c r="K69" s="2370">
        <v>0</v>
      </c>
      <c r="L69" s="2370">
        <v>0</v>
      </c>
      <c r="M69" s="2370">
        <v>0</v>
      </c>
      <c r="N69" s="2087">
        <v>0</v>
      </c>
      <c r="O69" s="2088">
        <v>190</v>
      </c>
      <c r="P69" s="2458">
        <v>5</v>
      </c>
      <c r="Q69" s="2472">
        <v>118</v>
      </c>
      <c r="R69" s="2168">
        <v>70</v>
      </c>
      <c r="S69" s="2169">
        <v>2</v>
      </c>
      <c r="T69" s="2040">
        <v>190</v>
      </c>
    </row>
    <row r="70" spans="1:20" x14ac:dyDescent="0.25">
      <c r="A70" s="1978" t="s">
        <v>39</v>
      </c>
      <c r="B70" s="2370">
        <v>1680</v>
      </c>
      <c r="C70" s="2400">
        <v>4827</v>
      </c>
      <c r="D70" s="2417">
        <v>0</v>
      </c>
      <c r="E70" s="2370">
        <v>1067</v>
      </c>
      <c r="F70" s="2400">
        <v>956</v>
      </c>
      <c r="G70" s="2417">
        <v>0</v>
      </c>
      <c r="H70" s="2370">
        <v>134</v>
      </c>
      <c r="I70" s="2034">
        <v>8664</v>
      </c>
      <c r="J70" s="2370">
        <v>0</v>
      </c>
      <c r="K70" s="2370">
        <v>72</v>
      </c>
      <c r="L70" s="2370">
        <v>11032</v>
      </c>
      <c r="M70" s="2370">
        <v>70</v>
      </c>
      <c r="N70" s="2087">
        <v>11174</v>
      </c>
      <c r="O70" s="2088">
        <v>19838</v>
      </c>
      <c r="P70" s="2458">
        <v>12608</v>
      </c>
      <c r="Q70" s="2472">
        <v>205</v>
      </c>
      <c r="R70" s="2168">
        <v>4010</v>
      </c>
      <c r="S70" s="2169">
        <v>10193</v>
      </c>
      <c r="T70" s="2040">
        <v>14408</v>
      </c>
    </row>
    <row r="71" spans="1:20" ht="15" customHeight="1" x14ac:dyDescent="0.25">
      <c r="A71" s="1978" t="s">
        <v>40</v>
      </c>
      <c r="B71" s="2370">
        <v>0</v>
      </c>
      <c r="C71" s="2400">
        <v>66</v>
      </c>
      <c r="D71" s="2417">
        <v>0</v>
      </c>
      <c r="E71" s="2370">
        <v>9</v>
      </c>
      <c r="F71" s="2400">
        <v>179</v>
      </c>
      <c r="G71" s="2417">
        <v>0</v>
      </c>
      <c r="H71" s="2370">
        <v>0</v>
      </c>
      <c r="I71" s="2034">
        <v>254</v>
      </c>
      <c r="J71" s="2370">
        <v>0</v>
      </c>
      <c r="K71" s="2370">
        <v>0</v>
      </c>
      <c r="L71" s="2370">
        <v>0</v>
      </c>
      <c r="M71" s="2370">
        <v>1022</v>
      </c>
      <c r="N71" s="2087">
        <v>1022</v>
      </c>
      <c r="O71" s="2088">
        <v>1276</v>
      </c>
      <c r="P71" s="2458">
        <v>1201</v>
      </c>
      <c r="Q71" s="2472">
        <v>32</v>
      </c>
      <c r="R71" s="2168">
        <v>14</v>
      </c>
      <c r="S71" s="2169">
        <v>0</v>
      </c>
      <c r="T71" s="2040">
        <v>46</v>
      </c>
    </row>
    <row r="72" spans="1:20" x14ac:dyDescent="0.25">
      <c r="A72" s="2647" t="s">
        <v>41</v>
      </c>
      <c r="B72" s="2370">
        <v>8</v>
      </c>
      <c r="C72" s="2400">
        <v>1500</v>
      </c>
      <c r="D72" s="2417">
        <v>0</v>
      </c>
      <c r="E72" s="2370">
        <v>219</v>
      </c>
      <c r="F72" s="2400">
        <v>3438</v>
      </c>
      <c r="G72" s="2417">
        <v>0</v>
      </c>
      <c r="H72" s="2370">
        <v>0</v>
      </c>
      <c r="I72" s="2034">
        <v>5165</v>
      </c>
      <c r="J72" s="2370">
        <v>348</v>
      </c>
      <c r="K72" s="2370">
        <v>0</v>
      </c>
      <c r="L72" s="2370">
        <v>14</v>
      </c>
      <c r="M72" s="2370">
        <v>0</v>
      </c>
      <c r="N72" s="2087">
        <v>362</v>
      </c>
      <c r="O72" s="2088">
        <v>5527</v>
      </c>
      <c r="P72" s="2458">
        <v>5170</v>
      </c>
      <c r="Q72" s="2472">
        <v>85</v>
      </c>
      <c r="R72" s="2168">
        <v>28</v>
      </c>
      <c r="S72" s="2169">
        <v>381</v>
      </c>
      <c r="T72" s="2040">
        <v>494</v>
      </c>
    </row>
    <row r="73" spans="1:20" x14ac:dyDescent="0.25">
      <c r="A73" s="1978" t="s">
        <v>42</v>
      </c>
      <c r="B73" s="2370">
        <v>30</v>
      </c>
      <c r="C73" s="2400">
        <v>2142</v>
      </c>
      <c r="D73" s="2417">
        <v>0</v>
      </c>
      <c r="E73" s="2370">
        <v>3126</v>
      </c>
      <c r="F73" s="2400">
        <v>6201</v>
      </c>
      <c r="G73" s="2417">
        <v>0</v>
      </c>
      <c r="H73" s="2370">
        <v>1650</v>
      </c>
      <c r="I73" s="2034">
        <v>13148</v>
      </c>
      <c r="J73" s="2370">
        <v>0</v>
      </c>
      <c r="K73" s="2370">
        <v>0</v>
      </c>
      <c r="L73" s="2370">
        <v>0</v>
      </c>
      <c r="M73" s="2370">
        <v>0</v>
      </c>
      <c r="N73" s="2087">
        <v>0</v>
      </c>
      <c r="O73" s="2088">
        <v>13148</v>
      </c>
      <c r="P73" s="2458">
        <v>12422</v>
      </c>
      <c r="Q73" s="2472">
        <v>103</v>
      </c>
      <c r="R73" s="2168">
        <v>1115</v>
      </c>
      <c r="S73" s="2169">
        <v>5204</v>
      </c>
      <c r="T73" s="2040">
        <v>6422</v>
      </c>
    </row>
    <row r="74" spans="1:20" x14ac:dyDescent="0.25">
      <c r="A74" s="1978" t="s">
        <v>43</v>
      </c>
      <c r="B74" s="2370">
        <v>5893</v>
      </c>
      <c r="C74" s="2400">
        <v>437</v>
      </c>
      <c r="D74" s="2417">
        <v>0</v>
      </c>
      <c r="E74" s="2370">
        <v>239</v>
      </c>
      <c r="F74" s="2400">
        <v>112</v>
      </c>
      <c r="G74" s="2417">
        <v>0</v>
      </c>
      <c r="H74" s="2370">
        <v>60</v>
      </c>
      <c r="I74" s="2034">
        <v>6741</v>
      </c>
      <c r="J74" s="2370">
        <v>0</v>
      </c>
      <c r="K74" s="2370">
        <v>0</v>
      </c>
      <c r="L74" s="2370">
        <v>0</v>
      </c>
      <c r="M74" s="2370">
        <v>0</v>
      </c>
      <c r="N74" s="2087">
        <v>0</v>
      </c>
      <c r="O74" s="2088">
        <v>6741</v>
      </c>
      <c r="P74" s="2458">
        <v>573</v>
      </c>
      <c r="Q74" s="2472">
        <v>5291</v>
      </c>
      <c r="R74" s="2168">
        <v>529</v>
      </c>
      <c r="S74" s="2169">
        <v>334</v>
      </c>
      <c r="T74" s="2040">
        <v>6154</v>
      </c>
    </row>
    <row r="75" spans="1:20" x14ac:dyDescent="0.25">
      <c r="A75" s="1978" t="s">
        <v>44</v>
      </c>
      <c r="B75" s="2370">
        <v>537</v>
      </c>
      <c r="C75" s="2400">
        <v>25</v>
      </c>
      <c r="D75" s="2417">
        <v>0</v>
      </c>
      <c r="E75" s="2370">
        <v>1777</v>
      </c>
      <c r="F75" s="2400">
        <v>571</v>
      </c>
      <c r="G75" s="2417">
        <v>0</v>
      </c>
      <c r="H75" s="2370">
        <v>900</v>
      </c>
      <c r="I75" s="2034">
        <v>3810</v>
      </c>
      <c r="J75" s="2370">
        <v>0</v>
      </c>
      <c r="K75" s="2370">
        <v>0</v>
      </c>
      <c r="L75" s="2370">
        <v>0</v>
      </c>
      <c r="M75" s="2370">
        <v>0</v>
      </c>
      <c r="N75" s="2087">
        <v>0</v>
      </c>
      <c r="O75" s="2088">
        <v>3810</v>
      </c>
      <c r="P75" s="2458">
        <v>3275</v>
      </c>
      <c r="Q75" s="2472">
        <v>19</v>
      </c>
      <c r="R75" s="2168">
        <v>609</v>
      </c>
      <c r="S75" s="2169">
        <v>34</v>
      </c>
      <c r="T75" s="2040">
        <v>662</v>
      </c>
    </row>
    <row r="76" spans="1:20" x14ac:dyDescent="0.25">
      <c r="A76" s="1978" t="s">
        <v>45</v>
      </c>
      <c r="B76" s="2370">
        <v>26</v>
      </c>
      <c r="C76" s="2400">
        <v>0</v>
      </c>
      <c r="D76" s="2417">
        <v>0</v>
      </c>
      <c r="E76" s="2370">
        <v>59</v>
      </c>
      <c r="F76" s="2400">
        <v>1</v>
      </c>
      <c r="G76" s="2417">
        <v>0</v>
      </c>
      <c r="H76" s="2370">
        <v>81</v>
      </c>
      <c r="I76" s="2034">
        <v>167</v>
      </c>
      <c r="J76" s="2370">
        <v>0</v>
      </c>
      <c r="K76" s="2370">
        <v>0</v>
      </c>
      <c r="L76" s="2370">
        <v>0</v>
      </c>
      <c r="M76" s="2370">
        <v>0</v>
      </c>
      <c r="N76" s="2087">
        <v>0</v>
      </c>
      <c r="O76" s="2088">
        <v>167</v>
      </c>
      <c r="P76" s="2458">
        <v>152</v>
      </c>
      <c r="Q76" s="2472">
        <v>32</v>
      </c>
      <c r="R76" s="2168">
        <v>122</v>
      </c>
      <c r="S76" s="2169">
        <v>13</v>
      </c>
      <c r="T76" s="2040">
        <v>167</v>
      </c>
    </row>
    <row r="77" spans="1:20" x14ac:dyDescent="0.25">
      <c r="A77" s="1978" t="s">
        <v>46</v>
      </c>
      <c r="B77" s="2370">
        <v>336</v>
      </c>
      <c r="C77" s="2400">
        <v>870</v>
      </c>
      <c r="D77" s="2417">
        <v>0</v>
      </c>
      <c r="E77" s="2370">
        <v>67</v>
      </c>
      <c r="F77" s="2400">
        <v>3048</v>
      </c>
      <c r="G77" s="2417">
        <v>0</v>
      </c>
      <c r="H77" s="2370">
        <v>382</v>
      </c>
      <c r="I77" s="2034">
        <v>4703</v>
      </c>
      <c r="J77" s="2370">
        <v>0</v>
      </c>
      <c r="K77" s="2370">
        <v>0</v>
      </c>
      <c r="L77" s="2370">
        <v>0</v>
      </c>
      <c r="M77" s="2370">
        <v>0</v>
      </c>
      <c r="N77" s="2087">
        <v>0</v>
      </c>
      <c r="O77" s="2088">
        <v>4703</v>
      </c>
      <c r="P77" s="2458">
        <v>4086</v>
      </c>
      <c r="Q77" s="2472">
        <v>76</v>
      </c>
      <c r="R77" s="2168">
        <v>2587</v>
      </c>
      <c r="S77" s="2169">
        <v>1077</v>
      </c>
      <c r="T77" s="2040">
        <v>3740</v>
      </c>
    </row>
    <row r="78" spans="1:20" x14ac:dyDescent="0.25">
      <c r="A78" s="1978" t="s">
        <v>47</v>
      </c>
      <c r="B78" s="2370">
        <v>0</v>
      </c>
      <c r="C78" s="2400">
        <v>0</v>
      </c>
      <c r="D78" s="2417">
        <v>0</v>
      </c>
      <c r="E78" s="2370">
        <v>10</v>
      </c>
      <c r="F78" s="2400">
        <v>194</v>
      </c>
      <c r="G78" s="2417">
        <v>0</v>
      </c>
      <c r="H78" s="2370">
        <v>0</v>
      </c>
      <c r="I78" s="2034">
        <v>204</v>
      </c>
      <c r="J78" s="2370">
        <v>0</v>
      </c>
      <c r="K78" s="2370">
        <v>0</v>
      </c>
      <c r="L78" s="2370">
        <v>1</v>
      </c>
      <c r="M78" s="2370">
        <v>0</v>
      </c>
      <c r="N78" s="2087">
        <v>1</v>
      </c>
      <c r="O78" s="2088">
        <v>205</v>
      </c>
      <c r="P78" s="2458">
        <v>195</v>
      </c>
      <c r="Q78" s="2472">
        <v>11</v>
      </c>
      <c r="R78" s="2168">
        <v>0</v>
      </c>
      <c r="S78" s="2169">
        <v>0</v>
      </c>
      <c r="T78" s="2040">
        <v>11</v>
      </c>
    </row>
    <row r="79" spans="1:20" x14ac:dyDescent="0.25">
      <c r="A79" s="1982" t="s">
        <v>557</v>
      </c>
      <c r="B79" s="2375">
        <v>185</v>
      </c>
      <c r="C79" s="2405">
        <v>543</v>
      </c>
      <c r="D79" s="2422">
        <v>0</v>
      </c>
      <c r="E79" s="2375">
        <v>485</v>
      </c>
      <c r="F79" s="2405">
        <v>248</v>
      </c>
      <c r="G79" s="2422">
        <v>0</v>
      </c>
      <c r="H79" s="2375">
        <v>65</v>
      </c>
      <c r="I79" s="2062">
        <v>1526</v>
      </c>
      <c r="J79" s="2375">
        <v>1</v>
      </c>
      <c r="K79" s="2375">
        <v>0</v>
      </c>
      <c r="L79" s="2375">
        <v>0</v>
      </c>
      <c r="M79" s="2375">
        <v>0</v>
      </c>
      <c r="N79" s="2089">
        <v>1</v>
      </c>
      <c r="O79" s="2089">
        <v>1527</v>
      </c>
      <c r="P79" s="2462">
        <v>601</v>
      </c>
      <c r="Q79" s="2476">
        <v>383</v>
      </c>
      <c r="R79" s="2490">
        <v>301</v>
      </c>
      <c r="S79" s="2554">
        <v>579</v>
      </c>
      <c r="T79" s="2062">
        <v>1263</v>
      </c>
    </row>
    <row r="80" spans="1:20" ht="15.75" thickBot="1" x14ac:dyDescent="0.3">
      <c r="A80" s="2573" t="s">
        <v>321</v>
      </c>
      <c r="B80" s="2370">
        <v>1266</v>
      </c>
      <c r="C80" s="2400">
        <v>572</v>
      </c>
      <c r="D80" s="2417">
        <v>0</v>
      </c>
      <c r="E80" s="2370">
        <v>1757</v>
      </c>
      <c r="F80" s="2400">
        <v>1392</v>
      </c>
      <c r="G80" s="2417">
        <v>0</v>
      </c>
      <c r="H80" s="2370">
        <v>2</v>
      </c>
      <c r="I80" s="2071">
        <v>4989</v>
      </c>
      <c r="J80" s="2370">
        <v>0</v>
      </c>
      <c r="K80" s="2370">
        <v>205</v>
      </c>
      <c r="L80" s="2370">
        <v>1673</v>
      </c>
      <c r="M80" s="2370">
        <v>572</v>
      </c>
      <c r="N80" s="2087">
        <v>2450</v>
      </c>
      <c r="O80" s="2088">
        <v>7439</v>
      </c>
      <c r="P80" s="2458">
        <v>5512</v>
      </c>
      <c r="Q80" s="2664">
        <v>1585</v>
      </c>
      <c r="R80" s="2665">
        <v>1624</v>
      </c>
      <c r="S80" s="2666">
        <v>1928</v>
      </c>
      <c r="T80" s="2095">
        <v>5136</v>
      </c>
    </row>
    <row r="81" spans="1:20" s="2" customFormat="1" ht="15.75" thickBot="1" x14ac:dyDescent="0.3">
      <c r="A81" s="1992" t="s">
        <v>25</v>
      </c>
      <c r="B81" s="2096">
        <v>16416</v>
      </c>
      <c r="C81" s="2097">
        <v>12039</v>
      </c>
      <c r="D81" s="2098">
        <v>18</v>
      </c>
      <c r="E81" s="2096">
        <v>9778</v>
      </c>
      <c r="F81" s="2097">
        <v>20881</v>
      </c>
      <c r="G81" s="2098">
        <v>0</v>
      </c>
      <c r="H81" s="2096">
        <v>3285</v>
      </c>
      <c r="I81" s="2078">
        <v>62398</v>
      </c>
      <c r="J81" s="2096">
        <v>920</v>
      </c>
      <c r="K81" s="2096">
        <v>839</v>
      </c>
      <c r="L81" s="2096">
        <v>12724</v>
      </c>
      <c r="M81" s="2096">
        <v>1664</v>
      </c>
      <c r="N81" s="2099">
        <v>16147</v>
      </c>
      <c r="O81" s="2100">
        <v>78546</v>
      </c>
      <c r="P81" s="2096">
        <v>57259</v>
      </c>
      <c r="Q81" s="2101">
        <v>8482</v>
      </c>
      <c r="R81" s="2101">
        <v>12601</v>
      </c>
      <c r="S81" s="2102">
        <v>21691</v>
      </c>
      <c r="T81" s="2080">
        <v>42773</v>
      </c>
    </row>
    <row r="82" spans="1:20" s="2" customFormat="1" ht="15.75" thickBot="1" x14ac:dyDescent="0.3">
      <c r="A82" s="1966" t="s">
        <v>558</v>
      </c>
      <c r="B82" s="2077">
        <v>40287</v>
      </c>
      <c r="C82" s="2103">
        <v>32053</v>
      </c>
      <c r="D82" s="2104">
        <v>1378</v>
      </c>
      <c r="E82" s="2077">
        <v>20192</v>
      </c>
      <c r="F82" s="2105">
        <v>27311</v>
      </c>
      <c r="G82" s="2080">
        <v>497</v>
      </c>
      <c r="H82" s="2077">
        <v>6660</v>
      </c>
      <c r="I82" s="2078">
        <v>126503</v>
      </c>
      <c r="J82" s="2077">
        <v>2298</v>
      </c>
      <c r="K82" s="2077">
        <v>839</v>
      </c>
      <c r="L82" s="2077">
        <v>13023</v>
      </c>
      <c r="M82" s="2077">
        <v>1734</v>
      </c>
      <c r="N82" s="2078">
        <v>17894</v>
      </c>
      <c r="O82" s="2079">
        <v>144397</v>
      </c>
      <c r="P82" s="2077">
        <v>82396</v>
      </c>
      <c r="Q82" s="2106">
        <v>23809</v>
      </c>
      <c r="R82" s="2106">
        <v>30540</v>
      </c>
      <c r="S82" s="2107">
        <v>42751</v>
      </c>
      <c r="T82" s="2108">
        <v>97100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23871</v>
      </c>
      <c r="C90" s="2116">
        <v>20014</v>
      </c>
      <c r="D90" s="2237">
        <v>1360</v>
      </c>
      <c r="E90" s="2116">
        <v>10414</v>
      </c>
      <c r="F90" s="2116">
        <v>6430</v>
      </c>
      <c r="G90" s="2117">
        <v>497</v>
      </c>
      <c r="H90" s="2116">
        <v>3375</v>
      </c>
      <c r="I90" s="2118">
        <v>64105</v>
      </c>
      <c r="J90" s="2119">
        <v>1378</v>
      </c>
      <c r="K90" s="2116">
        <v>0</v>
      </c>
      <c r="L90" s="2119">
        <v>299</v>
      </c>
      <c r="M90" s="2116">
        <v>70</v>
      </c>
      <c r="N90" s="2120">
        <v>1747</v>
      </c>
      <c r="O90" s="2121">
        <v>65851</v>
      </c>
      <c r="P90" s="2122">
        <v>25137</v>
      </c>
      <c r="Q90" s="2101">
        <v>15327</v>
      </c>
      <c r="R90" s="2101">
        <v>17940</v>
      </c>
      <c r="S90" s="2102">
        <v>21060</v>
      </c>
      <c r="T90" s="2080">
        <v>54327</v>
      </c>
    </row>
    <row r="91" spans="1:20" x14ac:dyDescent="0.25">
      <c r="A91" s="2123" t="s">
        <v>49</v>
      </c>
      <c r="B91" s="2377">
        <v>19140</v>
      </c>
      <c r="C91" s="2406">
        <v>14377</v>
      </c>
      <c r="D91" s="2523">
        <v>1147</v>
      </c>
      <c r="E91" s="2406">
        <v>6579</v>
      </c>
      <c r="F91" s="2406">
        <v>3944</v>
      </c>
      <c r="G91" s="2432">
        <v>245</v>
      </c>
      <c r="H91" s="2544">
        <v>2767</v>
      </c>
      <c r="I91" s="2445">
        <v>46807</v>
      </c>
      <c r="J91" s="2387">
        <v>1363</v>
      </c>
      <c r="K91" s="2406">
        <v>0</v>
      </c>
      <c r="L91" s="2130">
        <v>299</v>
      </c>
      <c r="M91" s="2130">
        <v>70</v>
      </c>
      <c r="N91" s="2131">
        <v>1732</v>
      </c>
      <c r="O91" s="2132">
        <v>48539</v>
      </c>
      <c r="P91" s="2463">
        <v>15617</v>
      </c>
      <c r="Q91" s="2477">
        <v>13819</v>
      </c>
      <c r="R91" s="2491">
        <v>15505</v>
      </c>
      <c r="S91" s="2501">
        <v>10015</v>
      </c>
      <c r="T91" s="2040">
        <v>39339</v>
      </c>
    </row>
    <row r="92" spans="1:20" x14ac:dyDescent="0.25">
      <c r="A92" s="2137" t="s">
        <v>50</v>
      </c>
      <c r="B92" s="2378">
        <v>4</v>
      </c>
      <c r="C92" s="2511">
        <v>0</v>
      </c>
      <c r="D92" s="2524">
        <v>0</v>
      </c>
      <c r="E92" s="2511">
        <v>0</v>
      </c>
      <c r="F92" s="2511">
        <v>0</v>
      </c>
      <c r="G92" s="2536">
        <v>0</v>
      </c>
      <c r="H92" s="2545">
        <v>0</v>
      </c>
      <c r="I92" s="2446">
        <v>4</v>
      </c>
      <c r="J92" s="2388">
        <v>0</v>
      </c>
      <c r="K92" s="2379">
        <v>0</v>
      </c>
      <c r="L92" s="2144">
        <v>0</v>
      </c>
      <c r="M92" s="2144">
        <v>0</v>
      </c>
      <c r="N92" s="2131">
        <v>0</v>
      </c>
      <c r="O92" s="2132">
        <v>4</v>
      </c>
      <c r="P92" s="2170">
        <v>0</v>
      </c>
      <c r="Q92" s="2478">
        <v>4</v>
      </c>
      <c r="R92" s="2425">
        <v>0</v>
      </c>
      <c r="S92" s="2434">
        <v>0</v>
      </c>
      <c r="T92" s="2149">
        <v>4</v>
      </c>
    </row>
    <row r="93" spans="1:20" x14ac:dyDescent="0.25">
      <c r="A93" s="2137" t="s">
        <v>51</v>
      </c>
      <c r="B93" s="2378">
        <v>4008</v>
      </c>
      <c r="C93" s="2511">
        <v>4405</v>
      </c>
      <c r="D93" s="2524">
        <v>213</v>
      </c>
      <c r="E93" s="2379">
        <v>3182</v>
      </c>
      <c r="F93" s="2379">
        <v>2051</v>
      </c>
      <c r="G93" s="2536">
        <v>246</v>
      </c>
      <c r="H93" s="2545">
        <v>528</v>
      </c>
      <c r="I93" s="2446">
        <v>14174</v>
      </c>
      <c r="J93" s="2388">
        <v>15</v>
      </c>
      <c r="K93" s="2379">
        <v>0</v>
      </c>
      <c r="L93" s="2144">
        <v>0</v>
      </c>
      <c r="M93" s="2144">
        <v>0</v>
      </c>
      <c r="N93" s="2131">
        <v>15</v>
      </c>
      <c r="O93" s="2132">
        <v>14189</v>
      </c>
      <c r="P93" s="2170">
        <v>8112</v>
      </c>
      <c r="Q93" s="2478">
        <v>384</v>
      </c>
      <c r="R93" s="2425">
        <v>1538</v>
      </c>
      <c r="S93" s="2434">
        <v>9979</v>
      </c>
      <c r="T93" s="2149">
        <v>11900</v>
      </c>
    </row>
    <row r="94" spans="1:20" x14ac:dyDescent="0.25">
      <c r="A94" s="2150" t="s">
        <v>52</v>
      </c>
      <c r="B94" s="2379">
        <v>615</v>
      </c>
      <c r="C94" s="2511">
        <v>428</v>
      </c>
      <c r="D94" s="2524">
        <v>0</v>
      </c>
      <c r="E94" s="2512">
        <v>411</v>
      </c>
      <c r="F94" s="2512">
        <v>296</v>
      </c>
      <c r="G94" s="2537">
        <v>6</v>
      </c>
      <c r="H94" s="2546">
        <v>0</v>
      </c>
      <c r="I94" s="2446">
        <v>1750</v>
      </c>
      <c r="J94" s="2389">
        <v>0</v>
      </c>
      <c r="K94" s="2380">
        <v>0</v>
      </c>
      <c r="L94" s="2380">
        <v>0</v>
      </c>
      <c r="M94" s="2380">
        <v>0</v>
      </c>
      <c r="N94" s="2131">
        <v>0</v>
      </c>
      <c r="O94" s="2132">
        <v>1750</v>
      </c>
      <c r="P94" s="2170">
        <v>450</v>
      </c>
      <c r="Q94" s="2478">
        <v>878</v>
      </c>
      <c r="R94" s="2425">
        <v>433</v>
      </c>
      <c r="S94" s="2434">
        <v>429</v>
      </c>
      <c r="T94" s="2149">
        <v>1740</v>
      </c>
    </row>
    <row r="95" spans="1:20" x14ac:dyDescent="0.25">
      <c r="A95" s="2154" t="s">
        <v>53</v>
      </c>
      <c r="B95" s="2380">
        <v>40</v>
      </c>
      <c r="C95" s="2512">
        <v>757</v>
      </c>
      <c r="D95" s="2525">
        <v>0</v>
      </c>
      <c r="E95" s="2512">
        <v>187</v>
      </c>
      <c r="F95" s="2512">
        <v>139</v>
      </c>
      <c r="G95" s="2537">
        <v>0</v>
      </c>
      <c r="H95" s="2546">
        <v>79</v>
      </c>
      <c r="I95" s="2446">
        <v>1202</v>
      </c>
      <c r="J95" s="2389">
        <v>0</v>
      </c>
      <c r="K95" s="2380">
        <v>0</v>
      </c>
      <c r="L95" s="2380">
        <v>0</v>
      </c>
      <c r="M95" s="2380">
        <v>0</v>
      </c>
      <c r="N95" s="2131">
        <v>0</v>
      </c>
      <c r="O95" s="2132">
        <v>1202</v>
      </c>
      <c r="P95" s="2170">
        <v>890</v>
      </c>
      <c r="Q95" s="2478">
        <v>95</v>
      </c>
      <c r="R95" s="2425">
        <v>448</v>
      </c>
      <c r="S95" s="2434">
        <v>638</v>
      </c>
      <c r="T95" s="2149">
        <v>1181</v>
      </c>
    </row>
    <row r="96" spans="1:20" ht="15.75" thickBot="1" x14ac:dyDescent="0.3">
      <c r="A96" s="2155" t="s">
        <v>23</v>
      </c>
      <c r="B96" s="2381">
        <v>65</v>
      </c>
      <c r="C96" s="2513">
        <v>47</v>
      </c>
      <c r="D96" s="2526">
        <v>0</v>
      </c>
      <c r="E96" s="2513">
        <v>55</v>
      </c>
      <c r="F96" s="2513">
        <v>0</v>
      </c>
      <c r="G96" s="2538">
        <v>0</v>
      </c>
      <c r="H96" s="2547">
        <v>1</v>
      </c>
      <c r="I96" s="2447">
        <v>168</v>
      </c>
      <c r="J96" s="2390">
        <v>0</v>
      </c>
      <c r="K96" s="2381">
        <v>0</v>
      </c>
      <c r="L96" s="2381">
        <v>0</v>
      </c>
      <c r="M96" s="2381">
        <v>0</v>
      </c>
      <c r="N96" s="2131">
        <v>0</v>
      </c>
      <c r="O96" s="2132">
        <v>168</v>
      </c>
      <c r="P96" s="2464">
        <v>68</v>
      </c>
      <c r="Q96" s="2668">
        <v>147</v>
      </c>
      <c r="R96" s="2669">
        <v>16</v>
      </c>
      <c r="S96" s="2670">
        <v>0</v>
      </c>
      <c r="T96" s="2671">
        <v>163</v>
      </c>
    </row>
    <row r="97" spans="1:20" ht="15.75" thickBot="1" x14ac:dyDescent="0.3">
      <c r="A97" s="2115" t="s">
        <v>492</v>
      </c>
      <c r="B97" s="2116">
        <v>16416</v>
      </c>
      <c r="C97" s="2116">
        <v>12039</v>
      </c>
      <c r="D97" s="2237">
        <v>18</v>
      </c>
      <c r="E97" s="2116">
        <v>9778</v>
      </c>
      <c r="F97" s="2116">
        <v>20881</v>
      </c>
      <c r="G97" s="2237">
        <v>0</v>
      </c>
      <c r="H97" s="2122">
        <v>3285</v>
      </c>
      <c r="I97" s="2118">
        <v>62398</v>
      </c>
      <c r="J97" s="2166">
        <v>920</v>
      </c>
      <c r="K97" s="2116">
        <v>839</v>
      </c>
      <c r="L97" s="2116">
        <v>12724</v>
      </c>
      <c r="M97" s="2116">
        <v>1664</v>
      </c>
      <c r="N97" s="2120">
        <v>16147</v>
      </c>
      <c r="O97" s="2121">
        <v>78546</v>
      </c>
      <c r="P97" s="2122">
        <v>57259</v>
      </c>
      <c r="Q97" s="2101">
        <v>8482</v>
      </c>
      <c r="R97" s="2101">
        <v>12601</v>
      </c>
      <c r="S97" s="2102">
        <v>21691</v>
      </c>
      <c r="T97" s="2080">
        <v>42773</v>
      </c>
    </row>
    <row r="98" spans="1:20" x14ac:dyDescent="0.25">
      <c r="A98" s="2137" t="s">
        <v>49</v>
      </c>
      <c r="B98" s="2380">
        <v>9584</v>
      </c>
      <c r="C98" s="2380">
        <v>9767</v>
      </c>
      <c r="D98" s="2525">
        <v>0</v>
      </c>
      <c r="E98" s="2380">
        <v>7542</v>
      </c>
      <c r="F98" s="2380">
        <v>16608</v>
      </c>
      <c r="G98" s="2537">
        <v>0</v>
      </c>
      <c r="H98" s="2441">
        <v>2385</v>
      </c>
      <c r="I98" s="2445">
        <v>45886</v>
      </c>
      <c r="J98" s="2389">
        <v>572</v>
      </c>
      <c r="K98" s="2380">
        <v>277</v>
      </c>
      <c r="L98" s="2380">
        <v>10591</v>
      </c>
      <c r="M98" s="2380">
        <v>1448</v>
      </c>
      <c r="N98" s="2131">
        <v>12888</v>
      </c>
      <c r="O98" s="2132">
        <v>58774</v>
      </c>
      <c r="P98" s="2170">
        <v>46701</v>
      </c>
      <c r="Q98" s="2477">
        <v>2913</v>
      </c>
      <c r="R98" s="2491">
        <v>9647</v>
      </c>
      <c r="S98" s="2501">
        <v>17639</v>
      </c>
      <c r="T98" s="2040">
        <v>30199</v>
      </c>
    </row>
    <row r="99" spans="1:20" x14ac:dyDescent="0.25">
      <c r="A99" s="2137" t="s">
        <v>50</v>
      </c>
      <c r="B99" s="2380">
        <v>0</v>
      </c>
      <c r="C99" s="2512">
        <v>0</v>
      </c>
      <c r="D99" s="2525">
        <v>0</v>
      </c>
      <c r="E99" s="2512">
        <v>0</v>
      </c>
      <c r="F99" s="2512">
        <v>0</v>
      </c>
      <c r="G99" s="2537">
        <v>0</v>
      </c>
      <c r="H99" s="2546">
        <v>0</v>
      </c>
      <c r="I99" s="2446">
        <v>0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0</v>
      </c>
      <c r="P99" s="2170">
        <v>0</v>
      </c>
      <c r="Q99" s="2478">
        <v>0</v>
      </c>
      <c r="R99" s="2425">
        <v>0</v>
      </c>
      <c r="S99" s="2434">
        <v>0</v>
      </c>
      <c r="T99" s="2149">
        <v>0</v>
      </c>
    </row>
    <row r="100" spans="1:20" x14ac:dyDescent="0.25">
      <c r="A100" s="2137" t="s">
        <v>51</v>
      </c>
      <c r="B100" s="2167">
        <v>6790</v>
      </c>
      <c r="C100" s="2514">
        <v>2054</v>
      </c>
      <c r="D100" s="2527">
        <v>0</v>
      </c>
      <c r="E100" s="2167">
        <v>2078</v>
      </c>
      <c r="F100" s="2167">
        <v>4269</v>
      </c>
      <c r="G100" s="2539">
        <v>0</v>
      </c>
      <c r="H100" s="2170">
        <v>900</v>
      </c>
      <c r="I100" s="2446">
        <v>16090</v>
      </c>
      <c r="J100" s="2171">
        <v>348</v>
      </c>
      <c r="K100" s="2167">
        <v>562</v>
      </c>
      <c r="L100" s="2167">
        <v>2132</v>
      </c>
      <c r="M100" s="2167">
        <v>216</v>
      </c>
      <c r="N100" s="2131">
        <v>3258</v>
      </c>
      <c r="O100" s="2132">
        <v>19348</v>
      </c>
      <c r="P100" s="2170">
        <v>10207</v>
      </c>
      <c r="Q100" s="2478">
        <v>5406</v>
      </c>
      <c r="R100" s="2425">
        <v>2914</v>
      </c>
      <c r="S100" s="2434">
        <v>3851</v>
      </c>
      <c r="T100" s="2149">
        <v>12170</v>
      </c>
    </row>
    <row r="101" spans="1:20" x14ac:dyDescent="0.25">
      <c r="A101" s="2150" t="s">
        <v>52</v>
      </c>
      <c r="B101" s="2167">
        <v>22</v>
      </c>
      <c r="C101" s="2514">
        <v>218</v>
      </c>
      <c r="D101" s="2527">
        <v>18</v>
      </c>
      <c r="E101" s="2514">
        <v>110</v>
      </c>
      <c r="F101" s="2514">
        <v>0</v>
      </c>
      <c r="G101" s="2539">
        <v>0</v>
      </c>
      <c r="H101" s="2548">
        <v>0</v>
      </c>
      <c r="I101" s="2446">
        <v>350</v>
      </c>
      <c r="J101" s="2171">
        <v>0</v>
      </c>
      <c r="K101" s="2167">
        <v>0</v>
      </c>
      <c r="L101" s="2167">
        <v>0</v>
      </c>
      <c r="M101" s="2167">
        <v>0</v>
      </c>
      <c r="N101" s="2131">
        <v>0</v>
      </c>
      <c r="O101" s="2132">
        <v>350</v>
      </c>
      <c r="P101" s="2170">
        <v>294</v>
      </c>
      <c r="Q101" s="2478">
        <v>137</v>
      </c>
      <c r="R101" s="2425">
        <v>13</v>
      </c>
      <c r="S101" s="2434">
        <v>200</v>
      </c>
      <c r="T101" s="2149">
        <v>350</v>
      </c>
    </row>
    <row r="102" spans="1:20" x14ac:dyDescent="0.25">
      <c r="A102" s="2150" t="s">
        <v>53</v>
      </c>
      <c r="B102" s="2167">
        <v>13</v>
      </c>
      <c r="C102" s="2514">
        <v>0</v>
      </c>
      <c r="D102" s="2527">
        <v>0</v>
      </c>
      <c r="E102" s="2514">
        <v>48</v>
      </c>
      <c r="F102" s="2514">
        <v>4</v>
      </c>
      <c r="G102" s="2527">
        <v>0</v>
      </c>
      <c r="H102" s="2549">
        <v>0</v>
      </c>
      <c r="I102" s="2446">
        <v>65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65</v>
      </c>
      <c r="P102" s="2170">
        <v>49</v>
      </c>
      <c r="Q102" s="2478">
        <v>26</v>
      </c>
      <c r="R102" s="2425">
        <v>20</v>
      </c>
      <c r="S102" s="2434">
        <v>0</v>
      </c>
      <c r="T102" s="2149">
        <v>46</v>
      </c>
    </row>
    <row r="103" spans="1:20" ht="15.75" thickBot="1" x14ac:dyDescent="0.3">
      <c r="A103" s="2340" t="s">
        <v>23</v>
      </c>
      <c r="B103" s="2382">
        <v>7</v>
      </c>
      <c r="C103" s="2515">
        <v>0</v>
      </c>
      <c r="D103" s="2528">
        <v>0</v>
      </c>
      <c r="E103" s="2515">
        <v>0</v>
      </c>
      <c r="F103" s="2515">
        <v>0</v>
      </c>
      <c r="G103" s="2528">
        <v>0</v>
      </c>
      <c r="H103" s="2550">
        <v>0</v>
      </c>
      <c r="I103" s="2447">
        <v>7</v>
      </c>
      <c r="J103" s="2391">
        <v>0</v>
      </c>
      <c r="K103" s="2382">
        <v>0</v>
      </c>
      <c r="L103" s="2382">
        <v>1</v>
      </c>
      <c r="M103" s="2382">
        <v>0</v>
      </c>
      <c r="N103" s="2131">
        <v>1</v>
      </c>
      <c r="O103" s="2132">
        <v>8</v>
      </c>
      <c r="P103" s="2464">
        <v>8</v>
      </c>
      <c r="Q103" s="2668">
        <v>0</v>
      </c>
      <c r="R103" s="2669">
        <v>7</v>
      </c>
      <c r="S103" s="2670">
        <v>1</v>
      </c>
      <c r="T103" s="2671">
        <v>8</v>
      </c>
    </row>
    <row r="104" spans="1:20" ht="15.75" thickBot="1" x14ac:dyDescent="0.3">
      <c r="A104" s="2115" t="s">
        <v>558</v>
      </c>
      <c r="B104" s="2122">
        <v>40287</v>
      </c>
      <c r="C104" s="2180">
        <v>32053</v>
      </c>
      <c r="D104" s="2182">
        <v>1378</v>
      </c>
      <c r="E104" s="2180">
        <v>20192</v>
      </c>
      <c r="F104" s="2180">
        <v>27311</v>
      </c>
      <c r="G104" s="2182">
        <v>497</v>
      </c>
      <c r="H104" s="2180">
        <v>6660</v>
      </c>
      <c r="I104" s="2181">
        <v>126503</v>
      </c>
      <c r="J104" s="2179">
        <v>2298</v>
      </c>
      <c r="K104" s="2179">
        <v>839</v>
      </c>
      <c r="L104" s="2179">
        <v>13023</v>
      </c>
      <c r="M104" s="2179">
        <v>1734</v>
      </c>
      <c r="N104" s="2266">
        <v>17894</v>
      </c>
      <c r="O104" s="2267">
        <v>144397</v>
      </c>
      <c r="P104" s="2179">
        <v>82396</v>
      </c>
      <c r="Q104" s="2182">
        <v>23809</v>
      </c>
      <c r="R104" s="2182">
        <v>30540</v>
      </c>
      <c r="S104" s="2182">
        <v>42751</v>
      </c>
      <c r="T104" s="2268">
        <v>97100</v>
      </c>
    </row>
    <row r="105" spans="1:20" ht="30" thickBot="1" x14ac:dyDescent="0.3">
      <c r="A105" s="2183" t="s">
        <v>559</v>
      </c>
      <c r="B105" s="2269">
        <v>49190</v>
      </c>
      <c r="C105" s="2184">
        <v>34590</v>
      </c>
      <c r="D105" s="2270">
        <v>1912</v>
      </c>
      <c r="E105" s="2184">
        <v>35760</v>
      </c>
      <c r="F105" s="2184">
        <v>34034</v>
      </c>
      <c r="G105" s="2185">
        <v>1112</v>
      </c>
      <c r="H105" s="2184">
        <v>7301</v>
      </c>
      <c r="I105" s="1379">
        <v>160874</v>
      </c>
      <c r="J105" s="2271">
        <v>2424</v>
      </c>
      <c r="K105" s="2271">
        <v>1921</v>
      </c>
      <c r="L105" s="2271">
        <v>13023</v>
      </c>
      <c r="M105" s="2271">
        <v>1734</v>
      </c>
      <c r="N105" s="2272">
        <v>19102</v>
      </c>
      <c r="O105" s="2273">
        <v>179976</v>
      </c>
      <c r="P105" s="2184">
        <v>94891</v>
      </c>
      <c r="Q105" s="2185">
        <v>52457</v>
      </c>
      <c r="R105" s="2185">
        <v>31886</v>
      </c>
      <c r="S105" s="2185">
        <v>45546</v>
      </c>
      <c r="T105" s="2185">
        <v>129889</v>
      </c>
    </row>
    <row r="107" spans="1:20" x14ac:dyDescent="0.25">
      <c r="I107" s="2274"/>
      <c r="O107" s="2274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30"/>
  <sheetViews>
    <sheetView zoomScale="70" zoomScaleNormal="70" workbookViewId="0">
      <selection activeCell="X11" sqref="X11:X14"/>
    </sheetView>
  </sheetViews>
  <sheetFormatPr defaultColWidth="9.140625" defaultRowHeight="18.75" x14ac:dyDescent="0.3"/>
  <cols>
    <col min="1" max="1" width="26.28515625" style="313" bestFit="1" customWidth="1"/>
    <col min="2" max="4" width="16.42578125" style="313" bestFit="1" customWidth="1"/>
    <col min="5" max="5" width="15" style="313" bestFit="1" customWidth="1"/>
    <col min="6" max="6" width="22.7109375" style="313" bestFit="1" customWidth="1"/>
    <col min="7" max="10" width="15" style="313" bestFit="1" customWidth="1"/>
    <col min="11" max="11" width="20.28515625" style="313" bestFit="1" customWidth="1"/>
    <col min="12" max="12" width="18" style="313" bestFit="1" customWidth="1"/>
    <col min="13" max="13" width="13.7109375" style="313" bestFit="1" customWidth="1"/>
    <col min="14" max="14" width="16.42578125" style="313" bestFit="1" customWidth="1"/>
    <col min="15" max="15" width="24.28515625" style="313" customWidth="1"/>
    <col min="16" max="17" width="9.140625" style="193"/>
    <col min="18" max="19" width="9.140625" style="313"/>
    <col min="20" max="20" width="18" style="313" bestFit="1" customWidth="1"/>
    <col min="21" max="23" width="9.140625" style="313"/>
    <col min="24" max="24" width="18" style="313" bestFit="1" customWidth="1"/>
    <col min="25" max="16384" width="9.140625" style="313"/>
  </cols>
  <sheetData>
    <row r="1" spans="1:24" x14ac:dyDescent="0.3">
      <c r="A1" s="2927" t="s">
        <v>340</v>
      </c>
      <c r="B1" s="2927"/>
      <c r="C1" s="2927"/>
      <c r="D1" s="2927"/>
      <c r="E1" s="2927"/>
      <c r="F1" s="2927"/>
      <c r="G1" s="2927"/>
      <c r="H1" s="2927"/>
      <c r="I1" s="2927"/>
      <c r="J1" s="2927"/>
      <c r="K1" s="2927"/>
      <c r="L1" s="2927"/>
      <c r="M1" s="2927"/>
      <c r="N1" s="2927"/>
      <c r="O1" s="2927"/>
      <c r="P1" s="313"/>
      <c r="Q1" s="313"/>
    </row>
    <row r="2" spans="1:24" ht="19.5" thickBot="1" x14ac:dyDescent="0.35">
      <c r="P2" s="313"/>
      <c r="Q2" s="313"/>
    </row>
    <row r="3" spans="1:24" ht="19.5" thickBot="1" x14ac:dyDescent="0.35">
      <c r="A3" s="2901" t="s">
        <v>0</v>
      </c>
      <c r="B3" s="2903" t="s">
        <v>1</v>
      </c>
      <c r="C3" s="2904"/>
      <c r="D3" s="2904"/>
      <c r="E3" s="2904"/>
      <c r="F3" s="2913"/>
      <c r="G3" s="2914" t="s">
        <v>2</v>
      </c>
      <c r="H3" s="2915"/>
      <c r="I3" s="2915"/>
      <c r="J3" s="2905"/>
      <c r="K3" s="2928" t="s">
        <v>3</v>
      </c>
      <c r="L3" s="2931" t="s">
        <v>4</v>
      </c>
      <c r="M3" s="2891" t="s">
        <v>5</v>
      </c>
      <c r="N3" s="2931" t="s">
        <v>6</v>
      </c>
      <c r="O3" s="2931" t="s">
        <v>7</v>
      </c>
      <c r="P3" s="313"/>
      <c r="Q3" s="313"/>
    </row>
    <row r="4" spans="1:24" x14ac:dyDescent="0.3">
      <c r="A4" s="2758"/>
      <c r="B4" s="2758" t="s">
        <v>8</v>
      </c>
      <c r="C4" s="2919"/>
      <c r="D4" s="2768" t="s">
        <v>9</v>
      </c>
      <c r="E4" s="2920"/>
      <c r="F4" s="2896" t="s">
        <v>10</v>
      </c>
      <c r="G4" s="2758" t="s">
        <v>11</v>
      </c>
      <c r="H4" s="2919"/>
      <c r="I4" s="2898" t="s">
        <v>12</v>
      </c>
      <c r="J4" s="2896" t="s">
        <v>13</v>
      </c>
      <c r="K4" s="2929"/>
      <c r="L4" s="2932"/>
      <c r="M4" s="2892"/>
      <c r="N4" s="2932"/>
      <c r="O4" s="2932"/>
      <c r="P4" s="313"/>
      <c r="Q4" s="313"/>
    </row>
    <row r="5" spans="1:24" ht="57.75" thickBot="1" x14ac:dyDescent="0.35">
      <c r="A5" s="2902"/>
      <c r="B5" s="457" t="s">
        <v>14</v>
      </c>
      <c r="C5" s="328" t="s">
        <v>15</v>
      </c>
      <c r="D5" s="458" t="s">
        <v>16</v>
      </c>
      <c r="E5" s="458" t="s">
        <v>9</v>
      </c>
      <c r="F5" s="2897"/>
      <c r="G5" s="327" t="s">
        <v>14</v>
      </c>
      <c r="H5" s="328" t="s">
        <v>15</v>
      </c>
      <c r="I5" s="2899"/>
      <c r="J5" s="2897"/>
      <c r="K5" s="2930"/>
      <c r="L5" s="2933"/>
      <c r="M5" s="2893"/>
      <c r="N5" s="2933"/>
      <c r="O5" s="2933"/>
      <c r="P5" s="313"/>
      <c r="Q5" s="313"/>
    </row>
    <row r="6" spans="1:24" ht="19.5" thickBot="1" x14ac:dyDescent="0.35">
      <c r="A6" s="329" t="s">
        <v>17</v>
      </c>
      <c r="B6" s="330">
        <v>34533</v>
      </c>
      <c r="C6" s="330">
        <v>22079</v>
      </c>
      <c r="D6" s="330">
        <v>7600</v>
      </c>
      <c r="E6" s="330">
        <v>3899</v>
      </c>
      <c r="F6" s="331">
        <v>68111</v>
      </c>
      <c r="G6" s="330">
        <v>922</v>
      </c>
      <c r="H6" s="330">
        <v>162</v>
      </c>
      <c r="I6" s="330">
        <v>459</v>
      </c>
      <c r="J6" s="331">
        <v>1543</v>
      </c>
      <c r="K6" s="332">
        <v>69654</v>
      </c>
      <c r="L6" s="330">
        <v>2479</v>
      </c>
      <c r="M6" s="330">
        <v>117</v>
      </c>
      <c r="N6" s="332">
        <v>2596</v>
      </c>
      <c r="O6" s="364">
        <v>72250</v>
      </c>
      <c r="P6" s="313"/>
      <c r="Q6" s="313"/>
    </row>
    <row r="7" spans="1:24" ht="19.5" thickBot="1" x14ac:dyDescent="0.35">
      <c r="A7" s="381" t="s">
        <v>18</v>
      </c>
      <c r="B7" s="330">
        <v>8717</v>
      </c>
      <c r="C7" s="330">
        <v>4261</v>
      </c>
      <c r="D7" s="330">
        <v>1988</v>
      </c>
      <c r="E7" s="330">
        <v>962</v>
      </c>
      <c r="F7" s="331">
        <v>15928</v>
      </c>
      <c r="G7" s="330">
        <v>77</v>
      </c>
      <c r="H7" s="330">
        <v>282</v>
      </c>
      <c r="I7" s="330">
        <v>0</v>
      </c>
      <c r="J7" s="331">
        <v>359</v>
      </c>
      <c r="K7" s="332">
        <v>16287</v>
      </c>
      <c r="L7" s="330">
        <v>716</v>
      </c>
      <c r="M7" s="330">
        <v>4</v>
      </c>
      <c r="N7" s="332">
        <v>720</v>
      </c>
      <c r="O7" s="364">
        <v>17007</v>
      </c>
      <c r="P7" s="313"/>
      <c r="Q7" s="313"/>
    </row>
    <row r="8" spans="1:24" ht="19.5" thickBot="1" x14ac:dyDescent="0.35">
      <c r="A8" s="384" t="s">
        <v>19</v>
      </c>
      <c r="B8" s="330">
        <v>2728</v>
      </c>
      <c r="C8" s="330">
        <v>866</v>
      </c>
      <c r="D8" s="330">
        <v>748</v>
      </c>
      <c r="E8" s="330">
        <v>52</v>
      </c>
      <c r="F8" s="331">
        <v>4394</v>
      </c>
      <c r="G8" s="330">
        <v>44</v>
      </c>
      <c r="H8" s="330">
        <v>21</v>
      </c>
      <c r="I8" s="330">
        <v>0</v>
      </c>
      <c r="J8" s="331">
        <v>65</v>
      </c>
      <c r="K8" s="332">
        <v>4459</v>
      </c>
      <c r="L8" s="330">
        <v>273</v>
      </c>
      <c r="M8" s="330">
        <v>2</v>
      </c>
      <c r="N8" s="332">
        <v>275</v>
      </c>
      <c r="O8" s="364">
        <v>4734</v>
      </c>
      <c r="P8" s="313"/>
      <c r="Q8" s="313"/>
    </row>
    <row r="9" spans="1:24" ht="19.5" thickBot="1" x14ac:dyDescent="0.35">
      <c r="A9" s="388" t="s">
        <v>20</v>
      </c>
      <c r="B9" s="330">
        <v>1813</v>
      </c>
      <c r="C9" s="330">
        <v>878</v>
      </c>
      <c r="D9" s="330">
        <v>264</v>
      </c>
      <c r="E9" s="330">
        <v>252</v>
      </c>
      <c r="F9" s="331">
        <v>3207</v>
      </c>
      <c r="G9" s="330">
        <v>32</v>
      </c>
      <c r="H9" s="330">
        <v>231</v>
      </c>
      <c r="I9" s="330">
        <v>0</v>
      </c>
      <c r="J9" s="331">
        <v>263</v>
      </c>
      <c r="K9" s="332">
        <v>3470</v>
      </c>
      <c r="L9" s="330">
        <v>117</v>
      </c>
      <c r="M9" s="330">
        <v>0</v>
      </c>
      <c r="N9" s="332">
        <v>117</v>
      </c>
      <c r="O9" s="364">
        <v>3587</v>
      </c>
      <c r="P9" s="313"/>
      <c r="Q9" s="313"/>
    </row>
    <row r="10" spans="1:24" ht="19.5" thickBot="1" x14ac:dyDescent="0.35">
      <c r="A10" s="388" t="s">
        <v>21</v>
      </c>
      <c r="B10" s="330">
        <v>2791</v>
      </c>
      <c r="C10" s="330">
        <v>1404</v>
      </c>
      <c r="D10" s="330">
        <v>647</v>
      </c>
      <c r="E10" s="330">
        <v>388</v>
      </c>
      <c r="F10" s="331">
        <v>5228</v>
      </c>
      <c r="G10" s="330">
        <v>0</v>
      </c>
      <c r="H10" s="330">
        <v>24</v>
      </c>
      <c r="I10" s="330">
        <v>0</v>
      </c>
      <c r="J10" s="331">
        <v>17</v>
      </c>
      <c r="K10" s="332">
        <v>5245</v>
      </c>
      <c r="L10" s="330">
        <v>165</v>
      </c>
      <c r="M10" s="330">
        <v>7</v>
      </c>
      <c r="N10" s="332">
        <v>172</v>
      </c>
      <c r="O10" s="364">
        <v>5417</v>
      </c>
      <c r="P10" s="313"/>
      <c r="Q10" s="313"/>
    </row>
    <row r="11" spans="1:24" ht="19.5" thickBot="1" x14ac:dyDescent="0.35">
      <c r="A11" s="381" t="s">
        <v>22</v>
      </c>
      <c r="B11" s="330">
        <v>3405</v>
      </c>
      <c r="C11" s="330">
        <v>2141</v>
      </c>
      <c r="D11" s="330">
        <v>476</v>
      </c>
      <c r="E11" s="330">
        <v>347</v>
      </c>
      <c r="F11" s="331">
        <v>6369</v>
      </c>
      <c r="G11" s="330">
        <v>4</v>
      </c>
      <c r="H11" s="330">
        <v>48</v>
      </c>
      <c r="I11" s="330">
        <v>53</v>
      </c>
      <c r="J11" s="331">
        <v>105</v>
      </c>
      <c r="K11" s="332">
        <v>6474</v>
      </c>
      <c r="L11" s="330">
        <v>323</v>
      </c>
      <c r="M11" s="330">
        <v>0</v>
      </c>
      <c r="N11" s="332">
        <v>323</v>
      </c>
      <c r="O11" s="364">
        <v>6797</v>
      </c>
      <c r="P11" s="313"/>
      <c r="Q11" s="313"/>
      <c r="X11" s="1145" t="s">
        <v>476</v>
      </c>
    </row>
    <row r="12" spans="1:24" ht="19.5" thickBot="1" x14ac:dyDescent="0.35">
      <c r="A12" s="448" t="s">
        <v>23</v>
      </c>
      <c r="B12" s="396">
        <v>6264</v>
      </c>
      <c r="C12" s="330">
        <v>3483</v>
      </c>
      <c r="D12" s="396">
        <v>1777</v>
      </c>
      <c r="E12" s="396">
        <v>472</v>
      </c>
      <c r="F12" s="396">
        <v>11996</v>
      </c>
      <c r="G12" s="330">
        <v>102</v>
      </c>
      <c r="H12" s="330">
        <v>315</v>
      </c>
      <c r="I12" s="330">
        <v>1500</v>
      </c>
      <c r="J12" s="331">
        <v>1917</v>
      </c>
      <c r="K12" s="396">
        <v>13913</v>
      </c>
      <c r="L12" s="344">
        <v>3161</v>
      </c>
      <c r="M12" s="330">
        <v>125</v>
      </c>
      <c r="N12" s="344">
        <v>3286</v>
      </c>
      <c r="O12" s="344">
        <v>17199</v>
      </c>
      <c r="P12" s="313"/>
      <c r="Q12" s="313"/>
      <c r="W12" s="313" t="s">
        <v>477</v>
      </c>
      <c r="X12" s="313">
        <v>113253</v>
      </c>
    </row>
    <row r="13" spans="1:24" s="314" customFormat="1" ht="19.5" thickBot="1" x14ac:dyDescent="0.35">
      <c r="A13" s="335" t="s">
        <v>24</v>
      </c>
      <c r="B13" s="396">
        <v>52919</v>
      </c>
      <c r="C13" s="395">
        <v>31964</v>
      </c>
      <c r="D13" s="396">
        <v>11841</v>
      </c>
      <c r="E13" s="396">
        <v>5680</v>
      </c>
      <c r="F13" s="396">
        <v>102404</v>
      </c>
      <c r="G13" s="395">
        <v>1105</v>
      </c>
      <c r="H13" s="395">
        <v>807</v>
      </c>
      <c r="I13" s="395">
        <v>2012</v>
      </c>
      <c r="J13" s="436">
        <v>3924</v>
      </c>
      <c r="K13" s="396">
        <v>106328</v>
      </c>
      <c r="L13" s="423">
        <v>6679</v>
      </c>
      <c r="M13" s="395">
        <v>246</v>
      </c>
      <c r="N13" s="423">
        <v>6925</v>
      </c>
      <c r="O13" s="423">
        <v>113253</v>
      </c>
      <c r="W13" s="314" t="s">
        <v>478</v>
      </c>
      <c r="X13" s="314">
        <v>7509</v>
      </c>
    </row>
    <row r="14" spans="1:24" s="314" customFormat="1" ht="19.5" thickBot="1" x14ac:dyDescent="0.35">
      <c r="A14" s="335" t="s">
        <v>25</v>
      </c>
      <c r="B14" s="395">
        <v>1677</v>
      </c>
      <c r="C14" s="395">
        <v>710</v>
      </c>
      <c r="D14" s="395">
        <v>854</v>
      </c>
      <c r="E14" s="395">
        <v>405</v>
      </c>
      <c r="F14" s="436">
        <v>3646</v>
      </c>
      <c r="G14" s="395">
        <v>39</v>
      </c>
      <c r="H14" s="395">
        <v>831</v>
      </c>
      <c r="I14" s="395">
        <v>2854</v>
      </c>
      <c r="J14" s="396">
        <v>3724</v>
      </c>
      <c r="K14" s="437">
        <v>7370</v>
      </c>
      <c r="L14" s="395">
        <v>128</v>
      </c>
      <c r="M14" s="395">
        <v>11</v>
      </c>
      <c r="N14" s="437">
        <v>139</v>
      </c>
      <c r="O14" s="439">
        <v>7509</v>
      </c>
      <c r="W14" s="314" t="s">
        <v>479</v>
      </c>
      <c r="X14" s="314">
        <v>120762</v>
      </c>
    </row>
    <row r="15" spans="1:24" s="314" customFormat="1" ht="19.5" thickBot="1" x14ac:dyDescent="0.35">
      <c r="A15" s="335" t="s">
        <v>26</v>
      </c>
      <c r="B15" s="396">
        <v>54596</v>
      </c>
      <c r="C15" s="395">
        <v>32674</v>
      </c>
      <c r="D15" s="396">
        <v>12695</v>
      </c>
      <c r="E15" s="396">
        <v>6085</v>
      </c>
      <c r="F15" s="396">
        <v>106050</v>
      </c>
      <c r="G15" s="395">
        <v>1144</v>
      </c>
      <c r="H15" s="395">
        <v>1638</v>
      </c>
      <c r="I15" s="395">
        <v>4866</v>
      </c>
      <c r="J15" s="436">
        <v>7648</v>
      </c>
      <c r="K15" s="396">
        <v>113698</v>
      </c>
      <c r="L15" s="423">
        <v>6807</v>
      </c>
      <c r="M15" s="395">
        <v>257</v>
      </c>
      <c r="N15" s="423">
        <v>7064</v>
      </c>
      <c r="O15" s="423">
        <v>120762</v>
      </c>
      <c r="T15" s="314">
        <f>K15+N15</f>
        <v>120762</v>
      </c>
    </row>
    <row r="16" spans="1:24" x14ac:dyDescent="0.3">
      <c r="A16" s="336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8"/>
      <c r="M16" s="338"/>
      <c r="N16" s="338"/>
      <c r="O16" s="338"/>
      <c r="P16" s="313"/>
      <c r="Q16" s="313"/>
    </row>
    <row r="17" spans="1:17" ht="19.5" thickBot="1" x14ac:dyDescent="0.35">
      <c r="A17" s="336"/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13"/>
      <c r="Q17" s="313"/>
    </row>
    <row r="18" spans="1:17" ht="19.5" thickBot="1" x14ac:dyDescent="0.35">
      <c r="A18" s="2901" t="s">
        <v>0</v>
      </c>
      <c r="B18" s="2903" t="s">
        <v>1</v>
      </c>
      <c r="C18" s="2904"/>
      <c r="D18" s="2904"/>
      <c r="E18" s="2904"/>
      <c r="F18" s="2905"/>
      <c r="G18" s="2906" t="s">
        <v>2</v>
      </c>
      <c r="H18" s="2907"/>
      <c r="I18" s="2907"/>
      <c r="J18" s="2921"/>
      <c r="K18" s="2924" t="s">
        <v>3</v>
      </c>
      <c r="L18" s="2869" t="s">
        <v>4</v>
      </c>
      <c r="M18" s="2891" t="s">
        <v>5</v>
      </c>
      <c r="N18" s="2869" t="s">
        <v>6</v>
      </c>
      <c r="O18" s="2869" t="s">
        <v>7</v>
      </c>
      <c r="P18" s="313"/>
      <c r="Q18" s="313"/>
    </row>
    <row r="19" spans="1:17" x14ac:dyDescent="0.3">
      <c r="A19" s="2758"/>
      <c r="B19" s="2758" t="s">
        <v>8</v>
      </c>
      <c r="C19" s="2894"/>
      <c r="D19" s="2768" t="s">
        <v>9</v>
      </c>
      <c r="E19" s="2895"/>
      <c r="F19" s="2896" t="s">
        <v>10</v>
      </c>
      <c r="G19" s="2758" t="s">
        <v>11</v>
      </c>
      <c r="H19" s="2894"/>
      <c r="I19" s="2922" t="s">
        <v>12</v>
      </c>
      <c r="J19" s="2896" t="s">
        <v>13</v>
      </c>
      <c r="K19" s="2925"/>
      <c r="L19" s="2870"/>
      <c r="M19" s="2892"/>
      <c r="N19" s="2870"/>
      <c r="O19" s="2870"/>
      <c r="P19" s="313"/>
      <c r="Q19" s="313"/>
    </row>
    <row r="20" spans="1:17" ht="57.75" thickBot="1" x14ac:dyDescent="0.35">
      <c r="A20" s="2902"/>
      <c r="B20" s="459" t="s">
        <v>14</v>
      </c>
      <c r="C20" s="328" t="s">
        <v>15</v>
      </c>
      <c r="D20" s="458" t="s">
        <v>16</v>
      </c>
      <c r="E20" s="376" t="s">
        <v>9</v>
      </c>
      <c r="F20" s="2897"/>
      <c r="G20" s="339" t="s">
        <v>14</v>
      </c>
      <c r="H20" s="328" t="s">
        <v>15</v>
      </c>
      <c r="I20" s="2923"/>
      <c r="J20" s="2897"/>
      <c r="K20" s="2926"/>
      <c r="L20" s="2871"/>
      <c r="M20" s="2893"/>
      <c r="N20" s="2871"/>
      <c r="O20" s="2871"/>
      <c r="P20" s="313"/>
      <c r="Q20" s="313"/>
    </row>
    <row r="21" spans="1:17" ht="19.5" thickBot="1" x14ac:dyDescent="0.35">
      <c r="A21" s="329" t="s">
        <v>27</v>
      </c>
      <c r="B21" s="423">
        <v>17538</v>
      </c>
      <c r="C21" s="341">
        <v>10931</v>
      </c>
      <c r="D21" s="423">
        <v>4133</v>
      </c>
      <c r="E21" s="423">
        <v>2545</v>
      </c>
      <c r="F21" s="423">
        <v>35147</v>
      </c>
      <c r="G21" s="341">
        <v>238</v>
      </c>
      <c r="H21" s="341">
        <v>173</v>
      </c>
      <c r="I21" s="341">
        <v>53</v>
      </c>
      <c r="J21" s="342">
        <v>464</v>
      </c>
      <c r="K21" s="423">
        <v>35611</v>
      </c>
      <c r="L21" s="344">
        <v>3857</v>
      </c>
      <c r="M21" s="341">
        <v>114</v>
      </c>
      <c r="N21" s="344">
        <v>3971</v>
      </c>
      <c r="O21" s="344">
        <v>39582</v>
      </c>
      <c r="P21" s="313"/>
      <c r="Q21" s="313"/>
    </row>
    <row r="22" spans="1:17" ht="19.5" thickBot="1" x14ac:dyDescent="0.35">
      <c r="A22" s="345" t="s">
        <v>28</v>
      </c>
      <c r="B22" s="423">
        <v>35381</v>
      </c>
      <c r="C22" s="341">
        <v>21033</v>
      </c>
      <c r="D22" s="341">
        <v>7708</v>
      </c>
      <c r="E22" s="341">
        <v>3135</v>
      </c>
      <c r="F22" s="423">
        <v>67257</v>
      </c>
      <c r="G22" s="341">
        <v>867</v>
      </c>
      <c r="H22" s="341">
        <v>634</v>
      </c>
      <c r="I22" s="341">
        <v>1959</v>
      </c>
      <c r="J22" s="342">
        <v>3460</v>
      </c>
      <c r="K22" s="423">
        <v>70717</v>
      </c>
      <c r="L22" s="344">
        <v>2822</v>
      </c>
      <c r="M22" s="341">
        <v>132</v>
      </c>
      <c r="N22" s="344">
        <v>2954</v>
      </c>
      <c r="O22" s="344">
        <v>73671</v>
      </c>
      <c r="P22" s="313"/>
      <c r="Q22" s="313"/>
    </row>
    <row r="23" spans="1:17" s="314" customFormat="1" ht="19.5" thickBot="1" x14ac:dyDescent="0.35">
      <c r="A23" s="335" t="s">
        <v>24</v>
      </c>
      <c r="B23" s="423">
        <v>52919</v>
      </c>
      <c r="C23" s="422">
        <v>31964</v>
      </c>
      <c r="D23" s="423">
        <v>11841</v>
      </c>
      <c r="E23" s="423">
        <v>5680</v>
      </c>
      <c r="F23" s="423">
        <v>102404</v>
      </c>
      <c r="G23" s="422">
        <v>1105</v>
      </c>
      <c r="H23" s="422">
        <v>807</v>
      </c>
      <c r="I23" s="422">
        <v>2012</v>
      </c>
      <c r="J23" s="440">
        <v>3924</v>
      </c>
      <c r="K23" s="423">
        <v>106328</v>
      </c>
      <c r="L23" s="423">
        <v>6679</v>
      </c>
      <c r="M23" s="422">
        <v>246</v>
      </c>
      <c r="N23" s="423">
        <v>6925</v>
      </c>
      <c r="O23" s="423">
        <v>113253</v>
      </c>
    </row>
    <row r="24" spans="1:17" s="314" customFormat="1" ht="19.5" thickBot="1" x14ac:dyDescent="0.35">
      <c r="A24" s="335" t="s">
        <v>25</v>
      </c>
      <c r="B24" s="422">
        <v>1677</v>
      </c>
      <c r="C24" s="422">
        <v>710</v>
      </c>
      <c r="D24" s="422">
        <v>854</v>
      </c>
      <c r="E24" s="422">
        <v>405</v>
      </c>
      <c r="F24" s="440">
        <v>3646</v>
      </c>
      <c r="G24" s="422">
        <v>39</v>
      </c>
      <c r="H24" s="422">
        <v>831</v>
      </c>
      <c r="I24" s="422">
        <v>2854</v>
      </c>
      <c r="J24" s="423">
        <v>3724</v>
      </c>
      <c r="K24" s="441">
        <v>7370</v>
      </c>
      <c r="L24" s="422">
        <v>128</v>
      </c>
      <c r="M24" s="422">
        <v>11</v>
      </c>
      <c r="N24" s="441">
        <v>139</v>
      </c>
      <c r="O24" s="442">
        <v>7509</v>
      </c>
    </row>
    <row r="25" spans="1:17" s="314" customFormat="1" ht="19.5" thickBot="1" x14ac:dyDescent="0.35">
      <c r="A25" s="335" t="s">
        <v>26</v>
      </c>
      <c r="B25" s="423">
        <v>54596</v>
      </c>
      <c r="C25" s="422">
        <v>32674</v>
      </c>
      <c r="D25" s="423">
        <v>12695</v>
      </c>
      <c r="E25" s="423">
        <v>6085</v>
      </c>
      <c r="F25" s="423">
        <v>106050</v>
      </c>
      <c r="G25" s="422">
        <v>1144</v>
      </c>
      <c r="H25" s="422">
        <v>1638</v>
      </c>
      <c r="I25" s="422">
        <v>4866</v>
      </c>
      <c r="J25" s="440">
        <v>7648</v>
      </c>
      <c r="K25" s="423">
        <v>113698</v>
      </c>
      <c r="L25" s="423">
        <v>6807</v>
      </c>
      <c r="M25" s="422">
        <v>257</v>
      </c>
      <c r="N25" s="423">
        <v>7064</v>
      </c>
      <c r="O25" s="423">
        <v>120762</v>
      </c>
    </row>
    <row r="27" spans="1:17" x14ac:dyDescent="0.3">
      <c r="A27" s="2832" t="s">
        <v>334</v>
      </c>
      <c r="B27" s="2832"/>
      <c r="C27" s="2832"/>
      <c r="D27" s="2832"/>
      <c r="E27" s="2832"/>
      <c r="F27" s="2832"/>
      <c r="G27" s="2832"/>
      <c r="P27" s="313"/>
      <c r="Q27" s="313"/>
    </row>
    <row r="28" spans="1:17" x14ac:dyDescent="0.3">
      <c r="P28" s="313"/>
      <c r="Q28" s="313"/>
    </row>
    <row r="29" spans="1:17" x14ac:dyDescent="0.3">
      <c r="P29" s="313"/>
      <c r="Q29" s="313"/>
    </row>
    <row r="30" spans="1:17" x14ac:dyDescent="0.3">
      <c r="P30" s="313"/>
      <c r="Q30" s="313"/>
    </row>
  </sheetData>
  <mergeCells count="30">
    <mergeCell ref="A27:G27"/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K18:K20"/>
    <mergeCell ref="L18:L20"/>
    <mergeCell ref="M18:M20"/>
    <mergeCell ref="N18:N20"/>
    <mergeCell ref="O18:O20"/>
  </mergeCells>
  <conditionalFormatting sqref="B12 D12:F12 K12">
    <cfRule type="duplicateValues" dxfId="13" priority="1"/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9"/>
  <sheetViews>
    <sheetView topLeftCell="A49" zoomScale="80" zoomScaleNormal="80" workbookViewId="0">
      <selection activeCell="I57" sqref="I57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24" width="9.140625" style="61"/>
    <col min="25" max="25" width="12.140625" style="61" customWidth="1"/>
    <col min="26" max="16384" width="9.140625" style="61"/>
  </cols>
  <sheetData>
    <row r="1" spans="1:30" ht="15.75" x14ac:dyDescent="0.25">
      <c r="A1" s="1903"/>
    </row>
    <row r="2" spans="1:30" ht="18.75" x14ac:dyDescent="0.3">
      <c r="B2" s="1905"/>
      <c r="C2" s="1905"/>
      <c r="D2" s="1905"/>
      <c r="E2" s="3615" t="s">
        <v>626</v>
      </c>
      <c r="F2" s="3615"/>
      <c r="G2" s="3615"/>
      <c r="H2" s="3615"/>
      <c r="I2" s="1905"/>
      <c r="J2" s="1905"/>
      <c r="K2" s="2361"/>
      <c r="L2" s="1905"/>
      <c r="M2" s="2361"/>
      <c r="N2" s="1905"/>
    </row>
    <row r="3" spans="1:30" ht="18.75" x14ac:dyDescent="0.3">
      <c r="A3" s="2679"/>
      <c r="B3" s="1907"/>
      <c r="C3" s="2679"/>
      <c r="D3" s="1907"/>
      <c r="E3" s="1907"/>
      <c r="F3" s="3615" t="s">
        <v>543</v>
      </c>
      <c r="G3" s="3615"/>
      <c r="H3" s="2679"/>
      <c r="I3" s="1907"/>
      <c r="J3" s="2679"/>
      <c r="K3" s="1907"/>
      <c r="L3" s="2679"/>
      <c r="M3" s="1907"/>
      <c r="N3" s="2722"/>
    </row>
    <row r="4" spans="1:3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3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3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3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3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30" ht="72" thickBot="1" x14ac:dyDescent="0.3">
      <c r="A9" s="3611"/>
      <c r="B9" s="3605"/>
      <c r="C9" s="2678" t="s">
        <v>15</v>
      </c>
      <c r="D9" s="1909" t="s">
        <v>546</v>
      </c>
      <c r="E9" s="3609"/>
      <c r="F9" s="2678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30" ht="17.25" customHeight="1" x14ac:dyDescent="0.25">
      <c r="A10" s="1914" t="s">
        <v>17</v>
      </c>
      <c r="B10" s="2362">
        <v>170548</v>
      </c>
      <c r="C10" s="2385">
        <v>7235</v>
      </c>
      <c r="D10" s="2407">
        <v>2795</v>
      </c>
      <c r="E10" s="2362">
        <v>25995</v>
      </c>
      <c r="F10" s="2385">
        <v>10487</v>
      </c>
      <c r="G10" s="2407">
        <v>169</v>
      </c>
      <c r="H10" s="2362">
        <v>13632</v>
      </c>
      <c r="I10" s="1918">
        <v>227897</v>
      </c>
      <c r="J10" s="2362">
        <v>1771</v>
      </c>
      <c r="K10" s="2362">
        <v>38</v>
      </c>
      <c r="L10" s="2362">
        <v>8</v>
      </c>
      <c r="M10" s="2362">
        <v>8</v>
      </c>
      <c r="N10" s="1918">
        <v>1825</v>
      </c>
      <c r="O10" s="1919">
        <v>229722</v>
      </c>
      <c r="P10" s="2619">
        <v>71541</v>
      </c>
      <c r="Q10" s="2620">
        <v>204910</v>
      </c>
      <c r="R10" s="2621">
        <v>5555</v>
      </c>
      <c r="S10" s="2622">
        <v>4723</v>
      </c>
      <c r="T10" s="1924">
        <v>215188</v>
      </c>
    </row>
    <row r="11" spans="1:30" x14ac:dyDescent="0.25">
      <c r="A11" s="2680" t="s">
        <v>552</v>
      </c>
      <c r="B11" s="2363">
        <v>41906</v>
      </c>
      <c r="C11" s="2386">
        <v>4536</v>
      </c>
      <c r="D11" s="2408">
        <v>1070</v>
      </c>
      <c r="E11" s="2363">
        <v>11010</v>
      </c>
      <c r="F11" s="2386">
        <v>4309</v>
      </c>
      <c r="G11" s="2407">
        <v>146</v>
      </c>
      <c r="H11" s="2362">
        <v>3646</v>
      </c>
      <c r="I11" s="1918">
        <v>65406</v>
      </c>
      <c r="J11" s="2363">
        <v>446</v>
      </c>
      <c r="K11" s="2363">
        <v>0</v>
      </c>
      <c r="L11" s="2363">
        <v>0</v>
      </c>
      <c r="M11" s="2362">
        <v>1</v>
      </c>
      <c r="N11" s="1918">
        <v>447</v>
      </c>
      <c r="O11" s="1919">
        <v>65853</v>
      </c>
      <c r="P11" s="2624">
        <v>25441</v>
      </c>
      <c r="Q11" s="2625">
        <v>53719</v>
      </c>
      <c r="R11" s="2626">
        <v>6435</v>
      </c>
      <c r="S11" s="2627">
        <v>776</v>
      </c>
      <c r="T11" s="1924">
        <v>60930</v>
      </c>
    </row>
    <row r="12" spans="1:30" s="1945" customFormat="1" x14ac:dyDescent="0.25">
      <c r="A12" s="1933" t="s">
        <v>553</v>
      </c>
      <c r="B12" s="2364">
        <v>11241</v>
      </c>
      <c r="C12" s="2392">
        <v>1471</v>
      </c>
      <c r="D12" s="2409">
        <v>124</v>
      </c>
      <c r="E12" s="2364">
        <v>4093</v>
      </c>
      <c r="F12" s="2392">
        <v>1603</v>
      </c>
      <c r="G12" s="2429">
        <v>3</v>
      </c>
      <c r="H12" s="2437">
        <v>687</v>
      </c>
      <c r="I12" s="1939">
        <v>19095</v>
      </c>
      <c r="J12" s="2364">
        <v>130</v>
      </c>
      <c r="K12" s="2364">
        <v>0</v>
      </c>
      <c r="L12" s="2364">
        <v>0</v>
      </c>
      <c r="M12" s="2437">
        <v>0</v>
      </c>
      <c r="N12" s="1939">
        <v>130</v>
      </c>
      <c r="O12" s="1940">
        <v>19225</v>
      </c>
      <c r="P12" s="2628">
        <v>7938</v>
      </c>
      <c r="Q12" s="2629">
        <v>15618</v>
      </c>
      <c r="R12" s="2630">
        <v>2930</v>
      </c>
      <c r="S12" s="2631">
        <v>119</v>
      </c>
      <c r="T12" s="1938">
        <v>18667</v>
      </c>
      <c r="V12" s="61"/>
      <c r="W12" s="61"/>
      <c r="X12" s="61"/>
      <c r="Y12" s="61"/>
      <c r="Z12" s="61"/>
      <c r="AA12" s="61"/>
      <c r="AB12" s="61"/>
      <c r="AC12" s="61"/>
      <c r="AD12" s="61"/>
    </row>
    <row r="13" spans="1:30" s="1945" customFormat="1" x14ac:dyDescent="0.25">
      <c r="A13" s="1933" t="s">
        <v>412</v>
      </c>
      <c r="B13" s="2364">
        <v>7374</v>
      </c>
      <c r="C13" s="2392">
        <v>680</v>
      </c>
      <c r="D13" s="2409">
        <v>83</v>
      </c>
      <c r="E13" s="2364">
        <v>1813</v>
      </c>
      <c r="F13" s="2392">
        <v>650</v>
      </c>
      <c r="G13" s="2429">
        <v>1</v>
      </c>
      <c r="H13" s="2437">
        <v>579</v>
      </c>
      <c r="I13" s="1939">
        <v>11096</v>
      </c>
      <c r="J13" s="2364">
        <v>201</v>
      </c>
      <c r="K13" s="2364">
        <v>0</v>
      </c>
      <c r="L13" s="2364">
        <v>0</v>
      </c>
      <c r="M13" s="2437">
        <v>0</v>
      </c>
      <c r="N13" s="1939">
        <v>201</v>
      </c>
      <c r="O13" s="1940">
        <v>11297</v>
      </c>
      <c r="P13" s="2628">
        <v>4694</v>
      </c>
      <c r="Q13" s="2629">
        <v>8663</v>
      </c>
      <c r="R13" s="2630">
        <v>1952</v>
      </c>
      <c r="S13" s="2631">
        <v>297</v>
      </c>
      <c r="T13" s="1938">
        <v>10913</v>
      </c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s="1945" customFormat="1" x14ac:dyDescent="0.25">
      <c r="A14" s="1933" t="s">
        <v>554</v>
      </c>
      <c r="B14" s="2364">
        <v>15861</v>
      </c>
      <c r="C14" s="2392">
        <v>1660</v>
      </c>
      <c r="D14" s="2409">
        <v>633</v>
      </c>
      <c r="E14" s="2364">
        <v>3488</v>
      </c>
      <c r="F14" s="2392">
        <v>1311</v>
      </c>
      <c r="G14" s="2429">
        <v>126</v>
      </c>
      <c r="H14" s="2437">
        <v>937</v>
      </c>
      <c r="I14" s="1939">
        <v>23258</v>
      </c>
      <c r="J14" s="2364">
        <v>115</v>
      </c>
      <c r="K14" s="2364">
        <v>0</v>
      </c>
      <c r="L14" s="2364">
        <v>0</v>
      </c>
      <c r="M14" s="2437">
        <v>1</v>
      </c>
      <c r="N14" s="1939">
        <v>116</v>
      </c>
      <c r="O14" s="1940">
        <v>23374</v>
      </c>
      <c r="P14" s="2628">
        <v>7734</v>
      </c>
      <c r="Q14" s="2629">
        <v>18517</v>
      </c>
      <c r="R14" s="2630">
        <v>1133</v>
      </c>
      <c r="S14" s="2631">
        <v>277</v>
      </c>
      <c r="T14" s="1938">
        <v>19927</v>
      </c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x14ac:dyDescent="0.25">
      <c r="A15" s="2680" t="s">
        <v>555</v>
      </c>
      <c r="B15" s="2363">
        <v>30008</v>
      </c>
      <c r="C15" s="2386">
        <v>2345</v>
      </c>
      <c r="D15" s="2408">
        <v>1340</v>
      </c>
      <c r="E15" s="2363">
        <v>6790</v>
      </c>
      <c r="F15" s="2386">
        <v>2736</v>
      </c>
      <c r="G15" s="2407">
        <v>105</v>
      </c>
      <c r="H15" s="2362">
        <v>2064</v>
      </c>
      <c r="I15" s="1918">
        <v>43942</v>
      </c>
      <c r="J15" s="2363">
        <v>24</v>
      </c>
      <c r="K15" s="2363">
        <v>0</v>
      </c>
      <c r="L15" s="2363">
        <v>0</v>
      </c>
      <c r="M15" s="2362">
        <v>0</v>
      </c>
      <c r="N15" s="1918">
        <v>24</v>
      </c>
      <c r="O15" s="1919">
        <v>43966</v>
      </c>
      <c r="P15" s="2624">
        <v>18026</v>
      </c>
      <c r="Q15" s="2625">
        <v>36356</v>
      </c>
      <c r="R15" s="2626">
        <v>3790</v>
      </c>
      <c r="S15" s="2627">
        <v>801</v>
      </c>
      <c r="T15" s="1924">
        <v>40947</v>
      </c>
    </row>
    <row r="16" spans="1:30" x14ac:dyDescent="0.25">
      <c r="A16" s="1947" t="s">
        <v>556</v>
      </c>
      <c r="B16" s="2681">
        <v>11994</v>
      </c>
      <c r="C16" s="2682">
        <v>953</v>
      </c>
      <c r="D16" s="2683">
        <v>447</v>
      </c>
      <c r="E16" s="2681">
        <v>2510</v>
      </c>
      <c r="F16" s="2682">
        <v>765</v>
      </c>
      <c r="G16" s="2413">
        <v>55</v>
      </c>
      <c r="H16" s="2367">
        <v>752</v>
      </c>
      <c r="I16" s="1952">
        <v>16974</v>
      </c>
      <c r="J16" s="2684">
        <v>0</v>
      </c>
      <c r="K16" s="2681">
        <v>0</v>
      </c>
      <c r="L16" s="2681">
        <v>0</v>
      </c>
      <c r="M16" s="2367">
        <v>0</v>
      </c>
      <c r="N16" s="1952">
        <v>0</v>
      </c>
      <c r="O16" s="1952">
        <v>16974</v>
      </c>
      <c r="P16" s="2685">
        <v>6520</v>
      </c>
      <c r="Q16" s="2686">
        <v>13217</v>
      </c>
      <c r="R16" s="2687">
        <v>2873</v>
      </c>
      <c r="S16" s="2688">
        <v>56</v>
      </c>
      <c r="T16" s="1952">
        <v>16146</v>
      </c>
    </row>
    <row r="17" spans="1:25" ht="15.75" thickBot="1" x14ac:dyDescent="0.3">
      <c r="A17" s="2680" t="s">
        <v>23</v>
      </c>
      <c r="B17" s="2689">
        <v>23581</v>
      </c>
      <c r="C17" s="2690">
        <v>3172</v>
      </c>
      <c r="D17" s="2691">
        <v>491</v>
      </c>
      <c r="E17" s="2689">
        <v>6704</v>
      </c>
      <c r="F17" s="2690">
        <v>2642</v>
      </c>
      <c r="G17" s="2408">
        <v>93</v>
      </c>
      <c r="H17" s="2362">
        <v>2005</v>
      </c>
      <c r="I17" s="1918">
        <v>38104</v>
      </c>
      <c r="J17" s="2689">
        <v>721</v>
      </c>
      <c r="K17" s="2689">
        <v>1111</v>
      </c>
      <c r="L17" s="2689">
        <v>0</v>
      </c>
      <c r="M17" s="2362">
        <v>25</v>
      </c>
      <c r="N17" s="1960">
        <v>1857</v>
      </c>
      <c r="O17" s="1961">
        <v>39961</v>
      </c>
      <c r="P17" s="2692">
        <v>15107</v>
      </c>
      <c r="Q17" s="2693">
        <v>30120</v>
      </c>
      <c r="R17" s="2694">
        <v>1599</v>
      </c>
      <c r="S17" s="2695">
        <v>6989</v>
      </c>
      <c r="T17" s="1924">
        <v>38709</v>
      </c>
    </row>
    <row r="18" spans="1:25" ht="15.75" thickBot="1" x14ac:dyDescent="0.3">
      <c r="A18" s="1966" t="s">
        <v>24</v>
      </c>
      <c r="B18" s="1967">
        <v>266043</v>
      </c>
      <c r="C18" s="1967">
        <v>17287</v>
      </c>
      <c r="D18" s="1970">
        <v>5696</v>
      </c>
      <c r="E18" s="1967">
        <v>50499</v>
      </c>
      <c r="F18" s="1967">
        <v>20174</v>
      </c>
      <c r="G18" s="1970">
        <v>513</v>
      </c>
      <c r="H18" s="1967">
        <v>21346</v>
      </c>
      <c r="I18" s="1968">
        <v>375350</v>
      </c>
      <c r="J18" s="1967">
        <v>2962</v>
      </c>
      <c r="K18" s="1967">
        <v>1149</v>
      </c>
      <c r="L18" s="1967">
        <v>8</v>
      </c>
      <c r="M18" s="1967">
        <v>34</v>
      </c>
      <c r="N18" s="1968">
        <v>4153</v>
      </c>
      <c r="O18" s="1969">
        <v>379503</v>
      </c>
      <c r="P18" s="1967">
        <v>130115</v>
      </c>
      <c r="Q18" s="1970">
        <v>325105</v>
      </c>
      <c r="R18" s="1970">
        <v>17380</v>
      </c>
      <c r="S18" s="1970">
        <v>13289</v>
      </c>
      <c r="T18" s="1970">
        <v>355774</v>
      </c>
    </row>
    <row r="19" spans="1:25" ht="15.75" thickBot="1" x14ac:dyDescent="0.3">
      <c r="A19" s="1971" t="s">
        <v>609</v>
      </c>
      <c r="B19" s="2362">
        <v>208</v>
      </c>
      <c r="C19" s="2395">
        <v>254</v>
      </c>
      <c r="D19" s="2412">
        <v>0</v>
      </c>
      <c r="E19" s="2383">
        <v>131</v>
      </c>
      <c r="F19" s="2395">
        <v>196</v>
      </c>
      <c r="G19" s="2412">
        <v>0</v>
      </c>
      <c r="H19" s="2383">
        <v>41</v>
      </c>
      <c r="I19" s="1968">
        <v>830</v>
      </c>
      <c r="J19" s="2383">
        <v>0</v>
      </c>
      <c r="K19" s="2383">
        <v>0</v>
      </c>
      <c r="L19" s="2383">
        <v>0</v>
      </c>
      <c r="M19" s="2383">
        <v>0</v>
      </c>
      <c r="N19" s="1975">
        <v>0</v>
      </c>
      <c r="O19" s="1976">
        <v>830</v>
      </c>
      <c r="P19" s="2646">
        <v>637</v>
      </c>
      <c r="Q19" s="2620">
        <v>201</v>
      </c>
      <c r="R19" s="2621">
        <v>319</v>
      </c>
      <c r="S19" s="2622">
        <v>144</v>
      </c>
      <c r="T19" s="1924">
        <v>664</v>
      </c>
      <c r="W19" s="2274"/>
      <c r="X19" s="2274"/>
      <c r="Y19" s="2274"/>
    </row>
    <row r="20" spans="1:25" ht="15.75" thickBot="1" x14ac:dyDescent="0.3">
      <c r="A20" s="1978" t="s">
        <v>610</v>
      </c>
      <c r="B20" s="2362">
        <v>122</v>
      </c>
      <c r="C20" s="2386">
        <v>75</v>
      </c>
      <c r="D20" s="2408">
        <v>75</v>
      </c>
      <c r="E20" s="2363">
        <v>196</v>
      </c>
      <c r="F20" s="2386">
        <v>0</v>
      </c>
      <c r="G20" s="2408">
        <v>0</v>
      </c>
      <c r="H20" s="2363">
        <v>69</v>
      </c>
      <c r="I20" s="1968">
        <v>462</v>
      </c>
      <c r="J20" s="2363">
        <v>0</v>
      </c>
      <c r="K20" s="2363">
        <v>0</v>
      </c>
      <c r="L20" s="2363">
        <v>0</v>
      </c>
      <c r="M20" s="2363">
        <v>0</v>
      </c>
      <c r="N20" s="1979">
        <v>0</v>
      </c>
      <c r="O20" s="1980">
        <v>462</v>
      </c>
      <c r="P20" s="2624">
        <v>251</v>
      </c>
      <c r="Q20" s="2625">
        <v>454</v>
      </c>
      <c r="R20" s="2626">
        <v>8</v>
      </c>
      <c r="S20" s="2627">
        <v>0</v>
      </c>
      <c r="T20" s="1924">
        <v>462</v>
      </c>
      <c r="W20" s="2274"/>
      <c r="X20" s="2274"/>
      <c r="Y20" s="2274"/>
    </row>
    <row r="21" spans="1:25" ht="15.75" thickBot="1" x14ac:dyDescent="0.3">
      <c r="A21" s="1978" t="s">
        <v>37</v>
      </c>
      <c r="B21" s="2362">
        <v>1</v>
      </c>
      <c r="C21" s="2386">
        <v>0</v>
      </c>
      <c r="D21" s="2408">
        <v>0</v>
      </c>
      <c r="E21" s="2363">
        <v>0</v>
      </c>
      <c r="F21" s="2386">
        <v>0</v>
      </c>
      <c r="G21" s="2408">
        <v>0</v>
      </c>
      <c r="H21" s="2363">
        <v>30</v>
      </c>
      <c r="I21" s="1968">
        <v>31</v>
      </c>
      <c r="J21" s="2363">
        <v>0</v>
      </c>
      <c r="K21" s="2363">
        <v>0</v>
      </c>
      <c r="L21" s="2363">
        <v>0</v>
      </c>
      <c r="M21" s="2363">
        <v>0</v>
      </c>
      <c r="N21" s="1979">
        <v>0</v>
      </c>
      <c r="O21" s="1980">
        <v>31</v>
      </c>
      <c r="P21" s="2624">
        <v>31</v>
      </c>
      <c r="Q21" s="2625">
        <v>31</v>
      </c>
      <c r="R21" s="2626">
        <v>0</v>
      </c>
      <c r="S21" s="2627">
        <v>0</v>
      </c>
      <c r="T21" s="1924">
        <v>31</v>
      </c>
      <c r="W21" s="2274"/>
      <c r="X21" s="2274"/>
      <c r="Y21" s="2274"/>
    </row>
    <row r="22" spans="1:25" ht="15.75" thickBot="1" x14ac:dyDescent="0.3">
      <c r="A22" s="1978" t="s">
        <v>38</v>
      </c>
      <c r="B22" s="2362">
        <v>69</v>
      </c>
      <c r="C22" s="2386">
        <v>0</v>
      </c>
      <c r="D22" s="2408">
        <v>0</v>
      </c>
      <c r="E22" s="2363">
        <v>66</v>
      </c>
      <c r="F22" s="2386">
        <v>10</v>
      </c>
      <c r="G22" s="2408">
        <v>0</v>
      </c>
      <c r="H22" s="2363">
        <v>26</v>
      </c>
      <c r="I22" s="1968">
        <v>171</v>
      </c>
      <c r="J22" s="2363">
        <v>0</v>
      </c>
      <c r="K22" s="2363">
        <v>0</v>
      </c>
      <c r="L22" s="2363">
        <v>0</v>
      </c>
      <c r="M22" s="2363">
        <v>0</v>
      </c>
      <c r="N22" s="1979">
        <v>0</v>
      </c>
      <c r="O22" s="1980">
        <v>171</v>
      </c>
      <c r="P22" s="2624">
        <v>126</v>
      </c>
      <c r="Q22" s="2625">
        <v>171</v>
      </c>
      <c r="R22" s="2626">
        <v>0</v>
      </c>
      <c r="S22" s="2627">
        <v>0</v>
      </c>
      <c r="T22" s="1924">
        <v>171</v>
      </c>
      <c r="W22" s="2274"/>
      <c r="X22" s="2274"/>
      <c r="Y22" s="2274"/>
    </row>
    <row r="23" spans="1:25" ht="15.75" thickBot="1" x14ac:dyDescent="0.3">
      <c r="A23" s="1978" t="s">
        <v>39</v>
      </c>
      <c r="B23" s="2362">
        <v>94</v>
      </c>
      <c r="C23" s="2386">
        <v>0</v>
      </c>
      <c r="D23" s="2408">
        <v>0</v>
      </c>
      <c r="E23" s="2363">
        <v>188</v>
      </c>
      <c r="F23" s="2386">
        <v>64</v>
      </c>
      <c r="G23" s="2408">
        <v>0</v>
      </c>
      <c r="H23" s="2363">
        <v>5</v>
      </c>
      <c r="I23" s="1968">
        <v>351</v>
      </c>
      <c r="J23" s="2363">
        <v>0</v>
      </c>
      <c r="K23" s="2363">
        <v>0</v>
      </c>
      <c r="L23" s="2363">
        <v>0</v>
      </c>
      <c r="M23" s="2363">
        <v>0</v>
      </c>
      <c r="N23" s="1979">
        <v>0</v>
      </c>
      <c r="O23" s="1980">
        <v>351</v>
      </c>
      <c r="P23" s="2624">
        <v>225</v>
      </c>
      <c r="Q23" s="2625">
        <v>337</v>
      </c>
      <c r="R23" s="2626">
        <v>10</v>
      </c>
      <c r="S23" s="2627">
        <v>0</v>
      </c>
      <c r="T23" s="1924">
        <v>347</v>
      </c>
      <c r="W23" s="2274"/>
      <c r="X23" s="2274"/>
      <c r="Y23" s="2274"/>
    </row>
    <row r="24" spans="1:25" ht="15" customHeight="1" thickBot="1" x14ac:dyDescent="0.3">
      <c r="A24" s="1978" t="s">
        <v>40</v>
      </c>
      <c r="B24" s="2362">
        <v>59</v>
      </c>
      <c r="C24" s="2386">
        <v>0</v>
      </c>
      <c r="D24" s="2408">
        <v>0</v>
      </c>
      <c r="E24" s="2363">
        <v>3</v>
      </c>
      <c r="F24" s="2386">
        <v>0</v>
      </c>
      <c r="G24" s="2408">
        <v>0</v>
      </c>
      <c r="H24" s="2363">
        <v>0</v>
      </c>
      <c r="I24" s="1968">
        <v>62</v>
      </c>
      <c r="J24" s="2363">
        <v>0</v>
      </c>
      <c r="K24" s="2363">
        <v>0</v>
      </c>
      <c r="L24" s="2363">
        <v>0</v>
      </c>
      <c r="M24" s="2363">
        <v>0</v>
      </c>
      <c r="N24" s="1979">
        <v>0</v>
      </c>
      <c r="O24" s="1980">
        <v>62</v>
      </c>
      <c r="P24" s="2624">
        <v>5</v>
      </c>
      <c r="Q24" s="2625">
        <v>60</v>
      </c>
      <c r="R24" s="2626">
        <v>0</v>
      </c>
      <c r="S24" s="2627">
        <v>0</v>
      </c>
      <c r="T24" s="1924">
        <v>60</v>
      </c>
      <c r="W24" s="2274"/>
      <c r="X24" s="2274"/>
      <c r="Y24" s="2274"/>
    </row>
    <row r="25" spans="1:25" ht="15.75" thickBot="1" x14ac:dyDescent="0.3">
      <c r="A25" s="2696" t="s">
        <v>41</v>
      </c>
      <c r="B25" s="2362">
        <v>127</v>
      </c>
      <c r="C25" s="2386">
        <v>0</v>
      </c>
      <c r="D25" s="2408">
        <v>0</v>
      </c>
      <c r="E25" s="2363">
        <v>28</v>
      </c>
      <c r="F25" s="2386">
        <v>2</v>
      </c>
      <c r="G25" s="2408">
        <v>0</v>
      </c>
      <c r="H25" s="2363">
        <v>2</v>
      </c>
      <c r="I25" s="1968">
        <v>159</v>
      </c>
      <c r="J25" s="2363">
        <v>0</v>
      </c>
      <c r="K25" s="2363">
        <v>0</v>
      </c>
      <c r="L25" s="2363">
        <v>0</v>
      </c>
      <c r="M25" s="2363">
        <v>0</v>
      </c>
      <c r="N25" s="1979">
        <v>0</v>
      </c>
      <c r="O25" s="1980">
        <v>159</v>
      </c>
      <c r="P25" s="2624">
        <v>25</v>
      </c>
      <c r="Q25" s="2625">
        <v>131</v>
      </c>
      <c r="R25" s="2626">
        <v>4</v>
      </c>
      <c r="S25" s="2627">
        <v>0</v>
      </c>
      <c r="T25" s="1924">
        <v>135</v>
      </c>
      <c r="W25" s="2274"/>
      <c r="X25" s="2274"/>
      <c r="Y25" s="2274"/>
    </row>
    <row r="26" spans="1:25" ht="15.75" thickBot="1" x14ac:dyDescent="0.3">
      <c r="A26" s="1978" t="s">
        <v>42</v>
      </c>
      <c r="B26" s="2362">
        <v>38</v>
      </c>
      <c r="C26" s="2386">
        <v>0</v>
      </c>
      <c r="D26" s="2408">
        <v>0</v>
      </c>
      <c r="E26" s="2363">
        <v>6</v>
      </c>
      <c r="F26" s="2386">
        <v>0</v>
      </c>
      <c r="G26" s="2408">
        <v>0</v>
      </c>
      <c r="H26" s="2363">
        <v>250</v>
      </c>
      <c r="I26" s="1968">
        <v>294</v>
      </c>
      <c r="J26" s="2363">
        <v>0</v>
      </c>
      <c r="K26" s="2363">
        <v>0</v>
      </c>
      <c r="L26" s="2363">
        <v>0</v>
      </c>
      <c r="M26" s="2363">
        <v>0</v>
      </c>
      <c r="N26" s="1979">
        <v>0</v>
      </c>
      <c r="O26" s="1980">
        <v>294</v>
      </c>
      <c r="P26" s="2624">
        <v>6</v>
      </c>
      <c r="Q26" s="2625">
        <v>0</v>
      </c>
      <c r="R26" s="2626">
        <v>0</v>
      </c>
      <c r="S26" s="2627">
        <v>0</v>
      </c>
      <c r="T26" s="1924">
        <v>0</v>
      </c>
      <c r="W26" s="2274"/>
      <c r="X26" s="2274"/>
      <c r="Y26" s="2274"/>
    </row>
    <row r="27" spans="1:25" ht="15.75" thickBot="1" x14ac:dyDescent="0.3">
      <c r="A27" s="1978" t="s">
        <v>43</v>
      </c>
      <c r="B27" s="2362">
        <v>469</v>
      </c>
      <c r="C27" s="2386">
        <v>155</v>
      </c>
      <c r="D27" s="2408">
        <v>0</v>
      </c>
      <c r="E27" s="2363">
        <v>365</v>
      </c>
      <c r="F27" s="2386">
        <v>57</v>
      </c>
      <c r="G27" s="2408">
        <v>0</v>
      </c>
      <c r="H27" s="2363">
        <v>92</v>
      </c>
      <c r="I27" s="1968">
        <v>1138</v>
      </c>
      <c r="J27" s="2363">
        <v>0</v>
      </c>
      <c r="K27" s="2363">
        <v>0</v>
      </c>
      <c r="L27" s="2363">
        <v>0</v>
      </c>
      <c r="M27" s="2363">
        <v>1</v>
      </c>
      <c r="N27" s="1979">
        <v>1</v>
      </c>
      <c r="O27" s="1980">
        <v>1139</v>
      </c>
      <c r="P27" s="2624">
        <v>585</v>
      </c>
      <c r="Q27" s="2625">
        <v>557</v>
      </c>
      <c r="R27" s="2626">
        <v>513</v>
      </c>
      <c r="S27" s="2627">
        <v>67</v>
      </c>
      <c r="T27" s="1924">
        <v>1137</v>
      </c>
      <c r="W27" s="2274"/>
      <c r="X27" s="2274"/>
      <c r="Y27" s="2274"/>
    </row>
    <row r="28" spans="1:25" ht="15.75" thickBot="1" x14ac:dyDescent="0.3">
      <c r="A28" s="1978" t="s">
        <v>44</v>
      </c>
      <c r="B28" s="2362">
        <v>180</v>
      </c>
      <c r="C28" s="2386">
        <v>0</v>
      </c>
      <c r="D28" s="2408">
        <v>0</v>
      </c>
      <c r="E28" s="2363">
        <v>111</v>
      </c>
      <c r="F28" s="2386">
        <v>20</v>
      </c>
      <c r="G28" s="2408">
        <v>0</v>
      </c>
      <c r="H28" s="2363">
        <v>8</v>
      </c>
      <c r="I28" s="1968">
        <v>319</v>
      </c>
      <c r="J28" s="2363">
        <v>0</v>
      </c>
      <c r="K28" s="2363">
        <v>0</v>
      </c>
      <c r="L28" s="2363">
        <v>0</v>
      </c>
      <c r="M28" s="2363">
        <v>0</v>
      </c>
      <c r="N28" s="1979">
        <v>0</v>
      </c>
      <c r="O28" s="1980">
        <v>319</v>
      </c>
      <c r="P28" s="2624">
        <v>99</v>
      </c>
      <c r="Q28" s="2625">
        <v>272</v>
      </c>
      <c r="R28" s="2626">
        <v>47</v>
      </c>
      <c r="S28" s="2627">
        <v>0</v>
      </c>
      <c r="T28" s="1924">
        <v>319</v>
      </c>
      <c r="W28" s="2274"/>
      <c r="X28" s="2274"/>
      <c r="Y28" s="2274"/>
    </row>
    <row r="29" spans="1:25" ht="15.75" thickBot="1" x14ac:dyDescent="0.3">
      <c r="A29" s="1978" t="s">
        <v>45</v>
      </c>
      <c r="B29" s="2362">
        <v>45</v>
      </c>
      <c r="C29" s="2386">
        <v>12</v>
      </c>
      <c r="D29" s="2408">
        <v>0</v>
      </c>
      <c r="E29" s="2363">
        <v>20</v>
      </c>
      <c r="F29" s="2386">
        <v>0</v>
      </c>
      <c r="G29" s="2408">
        <v>0</v>
      </c>
      <c r="H29" s="2363">
        <v>0</v>
      </c>
      <c r="I29" s="1968">
        <v>77</v>
      </c>
      <c r="J29" s="2363">
        <v>0</v>
      </c>
      <c r="K29" s="2363">
        <v>0</v>
      </c>
      <c r="L29" s="2363">
        <v>0</v>
      </c>
      <c r="M29" s="2363">
        <v>0</v>
      </c>
      <c r="N29" s="1979">
        <v>0</v>
      </c>
      <c r="O29" s="1980">
        <v>77</v>
      </c>
      <c r="P29" s="2624">
        <v>64</v>
      </c>
      <c r="Q29" s="2625">
        <v>57</v>
      </c>
      <c r="R29" s="2626">
        <v>20</v>
      </c>
      <c r="S29" s="2627">
        <v>0</v>
      </c>
      <c r="T29" s="1924">
        <v>77</v>
      </c>
      <c r="W29" s="2274"/>
      <c r="X29" s="2274"/>
      <c r="Y29" s="2274"/>
    </row>
    <row r="30" spans="1:25" ht="15.75" thickBot="1" x14ac:dyDescent="0.3">
      <c r="A30" s="1978" t="s">
        <v>46</v>
      </c>
      <c r="B30" s="2362">
        <v>282</v>
      </c>
      <c r="C30" s="2386">
        <v>0</v>
      </c>
      <c r="D30" s="2408">
        <v>0</v>
      </c>
      <c r="E30" s="2363">
        <v>201</v>
      </c>
      <c r="F30" s="2386">
        <v>0</v>
      </c>
      <c r="G30" s="2408">
        <v>0</v>
      </c>
      <c r="H30" s="2363">
        <v>0</v>
      </c>
      <c r="I30" s="1968">
        <v>483</v>
      </c>
      <c r="J30" s="2363">
        <v>0</v>
      </c>
      <c r="K30" s="2363">
        <v>0</v>
      </c>
      <c r="L30" s="2363">
        <v>0</v>
      </c>
      <c r="M30" s="2363">
        <v>0</v>
      </c>
      <c r="N30" s="1979">
        <v>0</v>
      </c>
      <c r="O30" s="1980">
        <v>483</v>
      </c>
      <c r="P30" s="2624">
        <v>380</v>
      </c>
      <c r="Q30" s="2625">
        <v>8</v>
      </c>
      <c r="R30" s="2626">
        <v>476</v>
      </c>
      <c r="S30" s="2627">
        <v>0</v>
      </c>
      <c r="T30" s="1924">
        <v>484</v>
      </c>
      <c r="W30" s="2274"/>
      <c r="X30" s="2274"/>
      <c r="Y30" s="2274"/>
    </row>
    <row r="31" spans="1:25" ht="15.75" thickBot="1" x14ac:dyDescent="0.3">
      <c r="A31" s="1978" t="s">
        <v>47</v>
      </c>
      <c r="B31" s="2362">
        <v>9</v>
      </c>
      <c r="C31" s="2386">
        <v>0</v>
      </c>
      <c r="D31" s="2408">
        <v>0</v>
      </c>
      <c r="E31" s="2363">
        <v>22</v>
      </c>
      <c r="F31" s="2386">
        <v>0</v>
      </c>
      <c r="G31" s="2408">
        <v>0</v>
      </c>
      <c r="H31" s="2363">
        <v>0</v>
      </c>
      <c r="I31" s="1968">
        <v>31</v>
      </c>
      <c r="J31" s="2363">
        <v>0</v>
      </c>
      <c r="K31" s="2363">
        <v>0</v>
      </c>
      <c r="L31" s="2363">
        <v>0</v>
      </c>
      <c r="M31" s="2363">
        <v>0</v>
      </c>
      <c r="N31" s="1979">
        <v>0</v>
      </c>
      <c r="O31" s="1980">
        <v>31</v>
      </c>
      <c r="P31" s="2624">
        <v>23</v>
      </c>
      <c r="Q31" s="2625">
        <v>1</v>
      </c>
      <c r="R31" s="2626">
        <v>30</v>
      </c>
      <c r="S31" s="2627">
        <v>0</v>
      </c>
      <c r="T31" s="1924">
        <v>31</v>
      </c>
      <c r="W31" s="2274"/>
      <c r="X31" s="2274"/>
      <c r="Y31" s="2274"/>
    </row>
    <row r="32" spans="1:25" ht="15.75" thickBot="1" x14ac:dyDescent="0.3">
      <c r="A32" s="1982" t="s">
        <v>557</v>
      </c>
      <c r="B32" s="2367">
        <v>1364</v>
      </c>
      <c r="C32" s="2396">
        <v>272</v>
      </c>
      <c r="D32" s="2413">
        <v>34</v>
      </c>
      <c r="E32" s="2384">
        <v>281</v>
      </c>
      <c r="F32" s="2396">
        <v>93</v>
      </c>
      <c r="G32" s="2413">
        <v>0</v>
      </c>
      <c r="H32" s="2384">
        <v>46</v>
      </c>
      <c r="I32" s="1985">
        <v>2056</v>
      </c>
      <c r="J32" s="2384">
        <v>0</v>
      </c>
      <c r="K32" s="2384">
        <v>0</v>
      </c>
      <c r="L32" s="2384">
        <v>0</v>
      </c>
      <c r="M32" s="2384">
        <v>0</v>
      </c>
      <c r="N32" s="1984">
        <v>0</v>
      </c>
      <c r="O32" s="1984">
        <v>2056</v>
      </c>
      <c r="P32" s="2648">
        <v>1041</v>
      </c>
      <c r="Q32" s="2649">
        <v>1490</v>
      </c>
      <c r="R32" s="2650">
        <v>250</v>
      </c>
      <c r="S32" s="2651">
        <v>0</v>
      </c>
      <c r="T32" s="1952">
        <v>1740</v>
      </c>
      <c r="W32" s="2274"/>
      <c r="X32" s="2274"/>
      <c r="Y32" s="2274"/>
    </row>
    <row r="33" spans="1:27" ht="15.75" thickBot="1" x14ac:dyDescent="0.3">
      <c r="A33" s="2680" t="s">
        <v>321</v>
      </c>
      <c r="B33" s="2368">
        <v>368</v>
      </c>
      <c r="C33" s="2386">
        <v>103</v>
      </c>
      <c r="D33" s="2408">
        <v>91</v>
      </c>
      <c r="E33" s="2363">
        <v>220</v>
      </c>
      <c r="F33" s="2386">
        <v>6</v>
      </c>
      <c r="G33" s="2408">
        <v>0</v>
      </c>
      <c r="H33" s="2363">
        <v>129</v>
      </c>
      <c r="I33" s="1968">
        <v>826</v>
      </c>
      <c r="J33" s="2363">
        <v>0</v>
      </c>
      <c r="K33" s="2363">
        <v>0</v>
      </c>
      <c r="L33" s="2363">
        <v>0</v>
      </c>
      <c r="M33" s="2363">
        <v>0</v>
      </c>
      <c r="N33" s="1979">
        <v>0</v>
      </c>
      <c r="O33" s="1980">
        <v>826</v>
      </c>
      <c r="P33" s="2624">
        <v>364</v>
      </c>
      <c r="Q33" s="2693">
        <v>606</v>
      </c>
      <c r="R33" s="2694">
        <v>119</v>
      </c>
      <c r="S33" s="2695">
        <v>0</v>
      </c>
      <c r="T33" s="1991">
        <v>725</v>
      </c>
      <c r="W33" s="2274"/>
      <c r="X33" s="2274"/>
      <c r="Y33" s="2274"/>
    </row>
    <row r="34" spans="1:27" s="2" customFormat="1" ht="15.75" thickBot="1" x14ac:dyDescent="0.3">
      <c r="A34" s="1992" t="s">
        <v>25</v>
      </c>
      <c r="B34" s="1967">
        <v>3435</v>
      </c>
      <c r="C34" s="1993">
        <v>871</v>
      </c>
      <c r="D34" s="1994">
        <v>200</v>
      </c>
      <c r="E34" s="1995">
        <v>1838</v>
      </c>
      <c r="F34" s="1993">
        <v>448</v>
      </c>
      <c r="G34" s="1994">
        <v>0</v>
      </c>
      <c r="H34" s="1995">
        <v>697</v>
      </c>
      <c r="I34" s="1968">
        <v>7290</v>
      </c>
      <c r="J34" s="1995">
        <v>0</v>
      </c>
      <c r="K34" s="1995">
        <v>0</v>
      </c>
      <c r="L34" s="1995">
        <v>0</v>
      </c>
      <c r="M34" s="1995">
        <v>1</v>
      </c>
      <c r="N34" s="1996">
        <v>1</v>
      </c>
      <c r="O34" s="1997">
        <v>7291</v>
      </c>
      <c r="P34" s="1995">
        <v>3862</v>
      </c>
      <c r="Q34" s="1998">
        <v>4376</v>
      </c>
      <c r="R34" s="1998">
        <v>1796</v>
      </c>
      <c r="S34" s="1999">
        <v>211</v>
      </c>
      <c r="T34" s="1970">
        <v>6383</v>
      </c>
      <c r="W34" s="930"/>
      <c r="X34" s="930"/>
      <c r="Y34" s="2274"/>
      <c r="Z34" s="61"/>
      <c r="AA34" s="61"/>
    </row>
    <row r="35" spans="1:27" s="2" customFormat="1" ht="15.75" thickBot="1" x14ac:dyDescent="0.3">
      <c r="A35" s="1966" t="s">
        <v>558</v>
      </c>
      <c r="B35" s="1967">
        <v>269479</v>
      </c>
      <c r="C35" s="2000">
        <v>18158</v>
      </c>
      <c r="D35" s="2001">
        <v>5896</v>
      </c>
      <c r="E35" s="1967">
        <v>52337</v>
      </c>
      <c r="F35" s="2002">
        <v>20622</v>
      </c>
      <c r="G35" s="1970">
        <v>513</v>
      </c>
      <c r="H35" s="1967">
        <v>22044</v>
      </c>
      <c r="I35" s="1968">
        <v>382639</v>
      </c>
      <c r="J35" s="1967">
        <v>2962</v>
      </c>
      <c r="K35" s="1967">
        <v>1149</v>
      </c>
      <c r="L35" s="1967">
        <v>8</v>
      </c>
      <c r="M35" s="1967">
        <v>35</v>
      </c>
      <c r="N35" s="1968">
        <v>4154</v>
      </c>
      <c r="O35" s="1969">
        <v>386793</v>
      </c>
      <c r="P35" s="1967">
        <v>133977</v>
      </c>
      <c r="Q35" s="2003">
        <v>329481</v>
      </c>
      <c r="R35" s="2003">
        <v>19176</v>
      </c>
      <c r="S35" s="2004">
        <v>13500</v>
      </c>
      <c r="T35" s="2005">
        <v>362156</v>
      </c>
      <c r="Z35" s="61"/>
      <c r="AA35" s="61"/>
    </row>
    <row r="36" spans="1:27" x14ac:dyDescent="0.25">
      <c r="A36" s="2006"/>
      <c r="B36" s="2007"/>
      <c r="C36" s="2007"/>
      <c r="D36" s="2008"/>
      <c r="E36" s="2007"/>
      <c r="F36" s="2007"/>
      <c r="G36" s="2009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7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7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7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7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7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7" s="2" customFormat="1" ht="72" thickBot="1" x14ac:dyDescent="0.3">
      <c r="A42" s="3611"/>
      <c r="B42" s="3605"/>
      <c r="C42" s="2678" t="s">
        <v>15</v>
      </c>
      <c r="D42" s="1909" t="s">
        <v>546</v>
      </c>
      <c r="E42" s="3609"/>
      <c r="F42" s="2678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7" s="2" customFormat="1" x14ac:dyDescent="0.25">
      <c r="A43" s="2011" t="s">
        <v>27</v>
      </c>
      <c r="B43" s="2362">
        <v>153908</v>
      </c>
      <c r="C43" s="2397">
        <v>5225</v>
      </c>
      <c r="D43" s="2414">
        <v>2711</v>
      </c>
      <c r="E43" s="2428">
        <v>24665</v>
      </c>
      <c r="F43" s="2428">
        <v>6763</v>
      </c>
      <c r="G43" s="2430">
        <v>308</v>
      </c>
      <c r="H43" s="2438">
        <v>9431</v>
      </c>
      <c r="I43" s="1918">
        <v>199992</v>
      </c>
      <c r="J43" s="2385">
        <v>1633</v>
      </c>
      <c r="K43" s="2428">
        <v>42</v>
      </c>
      <c r="L43" s="2428">
        <v>8</v>
      </c>
      <c r="M43" s="2438">
        <v>1</v>
      </c>
      <c r="N43" s="1918">
        <v>1684</v>
      </c>
      <c r="O43" s="1919">
        <v>201676</v>
      </c>
      <c r="P43" s="2646">
        <v>60467</v>
      </c>
      <c r="Q43" s="2625">
        <v>176703</v>
      </c>
      <c r="R43" s="2626">
        <v>2187</v>
      </c>
      <c r="S43" s="2627">
        <v>3183</v>
      </c>
      <c r="T43" s="2017">
        <v>182073</v>
      </c>
    </row>
    <row r="44" spans="1:27" s="2" customFormat="1" ht="15.75" thickBot="1" x14ac:dyDescent="0.3">
      <c r="A44" s="1978" t="s">
        <v>28</v>
      </c>
      <c r="B44" s="2368">
        <v>112134</v>
      </c>
      <c r="C44" s="2398">
        <v>12062</v>
      </c>
      <c r="D44" s="2415">
        <v>2985</v>
      </c>
      <c r="E44" s="2398">
        <v>25834</v>
      </c>
      <c r="F44" s="2398">
        <v>13411</v>
      </c>
      <c r="G44" s="2430">
        <v>205</v>
      </c>
      <c r="H44" s="2438">
        <v>11915</v>
      </c>
      <c r="I44" s="1960">
        <v>175357</v>
      </c>
      <c r="J44" s="2386">
        <v>1329</v>
      </c>
      <c r="K44" s="2398">
        <v>1107</v>
      </c>
      <c r="L44" s="2398">
        <v>0</v>
      </c>
      <c r="M44" s="2438">
        <v>33</v>
      </c>
      <c r="N44" s="1918">
        <v>2469</v>
      </c>
      <c r="O44" s="1919">
        <v>177826</v>
      </c>
      <c r="P44" s="2652">
        <v>69648</v>
      </c>
      <c r="Q44" s="2693">
        <v>148402</v>
      </c>
      <c r="R44" s="2694">
        <v>15192</v>
      </c>
      <c r="S44" s="2695">
        <v>10106</v>
      </c>
      <c r="T44" s="2697">
        <v>173700</v>
      </c>
    </row>
    <row r="45" spans="1:27" s="2" customFormat="1" ht="15.75" thickBot="1" x14ac:dyDescent="0.3">
      <c r="A45" s="1966" t="s">
        <v>24</v>
      </c>
      <c r="B45" s="1967">
        <v>266043</v>
      </c>
      <c r="C45" s="2000">
        <v>17287</v>
      </c>
      <c r="D45" s="1998">
        <v>5696</v>
      </c>
      <c r="E45" s="2000">
        <v>50499</v>
      </c>
      <c r="F45" s="2000">
        <v>20174</v>
      </c>
      <c r="G45" s="1998">
        <v>513</v>
      </c>
      <c r="H45" s="2002">
        <v>21346</v>
      </c>
      <c r="I45" s="1968">
        <v>375350</v>
      </c>
      <c r="J45" s="2000">
        <v>2962</v>
      </c>
      <c r="K45" s="2000">
        <v>1149</v>
      </c>
      <c r="L45" s="2000">
        <v>8</v>
      </c>
      <c r="M45" s="2000">
        <v>34</v>
      </c>
      <c r="N45" s="1968">
        <v>4153</v>
      </c>
      <c r="O45" s="1969">
        <v>379503</v>
      </c>
      <c r="P45" s="2002">
        <v>130115</v>
      </c>
      <c r="Q45" s="2022">
        <v>325105</v>
      </c>
      <c r="R45" s="2022">
        <v>17380</v>
      </c>
      <c r="S45" s="2023">
        <v>13289</v>
      </c>
      <c r="T45" s="1994">
        <v>355774</v>
      </c>
    </row>
    <row r="46" spans="1:27" s="2" customFormat="1" ht="15.75" thickBot="1" x14ac:dyDescent="0.3">
      <c r="A46" s="1966" t="s">
        <v>25</v>
      </c>
      <c r="B46" s="1967">
        <v>3435</v>
      </c>
      <c r="C46" s="2024">
        <v>871</v>
      </c>
      <c r="D46" s="2003">
        <v>200</v>
      </c>
      <c r="E46" s="2024">
        <v>1838</v>
      </c>
      <c r="F46" s="2024">
        <v>448</v>
      </c>
      <c r="G46" s="2003">
        <v>0</v>
      </c>
      <c r="H46" s="2024">
        <v>697</v>
      </c>
      <c r="I46" s="1968">
        <v>7290</v>
      </c>
      <c r="J46" s="2024">
        <v>0</v>
      </c>
      <c r="K46" s="2024">
        <v>0</v>
      </c>
      <c r="L46" s="2024">
        <v>0</v>
      </c>
      <c r="M46" s="2024">
        <v>1</v>
      </c>
      <c r="N46" s="2025">
        <v>1</v>
      </c>
      <c r="O46" s="2026">
        <v>7291</v>
      </c>
      <c r="P46" s="2027">
        <v>3862</v>
      </c>
      <c r="Q46" s="1998">
        <v>4376</v>
      </c>
      <c r="R46" s="1998">
        <v>1796</v>
      </c>
      <c r="S46" s="1999">
        <v>211</v>
      </c>
      <c r="T46" s="1970">
        <v>6383</v>
      </c>
    </row>
    <row r="47" spans="1:27" s="2" customFormat="1" ht="15.75" thickBot="1" x14ac:dyDescent="0.3">
      <c r="A47" s="2028" t="s">
        <v>558</v>
      </c>
      <c r="B47" s="1967">
        <v>269479</v>
      </c>
      <c r="C47" s="2024">
        <v>18158</v>
      </c>
      <c r="D47" s="2003">
        <v>5896</v>
      </c>
      <c r="E47" s="2024">
        <v>52337</v>
      </c>
      <c r="F47" s="2024">
        <v>20622</v>
      </c>
      <c r="G47" s="2003">
        <v>513</v>
      </c>
      <c r="H47" s="2027">
        <v>22044</v>
      </c>
      <c r="I47" s="2029">
        <v>382639</v>
      </c>
      <c r="J47" s="2024">
        <v>2962</v>
      </c>
      <c r="K47" s="2024">
        <v>1149</v>
      </c>
      <c r="L47" s="2024">
        <v>8</v>
      </c>
      <c r="M47" s="2024">
        <v>35</v>
      </c>
      <c r="N47" s="2029">
        <v>4154</v>
      </c>
      <c r="O47" s="2030">
        <v>386793</v>
      </c>
      <c r="P47" s="2002">
        <v>133977</v>
      </c>
      <c r="Q47" s="2003">
        <v>329481</v>
      </c>
      <c r="R47" s="2003">
        <v>19176</v>
      </c>
      <c r="S47" s="2004">
        <v>13500</v>
      </c>
      <c r="T47" s="2005">
        <v>362156</v>
      </c>
    </row>
    <row r="48" spans="1:27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/>
      <c r="J49" s="61"/>
      <c r="K49" s="61"/>
      <c r="L49" s="61"/>
      <c r="M49" s="61"/>
      <c r="N49" s="2274"/>
      <c r="O49" s="61"/>
      <c r="P49" s="973"/>
      <c r="Q49" s="113"/>
      <c r="R49" s="113"/>
      <c r="S49" s="113"/>
      <c r="T49" s="113"/>
    </row>
    <row r="50" spans="1:20" x14ac:dyDescent="0.25">
      <c r="I50" s="2275"/>
      <c r="L50" s="2274"/>
      <c r="N50" s="2275"/>
      <c r="P50" s="2"/>
      <c r="Q50" s="2010"/>
      <c r="R50" s="2010"/>
      <c r="S50" s="2010"/>
    </row>
    <row r="51" spans="1:20" ht="15.75" thickBot="1" x14ac:dyDescent="0.3">
      <c r="P51" s="2"/>
      <c r="Q51" s="973"/>
      <c r="R51" s="973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678" t="s">
        <v>15</v>
      </c>
      <c r="D56" s="1909" t="s">
        <v>546</v>
      </c>
      <c r="E56" s="3609"/>
      <c r="F56" s="2678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2376" t="s">
        <v>17</v>
      </c>
      <c r="B57" s="2369">
        <v>92897</v>
      </c>
      <c r="C57" s="2399">
        <v>46012</v>
      </c>
      <c r="D57" s="2416">
        <v>1668</v>
      </c>
      <c r="E57" s="2369">
        <v>18610</v>
      </c>
      <c r="F57" s="2399">
        <v>10629</v>
      </c>
      <c r="G57" s="2416">
        <v>96</v>
      </c>
      <c r="H57" s="2369">
        <v>9510</v>
      </c>
      <c r="I57" s="2034">
        <v>177659</v>
      </c>
      <c r="J57" s="2369">
        <v>5378</v>
      </c>
      <c r="K57" s="2369">
        <v>2385</v>
      </c>
      <c r="L57" s="2369">
        <v>1030</v>
      </c>
      <c r="M57" s="2369">
        <v>297</v>
      </c>
      <c r="N57" s="2034">
        <v>9091</v>
      </c>
      <c r="O57" s="2035">
        <v>186751</v>
      </c>
      <c r="P57" s="2457">
        <v>58588</v>
      </c>
      <c r="Q57" s="2471">
        <v>44372</v>
      </c>
      <c r="R57" s="2486">
        <v>69234</v>
      </c>
      <c r="S57" s="2499">
        <v>62795</v>
      </c>
      <c r="T57" s="2040">
        <v>176401</v>
      </c>
    </row>
    <row r="58" spans="1:20" x14ac:dyDescent="0.25">
      <c r="A58" s="2696" t="s">
        <v>613</v>
      </c>
      <c r="B58" s="2370">
        <v>104986</v>
      </c>
      <c r="C58" s="2400">
        <v>59704</v>
      </c>
      <c r="D58" s="2417">
        <v>3397</v>
      </c>
      <c r="E58" s="2370">
        <v>15083</v>
      </c>
      <c r="F58" s="2400">
        <v>10291</v>
      </c>
      <c r="G58" s="2416">
        <v>581</v>
      </c>
      <c r="H58" s="2369">
        <v>11535</v>
      </c>
      <c r="I58" s="2034">
        <v>201600</v>
      </c>
      <c r="J58" s="2370">
        <v>10303</v>
      </c>
      <c r="K58" s="2370">
        <v>2149</v>
      </c>
      <c r="L58" s="2370">
        <v>3461</v>
      </c>
      <c r="M58" s="2369">
        <v>1880</v>
      </c>
      <c r="N58" s="2034">
        <v>17793</v>
      </c>
      <c r="O58" s="2035">
        <v>219393</v>
      </c>
      <c r="P58" s="2458">
        <v>99764</v>
      </c>
      <c r="Q58" s="2472">
        <v>26802</v>
      </c>
      <c r="R58" s="2168">
        <v>73289</v>
      </c>
      <c r="S58" s="2169">
        <v>73152</v>
      </c>
      <c r="T58" s="2040">
        <v>173243</v>
      </c>
    </row>
    <row r="59" spans="1:20" s="1945" customFormat="1" x14ac:dyDescent="0.25">
      <c r="A59" s="1933" t="s">
        <v>553</v>
      </c>
      <c r="B59" s="2371">
        <v>25924</v>
      </c>
      <c r="C59" s="2401">
        <v>24513</v>
      </c>
      <c r="D59" s="2418">
        <v>1598</v>
      </c>
      <c r="E59" s="2371">
        <v>4170</v>
      </c>
      <c r="F59" s="2401">
        <v>2275</v>
      </c>
      <c r="G59" s="2431">
        <v>239</v>
      </c>
      <c r="H59" s="2439">
        <v>4781</v>
      </c>
      <c r="I59" s="2053">
        <v>61663</v>
      </c>
      <c r="J59" s="2371">
        <v>5633</v>
      </c>
      <c r="K59" s="2371">
        <v>1443</v>
      </c>
      <c r="L59" s="2371">
        <v>2038</v>
      </c>
      <c r="M59" s="2439">
        <v>0</v>
      </c>
      <c r="N59" s="2053">
        <v>9114</v>
      </c>
      <c r="O59" s="2054">
        <v>70777</v>
      </c>
      <c r="P59" s="2459">
        <v>30582</v>
      </c>
      <c r="Q59" s="2473">
        <v>12190</v>
      </c>
      <c r="R59" s="2487">
        <v>14424</v>
      </c>
      <c r="S59" s="2487">
        <v>18685</v>
      </c>
      <c r="T59" s="2052">
        <v>45299</v>
      </c>
    </row>
    <row r="60" spans="1:20" s="1945" customFormat="1" x14ac:dyDescent="0.25">
      <c r="A60" s="1933" t="s">
        <v>412</v>
      </c>
      <c r="B60" s="2371">
        <v>46683</v>
      </c>
      <c r="C60" s="2401">
        <v>13349</v>
      </c>
      <c r="D60" s="2418">
        <v>231</v>
      </c>
      <c r="E60" s="2371">
        <v>4419</v>
      </c>
      <c r="F60" s="2401">
        <v>4193</v>
      </c>
      <c r="G60" s="2431">
        <v>46</v>
      </c>
      <c r="H60" s="2439">
        <v>4415</v>
      </c>
      <c r="I60" s="2053">
        <v>73059</v>
      </c>
      <c r="J60" s="2371">
        <v>1459</v>
      </c>
      <c r="K60" s="2371">
        <v>0</v>
      </c>
      <c r="L60" s="2371">
        <v>1353</v>
      </c>
      <c r="M60" s="2439">
        <v>1801</v>
      </c>
      <c r="N60" s="2053">
        <v>4613</v>
      </c>
      <c r="O60" s="2054">
        <v>77672</v>
      </c>
      <c r="P60" s="2459">
        <v>38529</v>
      </c>
      <c r="Q60" s="2473">
        <v>7170</v>
      </c>
      <c r="R60" s="2487">
        <v>27551</v>
      </c>
      <c r="S60" s="2487">
        <v>25293</v>
      </c>
      <c r="T60" s="2052">
        <v>60013</v>
      </c>
    </row>
    <row r="61" spans="1:20" s="1945" customFormat="1" x14ac:dyDescent="0.25">
      <c r="A61" s="1933" t="s">
        <v>554</v>
      </c>
      <c r="B61" s="2371">
        <v>29203</v>
      </c>
      <c r="C61" s="2401">
        <v>20474</v>
      </c>
      <c r="D61" s="2418">
        <v>1485</v>
      </c>
      <c r="E61" s="2371">
        <v>5963</v>
      </c>
      <c r="F61" s="2401">
        <v>3454</v>
      </c>
      <c r="G61" s="2431">
        <v>296</v>
      </c>
      <c r="H61" s="2439">
        <v>2002</v>
      </c>
      <c r="I61" s="2053">
        <v>61096</v>
      </c>
      <c r="J61" s="2371">
        <v>2907</v>
      </c>
      <c r="K61" s="2371">
        <v>521</v>
      </c>
      <c r="L61" s="2371">
        <v>62</v>
      </c>
      <c r="M61" s="2439">
        <v>36</v>
      </c>
      <c r="N61" s="2053">
        <v>3525</v>
      </c>
      <c r="O61" s="2054">
        <v>64622</v>
      </c>
      <c r="P61" s="2459">
        <v>27657</v>
      </c>
      <c r="Q61" s="2473">
        <v>5328</v>
      </c>
      <c r="R61" s="2487">
        <v>28461</v>
      </c>
      <c r="S61" s="2487">
        <v>28081</v>
      </c>
      <c r="T61" s="2052">
        <v>61871</v>
      </c>
    </row>
    <row r="62" spans="1:20" x14ac:dyDescent="0.25">
      <c r="A62" s="2696" t="s">
        <v>614</v>
      </c>
      <c r="B62" s="2370">
        <v>23891</v>
      </c>
      <c r="C62" s="2400">
        <v>4011</v>
      </c>
      <c r="D62" s="2417">
        <v>223</v>
      </c>
      <c r="E62" s="2370">
        <v>5127</v>
      </c>
      <c r="F62" s="2400">
        <v>1454</v>
      </c>
      <c r="G62" s="2416">
        <v>262</v>
      </c>
      <c r="H62" s="2369">
        <v>1606</v>
      </c>
      <c r="I62" s="2034">
        <v>36090</v>
      </c>
      <c r="J62" s="2370">
        <v>2953</v>
      </c>
      <c r="K62" s="2370">
        <v>640</v>
      </c>
      <c r="L62" s="2370">
        <v>202</v>
      </c>
      <c r="M62" s="2369">
        <v>275</v>
      </c>
      <c r="N62" s="2034">
        <v>4070</v>
      </c>
      <c r="O62" s="2035">
        <v>40160</v>
      </c>
      <c r="P62" s="2458">
        <v>20495</v>
      </c>
      <c r="Q62" s="2472">
        <v>9968</v>
      </c>
      <c r="R62" s="2168">
        <v>15914</v>
      </c>
      <c r="S62" s="2169">
        <v>13003</v>
      </c>
      <c r="T62" s="2040">
        <v>38885</v>
      </c>
    </row>
    <row r="63" spans="1:20" x14ac:dyDescent="0.25">
      <c r="A63" s="1947" t="s">
        <v>556</v>
      </c>
      <c r="B63" s="2698">
        <v>18298</v>
      </c>
      <c r="C63" s="2699">
        <v>2208</v>
      </c>
      <c r="D63" s="2700">
        <v>105</v>
      </c>
      <c r="E63" s="2698">
        <v>3323</v>
      </c>
      <c r="F63" s="2699">
        <v>542</v>
      </c>
      <c r="G63" s="2422">
        <v>94</v>
      </c>
      <c r="H63" s="2440">
        <v>1103</v>
      </c>
      <c r="I63" s="2062">
        <v>25474</v>
      </c>
      <c r="J63" s="2698">
        <v>2550</v>
      </c>
      <c r="K63" s="2698">
        <v>203</v>
      </c>
      <c r="L63" s="2698">
        <v>38</v>
      </c>
      <c r="M63" s="2448">
        <v>275</v>
      </c>
      <c r="N63" s="2062">
        <v>3066</v>
      </c>
      <c r="O63" s="2062">
        <v>28540</v>
      </c>
      <c r="P63" s="2701">
        <v>14596</v>
      </c>
      <c r="Q63" s="2702">
        <v>5020</v>
      </c>
      <c r="R63" s="2703">
        <v>10912</v>
      </c>
      <c r="S63" s="2703">
        <v>12105</v>
      </c>
      <c r="T63" s="2062">
        <v>28037</v>
      </c>
    </row>
    <row r="64" spans="1:20" ht="15.75" thickBot="1" x14ac:dyDescent="0.3">
      <c r="A64" s="2696" t="s">
        <v>23</v>
      </c>
      <c r="B64" s="2704">
        <v>32666</v>
      </c>
      <c r="C64" s="2705">
        <v>21137</v>
      </c>
      <c r="D64" s="2706">
        <v>398</v>
      </c>
      <c r="E64" s="2704">
        <v>8674</v>
      </c>
      <c r="F64" s="2705">
        <v>2883</v>
      </c>
      <c r="G64" s="2417">
        <v>50</v>
      </c>
      <c r="H64" s="2369">
        <v>5250</v>
      </c>
      <c r="I64" s="2034">
        <v>70610</v>
      </c>
      <c r="J64" s="2704">
        <v>1862</v>
      </c>
      <c r="K64" s="2704">
        <v>756</v>
      </c>
      <c r="L64" s="2704">
        <v>55</v>
      </c>
      <c r="M64" s="2369">
        <v>922</v>
      </c>
      <c r="N64" s="2071">
        <v>3596</v>
      </c>
      <c r="O64" s="2072">
        <v>74206</v>
      </c>
      <c r="P64" s="2707">
        <v>26811</v>
      </c>
      <c r="Q64" s="2708">
        <v>14517</v>
      </c>
      <c r="R64" s="2709">
        <v>16986</v>
      </c>
      <c r="S64" s="2710">
        <v>36146</v>
      </c>
      <c r="T64" s="2040">
        <v>67648</v>
      </c>
    </row>
    <row r="65" spans="1:20" ht="15.75" thickBot="1" x14ac:dyDescent="0.3">
      <c r="A65" s="1966" t="s">
        <v>24</v>
      </c>
      <c r="B65" s="2077">
        <v>254441</v>
      </c>
      <c r="C65" s="2077">
        <v>130865</v>
      </c>
      <c r="D65" s="2080">
        <v>5686</v>
      </c>
      <c r="E65" s="2077">
        <v>47495</v>
      </c>
      <c r="F65" s="2077">
        <v>25257</v>
      </c>
      <c r="G65" s="2080">
        <v>989</v>
      </c>
      <c r="H65" s="2077">
        <v>27901</v>
      </c>
      <c r="I65" s="2078">
        <v>485959</v>
      </c>
      <c r="J65" s="2077">
        <v>20497</v>
      </c>
      <c r="K65" s="2077">
        <v>5930</v>
      </c>
      <c r="L65" s="2077">
        <v>4749</v>
      </c>
      <c r="M65" s="2077">
        <v>3374</v>
      </c>
      <c r="N65" s="2078">
        <v>34550</v>
      </c>
      <c r="O65" s="2079">
        <v>520509</v>
      </c>
      <c r="P65" s="2077">
        <v>205657</v>
      </c>
      <c r="Q65" s="2080">
        <v>95659</v>
      </c>
      <c r="R65" s="2080">
        <v>175423</v>
      </c>
      <c r="S65" s="2080">
        <v>185096</v>
      </c>
      <c r="T65" s="2080">
        <v>456178</v>
      </c>
    </row>
    <row r="66" spans="1:20" x14ac:dyDescent="0.25">
      <c r="A66" s="1971" t="s">
        <v>609</v>
      </c>
      <c r="B66" s="2374">
        <v>17462</v>
      </c>
      <c r="C66" s="2404">
        <v>7840</v>
      </c>
      <c r="D66" s="2421">
        <v>48</v>
      </c>
      <c r="E66" s="2374">
        <v>4000</v>
      </c>
      <c r="F66" s="2404">
        <v>7667</v>
      </c>
      <c r="G66" s="2421">
        <v>0</v>
      </c>
      <c r="H66" s="2374">
        <v>894</v>
      </c>
      <c r="I66" s="2034">
        <v>37864</v>
      </c>
      <c r="J66" s="2374">
        <v>12218</v>
      </c>
      <c r="K66" s="2374">
        <v>1766</v>
      </c>
      <c r="L66" s="2374">
        <v>1827</v>
      </c>
      <c r="M66" s="2374">
        <v>54</v>
      </c>
      <c r="N66" s="2084">
        <v>15866</v>
      </c>
      <c r="O66" s="2085">
        <v>53730</v>
      </c>
      <c r="P66" s="2221">
        <v>24469</v>
      </c>
      <c r="Q66" s="2471">
        <v>2010</v>
      </c>
      <c r="R66" s="2486">
        <v>7376</v>
      </c>
      <c r="S66" s="2039">
        <v>18896</v>
      </c>
      <c r="T66" s="2040">
        <v>28282</v>
      </c>
    </row>
    <row r="67" spans="1:20" x14ac:dyDescent="0.25">
      <c r="A67" s="1978" t="s">
        <v>610</v>
      </c>
      <c r="B67" s="2370">
        <v>19364</v>
      </c>
      <c r="C67" s="2400">
        <v>15189</v>
      </c>
      <c r="D67" s="2417">
        <v>0</v>
      </c>
      <c r="E67" s="2370">
        <v>3790</v>
      </c>
      <c r="F67" s="2400">
        <v>3746</v>
      </c>
      <c r="G67" s="2417">
        <v>0</v>
      </c>
      <c r="H67" s="2370">
        <v>1590</v>
      </c>
      <c r="I67" s="2034">
        <v>43680</v>
      </c>
      <c r="J67" s="2370">
        <v>15774</v>
      </c>
      <c r="K67" s="2370">
        <v>7125</v>
      </c>
      <c r="L67" s="2370">
        <v>77</v>
      </c>
      <c r="M67" s="2370">
        <v>1044</v>
      </c>
      <c r="N67" s="2087">
        <v>24020</v>
      </c>
      <c r="O67" s="2088">
        <v>67699</v>
      </c>
      <c r="P67" s="2458">
        <v>38456</v>
      </c>
      <c r="Q67" s="2472">
        <v>4374</v>
      </c>
      <c r="R67" s="2168">
        <v>2008</v>
      </c>
      <c r="S67" s="2047">
        <v>17060</v>
      </c>
      <c r="T67" s="2040">
        <v>23441</v>
      </c>
    </row>
    <row r="68" spans="1:20" x14ac:dyDescent="0.25">
      <c r="A68" s="1978" t="s">
        <v>37</v>
      </c>
      <c r="B68" s="2370">
        <v>1002</v>
      </c>
      <c r="C68" s="2400">
        <v>8145</v>
      </c>
      <c r="D68" s="2417">
        <v>0</v>
      </c>
      <c r="E68" s="2370">
        <v>296</v>
      </c>
      <c r="F68" s="2400">
        <v>357</v>
      </c>
      <c r="G68" s="2417">
        <v>0</v>
      </c>
      <c r="H68" s="2370">
        <v>62</v>
      </c>
      <c r="I68" s="2034">
        <v>9862</v>
      </c>
      <c r="J68" s="2370">
        <v>0</v>
      </c>
      <c r="K68" s="2370">
        <v>0</v>
      </c>
      <c r="L68" s="2370">
        <v>0</v>
      </c>
      <c r="M68" s="2370">
        <v>0</v>
      </c>
      <c r="N68" s="2087">
        <v>0</v>
      </c>
      <c r="O68" s="2088">
        <v>9862</v>
      </c>
      <c r="P68" s="2458">
        <v>835</v>
      </c>
      <c r="Q68" s="2472">
        <v>321</v>
      </c>
      <c r="R68" s="2168">
        <v>846</v>
      </c>
      <c r="S68" s="2047">
        <v>4276</v>
      </c>
      <c r="T68" s="2040">
        <v>5443</v>
      </c>
    </row>
    <row r="69" spans="1:20" x14ac:dyDescent="0.25">
      <c r="A69" s="1978" t="s">
        <v>38</v>
      </c>
      <c r="B69" s="2370">
        <v>1760</v>
      </c>
      <c r="C69" s="2400">
        <v>1323</v>
      </c>
      <c r="D69" s="2417">
        <v>0</v>
      </c>
      <c r="E69" s="2370">
        <v>282</v>
      </c>
      <c r="F69" s="2400">
        <v>706</v>
      </c>
      <c r="G69" s="2417">
        <v>0</v>
      </c>
      <c r="H69" s="2370">
        <v>33</v>
      </c>
      <c r="I69" s="2034">
        <v>4104</v>
      </c>
      <c r="J69" s="2370">
        <v>0</v>
      </c>
      <c r="K69" s="2370">
        <v>40</v>
      </c>
      <c r="L69" s="2370">
        <v>0</v>
      </c>
      <c r="M69" s="2370">
        <v>0</v>
      </c>
      <c r="N69" s="2087">
        <v>40</v>
      </c>
      <c r="O69" s="2088">
        <v>4144</v>
      </c>
      <c r="P69" s="2458">
        <v>1246</v>
      </c>
      <c r="Q69" s="2472">
        <v>1042</v>
      </c>
      <c r="R69" s="2168">
        <v>1856</v>
      </c>
      <c r="S69" s="2047">
        <v>1246</v>
      </c>
      <c r="T69" s="2040">
        <v>4144</v>
      </c>
    </row>
    <row r="70" spans="1:20" x14ac:dyDescent="0.25">
      <c r="A70" s="1978" t="s">
        <v>39</v>
      </c>
      <c r="B70" s="2370">
        <v>9769</v>
      </c>
      <c r="C70" s="2400">
        <v>24063</v>
      </c>
      <c r="D70" s="2417">
        <v>8</v>
      </c>
      <c r="E70" s="2370">
        <v>2640</v>
      </c>
      <c r="F70" s="2400">
        <v>1086</v>
      </c>
      <c r="G70" s="2417">
        <v>0</v>
      </c>
      <c r="H70" s="2370">
        <v>1351</v>
      </c>
      <c r="I70" s="2034">
        <v>38909</v>
      </c>
      <c r="J70" s="2370">
        <v>3474</v>
      </c>
      <c r="K70" s="2370">
        <v>12026</v>
      </c>
      <c r="L70" s="2370">
        <v>30001</v>
      </c>
      <c r="M70" s="2370">
        <v>9012</v>
      </c>
      <c r="N70" s="2087">
        <v>54513</v>
      </c>
      <c r="O70" s="2088">
        <v>93423</v>
      </c>
      <c r="P70" s="2458">
        <v>47777</v>
      </c>
      <c r="Q70" s="2472">
        <v>2104</v>
      </c>
      <c r="R70" s="2168">
        <v>9764</v>
      </c>
      <c r="S70" s="2047">
        <v>54609</v>
      </c>
      <c r="T70" s="2040">
        <v>66477</v>
      </c>
    </row>
    <row r="71" spans="1:20" ht="15" customHeight="1" x14ac:dyDescent="0.25">
      <c r="A71" s="1978" t="s">
        <v>40</v>
      </c>
      <c r="B71" s="2370">
        <v>310</v>
      </c>
      <c r="C71" s="2400">
        <v>128</v>
      </c>
      <c r="D71" s="2417">
        <v>0</v>
      </c>
      <c r="E71" s="2370">
        <v>14221</v>
      </c>
      <c r="F71" s="2400">
        <v>5045</v>
      </c>
      <c r="G71" s="2417">
        <v>0</v>
      </c>
      <c r="H71" s="2370">
        <v>9553</v>
      </c>
      <c r="I71" s="2034">
        <v>29257</v>
      </c>
      <c r="J71" s="2370">
        <v>4785</v>
      </c>
      <c r="K71" s="2370">
        <v>0</v>
      </c>
      <c r="L71" s="2370">
        <v>2</v>
      </c>
      <c r="M71" s="2370">
        <v>15954</v>
      </c>
      <c r="N71" s="2087">
        <v>20741</v>
      </c>
      <c r="O71" s="2088">
        <v>49998</v>
      </c>
      <c r="P71" s="2458">
        <v>48705</v>
      </c>
      <c r="Q71" s="2472">
        <v>299</v>
      </c>
      <c r="R71" s="2168">
        <v>258</v>
      </c>
      <c r="S71" s="2047">
        <v>979</v>
      </c>
      <c r="T71" s="2040">
        <v>1536</v>
      </c>
    </row>
    <row r="72" spans="1:20" x14ac:dyDescent="0.25">
      <c r="A72" s="2696" t="s">
        <v>41</v>
      </c>
      <c r="B72" s="2370">
        <v>8201</v>
      </c>
      <c r="C72" s="2400">
        <v>11058</v>
      </c>
      <c r="D72" s="2417">
        <v>0</v>
      </c>
      <c r="E72" s="2370">
        <v>6932</v>
      </c>
      <c r="F72" s="2400">
        <v>1807</v>
      </c>
      <c r="G72" s="2417">
        <v>0</v>
      </c>
      <c r="H72" s="2370">
        <v>142</v>
      </c>
      <c r="I72" s="2034">
        <v>28140</v>
      </c>
      <c r="J72" s="2370">
        <v>4329</v>
      </c>
      <c r="K72" s="2370">
        <v>533</v>
      </c>
      <c r="L72" s="2370">
        <v>890</v>
      </c>
      <c r="M72" s="2370">
        <v>116</v>
      </c>
      <c r="N72" s="2087">
        <v>5868</v>
      </c>
      <c r="O72" s="2088">
        <v>34008</v>
      </c>
      <c r="P72" s="2458">
        <v>18102</v>
      </c>
      <c r="Q72" s="2472">
        <v>457</v>
      </c>
      <c r="R72" s="2168">
        <v>1837</v>
      </c>
      <c r="S72" s="2047">
        <v>10281</v>
      </c>
      <c r="T72" s="2040">
        <v>12575</v>
      </c>
    </row>
    <row r="73" spans="1:20" x14ac:dyDescent="0.25">
      <c r="A73" s="1978" t="s">
        <v>42</v>
      </c>
      <c r="B73" s="2370">
        <v>4817</v>
      </c>
      <c r="C73" s="2400">
        <v>23232</v>
      </c>
      <c r="D73" s="2417">
        <v>0</v>
      </c>
      <c r="E73" s="2370">
        <v>5923</v>
      </c>
      <c r="F73" s="2400">
        <v>15137</v>
      </c>
      <c r="G73" s="2417">
        <v>0</v>
      </c>
      <c r="H73" s="2370">
        <v>12137</v>
      </c>
      <c r="I73" s="2034">
        <v>61247</v>
      </c>
      <c r="J73" s="2370">
        <v>19</v>
      </c>
      <c r="K73" s="2370">
        <v>132</v>
      </c>
      <c r="L73" s="2370">
        <v>0</v>
      </c>
      <c r="M73" s="2370">
        <v>0</v>
      </c>
      <c r="N73" s="2087">
        <v>151</v>
      </c>
      <c r="O73" s="2088">
        <v>61398</v>
      </c>
      <c r="P73" s="2458">
        <v>35630</v>
      </c>
      <c r="Q73" s="2472">
        <v>960</v>
      </c>
      <c r="R73" s="2168">
        <v>10258</v>
      </c>
      <c r="S73" s="2047">
        <v>19711</v>
      </c>
      <c r="T73" s="2040">
        <v>30929</v>
      </c>
    </row>
    <row r="74" spans="1:20" x14ac:dyDescent="0.25">
      <c r="A74" s="1978" t="s">
        <v>43</v>
      </c>
      <c r="B74" s="2370">
        <v>19167</v>
      </c>
      <c r="C74" s="2400">
        <v>4516</v>
      </c>
      <c r="D74" s="2417">
        <v>0</v>
      </c>
      <c r="E74" s="2370">
        <v>2587</v>
      </c>
      <c r="F74" s="2400">
        <v>783</v>
      </c>
      <c r="G74" s="2417">
        <v>0</v>
      </c>
      <c r="H74" s="2370">
        <v>1337</v>
      </c>
      <c r="I74" s="2034">
        <v>28391</v>
      </c>
      <c r="J74" s="2370">
        <v>157</v>
      </c>
      <c r="K74" s="2370">
        <v>10</v>
      </c>
      <c r="L74" s="2370">
        <v>3276</v>
      </c>
      <c r="M74" s="2370">
        <v>4</v>
      </c>
      <c r="N74" s="2087">
        <v>3447</v>
      </c>
      <c r="O74" s="2088">
        <v>31838</v>
      </c>
      <c r="P74" s="2458">
        <v>9793</v>
      </c>
      <c r="Q74" s="2472">
        <v>8453</v>
      </c>
      <c r="R74" s="2168">
        <v>4512</v>
      </c>
      <c r="S74" s="2047">
        <v>13011</v>
      </c>
      <c r="T74" s="2040">
        <v>25976</v>
      </c>
    </row>
    <row r="75" spans="1:20" x14ac:dyDescent="0.25">
      <c r="A75" s="1978" t="s">
        <v>44</v>
      </c>
      <c r="B75" s="2370">
        <v>5055</v>
      </c>
      <c r="C75" s="2400">
        <v>5168</v>
      </c>
      <c r="D75" s="2417">
        <v>0</v>
      </c>
      <c r="E75" s="2370">
        <v>1669</v>
      </c>
      <c r="F75" s="2400">
        <v>1487</v>
      </c>
      <c r="G75" s="2417">
        <v>0</v>
      </c>
      <c r="H75" s="2370">
        <v>74</v>
      </c>
      <c r="I75" s="2034">
        <v>13453</v>
      </c>
      <c r="J75" s="2370">
        <v>26</v>
      </c>
      <c r="K75" s="2370">
        <v>141</v>
      </c>
      <c r="L75" s="2370">
        <v>0</v>
      </c>
      <c r="M75" s="2370">
        <v>1</v>
      </c>
      <c r="N75" s="2087">
        <v>168</v>
      </c>
      <c r="O75" s="2088">
        <v>13621</v>
      </c>
      <c r="P75" s="2458">
        <v>5335</v>
      </c>
      <c r="Q75" s="2472">
        <v>222</v>
      </c>
      <c r="R75" s="2168">
        <v>3357</v>
      </c>
      <c r="S75" s="2047">
        <v>3336</v>
      </c>
      <c r="T75" s="2040">
        <v>6915</v>
      </c>
    </row>
    <row r="76" spans="1:20" x14ac:dyDescent="0.25">
      <c r="A76" s="1978" t="s">
        <v>45</v>
      </c>
      <c r="B76" s="2370">
        <v>2192</v>
      </c>
      <c r="C76" s="2400">
        <v>2030</v>
      </c>
      <c r="D76" s="2417">
        <v>0</v>
      </c>
      <c r="E76" s="2370">
        <v>302</v>
      </c>
      <c r="F76" s="2400">
        <v>487</v>
      </c>
      <c r="G76" s="2417">
        <v>0</v>
      </c>
      <c r="H76" s="2370">
        <v>725</v>
      </c>
      <c r="I76" s="2034">
        <v>5736</v>
      </c>
      <c r="J76" s="2370">
        <v>27</v>
      </c>
      <c r="K76" s="2370">
        <v>0</v>
      </c>
      <c r="L76" s="2370">
        <v>0</v>
      </c>
      <c r="M76" s="2370">
        <v>265</v>
      </c>
      <c r="N76" s="2087">
        <v>292</v>
      </c>
      <c r="O76" s="2088">
        <v>6028</v>
      </c>
      <c r="P76" s="2458">
        <v>2556</v>
      </c>
      <c r="Q76" s="2472">
        <v>298</v>
      </c>
      <c r="R76" s="2168">
        <v>1857</v>
      </c>
      <c r="S76" s="2047">
        <v>3442</v>
      </c>
      <c r="T76" s="2040">
        <v>5597</v>
      </c>
    </row>
    <row r="77" spans="1:20" x14ac:dyDescent="0.25">
      <c r="A77" s="1978" t="s">
        <v>46</v>
      </c>
      <c r="B77" s="2370">
        <v>3937</v>
      </c>
      <c r="C77" s="2400">
        <v>10662</v>
      </c>
      <c r="D77" s="2417">
        <v>0</v>
      </c>
      <c r="E77" s="2370">
        <v>868</v>
      </c>
      <c r="F77" s="2400">
        <v>5688</v>
      </c>
      <c r="G77" s="2417">
        <v>0</v>
      </c>
      <c r="H77" s="2370">
        <v>12242</v>
      </c>
      <c r="I77" s="2034">
        <v>33398</v>
      </c>
      <c r="J77" s="2370">
        <v>2150</v>
      </c>
      <c r="K77" s="2370">
        <v>0</v>
      </c>
      <c r="L77" s="2370">
        <v>1269</v>
      </c>
      <c r="M77" s="2370">
        <v>3505</v>
      </c>
      <c r="N77" s="2087">
        <v>6924</v>
      </c>
      <c r="O77" s="2088">
        <v>40322</v>
      </c>
      <c r="P77" s="2458">
        <v>27457</v>
      </c>
      <c r="Q77" s="2472">
        <v>422</v>
      </c>
      <c r="R77" s="2168">
        <v>9058</v>
      </c>
      <c r="S77" s="2047">
        <v>14555</v>
      </c>
      <c r="T77" s="2040">
        <v>24035</v>
      </c>
    </row>
    <row r="78" spans="1:20" x14ac:dyDescent="0.25">
      <c r="A78" s="1978" t="s">
        <v>47</v>
      </c>
      <c r="B78" s="2370">
        <v>615</v>
      </c>
      <c r="C78" s="2400">
        <v>265</v>
      </c>
      <c r="D78" s="2417">
        <v>0</v>
      </c>
      <c r="E78" s="2370">
        <v>401</v>
      </c>
      <c r="F78" s="2400">
        <v>694</v>
      </c>
      <c r="G78" s="2417">
        <v>0</v>
      </c>
      <c r="H78" s="2370">
        <v>13</v>
      </c>
      <c r="I78" s="2034">
        <v>1988</v>
      </c>
      <c r="J78" s="2370">
        <v>8</v>
      </c>
      <c r="K78" s="2370">
        <v>0</v>
      </c>
      <c r="L78" s="2370">
        <v>65</v>
      </c>
      <c r="M78" s="2370">
        <v>55</v>
      </c>
      <c r="N78" s="2087">
        <v>128</v>
      </c>
      <c r="O78" s="2088">
        <v>2116</v>
      </c>
      <c r="P78" s="2458">
        <v>1059</v>
      </c>
      <c r="Q78" s="2472">
        <v>330</v>
      </c>
      <c r="R78" s="2168">
        <v>854</v>
      </c>
      <c r="S78" s="2047">
        <v>492</v>
      </c>
      <c r="T78" s="2040">
        <v>1676</v>
      </c>
    </row>
    <row r="79" spans="1:20" x14ac:dyDescent="0.25">
      <c r="A79" s="1982" t="s">
        <v>557</v>
      </c>
      <c r="B79" s="2375">
        <v>10080</v>
      </c>
      <c r="C79" s="2405">
        <v>8891</v>
      </c>
      <c r="D79" s="2422">
        <v>434</v>
      </c>
      <c r="E79" s="2375">
        <v>4355</v>
      </c>
      <c r="F79" s="2405">
        <v>2370</v>
      </c>
      <c r="G79" s="2422">
        <v>0</v>
      </c>
      <c r="H79" s="2375">
        <v>3907</v>
      </c>
      <c r="I79" s="2062">
        <v>29602</v>
      </c>
      <c r="J79" s="2375">
        <v>527</v>
      </c>
      <c r="K79" s="2375">
        <v>1476</v>
      </c>
      <c r="L79" s="2375">
        <v>2279</v>
      </c>
      <c r="M79" s="2375">
        <v>1</v>
      </c>
      <c r="N79" s="2089">
        <v>4283</v>
      </c>
      <c r="O79" s="2089">
        <v>33885</v>
      </c>
      <c r="P79" s="2462">
        <v>18995</v>
      </c>
      <c r="Q79" s="2476">
        <v>6611</v>
      </c>
      <c r="R79" s="2490">
        <v>9877</v>
      </c>
      <c r="S79" s="2094">
        <v>14776</v>
      </c>
      <c r="T79" s="2062">
        <v>31264</v>
      </c>
    </row>
    <row r="80" spans="1:20" ht="15.75" thickBot="1" x14ac:dyDescent="0.3">
      <c r="A80" s="2696" t="s">
        <v>321</v>
      </c>
      <c r="B80" s="2370">
        <v>23904</v>
      </c>
      <c r="C80" s="2400">
        <v>13592</v>
      </c>
      <c r="D80" s="2417">
        <v>43</v>
      </c>
      <c r="E80" s="2370">
        <v>11475</v>
      </c>
      <c r="F80" s="2400">
        <v>3562</v>
      </c>
      <c r="G80" s="2417">
        <v>0</v>
      </c>
      <c r="H80" s="2370">
        <v>3519</v>
      </c>
      <c r="I80" s="2071">
        <v>56053</v>
      </c>
      <c r="J80" s="2370">
        <v>52089</v>
      </c>
      <c r="K80" s="2370">
        <v>22100</v>
      </c>
      <c r="L80" s="2370">
        <v>18283</v>
      </c>
      <c r="M80" s="2370">
        <v>21808</v>
      </c>
      <c r="N80" s="2087">
        <v>114280</v>
      </c>
      <c r="O80" s="2088">
        <v>170333</v>
      </c>
      <c r="P80" s="2458">
        <v>85308</v>
      </c>
      <c r="Q80" s="2708">
        <v>14128</v>
      </c>
      <c r="R80" s="2709">
        <v>17347</v>
      </c>
      <c r="S80" s="2711">
        <v>28870</v>
      </c>
      <c r="T80" s="2095">
        <v>60344</v>
      </c>
    </row>
    <row r="81" spans="1:20" s="2" customFormat="1" ht="15.75" thickBot="1" x14ac:dyDescent="0.3">
      <c r="A81" s="1992" t="s">
        <v>25</v>
      </c>
      <c r="B81" s="2096">
        <v>127636</v>
      </c>
      <c r="C81" s="2097">
        <v>136103</v>
      </c>
      <c r="D81" s="2098">
        <v>533</v>
      </c>
      <c r="E81" s="2096">
        <v>59742</v>
      </c>
      <c r="F81" s="2097">
        <v>50623</v>
      </c>
      <c r="G81" s="2098">
        <v>0</v>
      </c>
      <c r="H81" s="2096">
        <v>47580</v>
      </c>
      <c r="I81" s="2078">
        <v>421684</v>
      </c>
      <c r="J81" s="2096">
        <v>95584</v>
      </c>
      <c r="K81" s="2096">
        <v>45350</v>
      </c>
      <c r="L81" s="2096">
        <v>57970</v>
      </c>
      <c r="M81" s="2096">
        <v>51818</v>
      </c>
      <c r="N81" s="2099">
        <v>250721</v>
      </c>
      <c r="O81" s="2100">
        <v>672406</v>
      </c>
      <c r="P81" s="2096">
        <v>365723</v>
      </c>
      <c r="Q81" s="2101">
        <v>42030</v>
      </c>
      <c r="R81" s="2101">
        <v>81065</v>
      </c>
      <c r="S81" s="2102">
        <v>205539</v>
      </c>
      <c r="T81" s="2080">
        <v>328635</v>
      </c>
    </row>
    <row r="82" spans="1:20" s="2" customFormat="1" ht="15.75" thickBot="1" x14ac:dyDescent="0.3">
      <c r="A82" s="1966" t="s">
        <v>558</v>
      </c>
      <c r="B82" s="2077">
        <v>382077</v>
      </c>
      <c r="C82" s="2103">
        <v>266968</v>
      </c>
      <c r="D82" s="2104">
        <v>6219</v>
      </c>
      <c r="E82" s="2077">
        <v>107237</v>
      </c>
      <c r="F82" s="2105">
        <v>75880</v>
      </c>
      <c r="G82" s="2080">
        <v>989</v>
      </c>
      <c r="H82" s="2077">
        <v>75481</v>
      </c>
      <c r="I82" s="2078">
        <v>907644</v>
      </c>
      <c r="J82" s="2077">
        <v>116080</v>
      </c>
      <c r="K82" s="2077">
        <v>51280</v>
      </c>
      <c r="L82" s="2077">
        <v>62719</v>
      </c>
      <c r="M82" s="2077">
        <v>55192</v>
      </c>
      <c r="N82" s="2078">
        <v>285271</v>
      </c>
      <c r="O82" s="2079">
        <v>1192915</v>
      </c>
      <c r="P82" s="2077">
        <v>571381</v>
      </c>
      <c r="Q82" s="2106">
        <v>137689</v>
      </c>
      <c r="R82" s="2106">
        <v>256489</v>
      </c>
      <c r="S82" s="2107">
        <v>390635</v>
      </c>
      <c r="T82" s="2108">
        <v>784812</v>
      </c>
    </row>
    <row r="83" spans="1:20" x14ac:dyDescent="0.25">
      <c r="O83" s="2274"/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254441</v>
      </c>
      <c r="C90" s="2116">
        <v>130865</v>
      </c>
      <c r="D90" s="2117">
        <v>5686</v>
      </c>
      <c r="E90" s="2116">
        <v>47495</v>
      </c>
      <c r="F90" s="2116">
        <v>25257</v>
      </c>
      <c r="G90" s="2117">
        <v>989</v>
      </c>
      <c r="H90" s="2116">
        <v>27901</v>
      </c>
      <c r="I90" s="2118">
        <v>485959</v>
      </c>
      <c r="J90" s="2119">
        <v>20497</v>
      </c>
      <c r="K90" s="2116">
        <v>5930</v>
      </c>
      <c r="L90" s="2119">
        <v>4749</v>
      </c>
      <c r="M90" s="2116">
        <v>3374</v>
      </c>
      <c r="N90" s="2120">
        <v>34550</v>
      </c>
      <c r="O90" s="2121">
        <v>520509</v>
      </c>
      <c r="P90" s="2122">
        <v>205657</v>
      </c>
      <c r="Q90" s="2101">
        <v>95659</v>
      </c>
      <c r="R90" s="2101">
        <v>175423</v>
      </c>
      <c r="S90" s="2102">
        <v>185096</v>
      </c>
      <c r="T90" s="2080">
        <v>456178</v>
      </c>
    </row>
    <row r="91" spans="1:20" x14ac:dyDescent="0.25">
      <c r="A91" s="2123" t="s">
        <v>49</v>
      </c>
      <c r="B91" s="2377">
        <v>190325</v>
      </c>
      <c r="C91" s="2406">
        <v>83139</v>
      </c>
      <c r="D91" s="2423">
        <v>4946</v>
      </c>
      <c r="E91" s="2406">
        <v>36018</v>
      </c>
      <c r="F91" s="2406">
        <v>18250</v>
      </c>
      <c r="G91" s="2432">
        <v>771</v>
      </c>
      <c r="H91" s="2128">
        <v>19053</v>
      </c>
      <c r="I91" s="2445">
        <v>346785</v>
      </c>
      <c r="J91" s="2387">
        <v>18096</v>
      </c>
      <c r="K91" s="2406">
        <v>5562</v>
      </c>
      <c r="L91" s="2240">
        <v>4641</v>
      </c>
      <c r="M91" s="2130">
        <v>3353</v>
      </c>
      <c r="N91" s="2131">
        <v>31651</v>
      </c>
      <c r="O91" s="2132">
        <v>378437</v>
      </c>
      <c r="P91" s="2463">
        <v>151540</v>
      </c>
      <c r="Q91" s="2477">
        <v>86573</v>
      </c>
      <c r="R91" s="2491">
        <v>149749</v>
      </c>
      <c r="S91" s="2501">
        <v>98313</v>
      </c>
      <c r="T91" s="2040">
        <v>334635</v>
      </c>
    </row>
    <row r="92" spans="1:20" x14ac:dyDescent="0.25">
      <c r="A92" s="2137" t="s">
        <v>50</v>
      </c>
      <c r="B92" s="2378">
        <v>26</v>
      </c>
      <c r="C92" s="2379">
        <v>0</v>
      </c>
      <c r="D92" s="2424">
        <v>0</v>
      </c>
      <c r="E92" s="2379">
        <v>9</v>
      </c>
      <c r="F92" s="2379">
        <v>0</v>
      </c>
      <c r="G92" s="2433">
        <v>0</v>
      </c>
      <c r="H92" s="2142">
        <v>0</v>
      </c>
      <c r="I92" s="2446">
        <v>35</v>
      </c>
      <c r="J92" s="2388">
        <v>0</v>
      </c>
      <c r="K92" s="2379">
        <v>0</v>
      </c>
      <c r="L92" s="2245">
        <v>0</v>
      </c>
      <c r="M92" s="2144">
        <v>0</v>
      </c>
      <c r="N92" s="2131">
        <v>0</v>
      </c>
      <c r="O92" s="2132">
        <v>35</v>
      </c>
      <c r="P92" s="2170">
        <v>9</v>
      </c>
      <c r="Q92" s="2478">
        <v>35</v>
      </c>
      <c r="R92" s="2425">
        <v>0</v>
      </c>
      <c r="S92" s="2434">
        <v>0</v>
      </c>
      <c r="T92" s="2149">
        <v>35</v>
      </c>
    </row>
    <row r="93" spans="1:20" x14ac:dyDescent="0.25">
      <c r="A93" s="2137" t="s">
        <v>51</v>
      </c>
      <c r="B93" s="2378">
        <v>52870</v>
      </c>
      <c r="C93" s="2379">
        <v>40321</v>
      </c>
      <c r="D93" s="2424">
        <v>603</v>
      </c>
      <c r="E93" s="2379">
        <v>8488</v>
      </c>
      <c r="F93" s="2379">
        <v>4923</v>
      </c>
      <c r="G93" s="2433">
        <v>102</v>
      </c>
      <c r="H93" s="2142">
        <v>7703</v>
      </c>
      <c r="I93" s="2446">
        <v>114305</v>
      </c>
      <c r="J93" s="2388">
        <v>1535</v>
      </c>
      <c r="K93" s="2379">
        <v>294</v>
      </c>
      <c r="L93" s="2245">
        <v>108</v>
      </c>
      <c r="M93" s="2144">
        <v>21</v>
      </c>
      <c r="N93" s="2131">
        <v>1958</v>
      </c>
      <c r="O93" s="2132">
        <v>116263</v>
      </c>
      <c r="P93" s="2170">
        <v>41554</v>
      </c>
      <c r="Q93" s="2478">
        <v>1751</v>
      </c>
      <c r="R93" s="2425">
        <v>16090</v>
      </c>
      <c r="S93" s="2434">
        <v>78109</v>
      </c>
      <c r="T93" s="2149">
        <v>95950</v>
      </c>
    </row>
    <row r="94" spans="1:20" x14ac:dyDescent="0.25">
      <c r="A94" s="2150" t="s">
        <v>52</v>
      </c>
      <c r="B94" s="2379">
        <v>4883</v>
      </c>
      <c r="C94" s="2379">
        <v>1605</v>
      </c>
      <c r="D94" s="2424">
        <v>41</v>
      </c>
      <c r="E94" s="2380">
        <v>1997</v>
      </c>
      <c r="F94" s="2380">
        <v>732</v>
      </c>
      <c r="G94" s="2434">
        <v>0</v>
      </c>
      <c r="H94" s="2441">
        <v>580</v>
      </c>
      <c r="I94" s="2446">
        <v>9796</v>
      </c>
      <c r="J94" s="2389">
        <v>798</v>
      </c>
      <c r="K94" s="2380">
        <v>74</v>
      </c>
      <c r="L94" s="2151">
        <v>0</v>
      </c>
      <c r="M94" s="2380">
        <v>0</v>
      </c>
      <c r="N94" s="2131">
        <v>872</v>
      </c>
      <c r="O94" s="2132">
        <v>10668</v>
      </c>
      <c r="P94" s="2170">
        <v>4902</v>
      </c>
      <c r="Q94" s="2478">
        <v>4432</v>
      </c>
      <c r="R94" s="2425">
        <v>2429</v>
      </c>
      <c r="S94" s="2434">
        <v>3662</v>
      </c>
      <c r="T94" s="2149">
        <v>10522</v>
      </c>
    </row>
    <row r="95" spans="1:20" x14ac:dyDescent="0.25">
      <c r="A95" s="2154" t="s">
        <v>53</v>
      </c>
      <c r="B95" s="2380">
        <v>5048</v>
      </c>
      <c r="C95" s="2380">
        <v>5611</v>
      </c>
      <c r="D95" s="2425">
        <v>96</v>
      </c>
      <c r="E95" s="2380">
        <v>905</v>
      </c>
      <c r="F95" s="2380">
        <v>1261</v>
      </c>
      <c r="G95" s="2434">
        <v>116</v>
      </c>
      <c r="H95" s="2441">
        <v>328</v>
      </c>
      <c r="I95" s="2446">
        <v>13154</v>
      </c>
      <c r="J95" s="2389">
        <v>68</v>
      </c>
      <c r="K95" s="2380">
        <v>0</v>
      </c>
      <c r="L95" s="2151">
        <v>0</v>
      </c>
      <c r="M95" s="2380">
        <v>0</v>
      </c>
      <c r="N95" s="2131">
        <v>68</v>
      </c>
      <c r="O95" s="2132">
        <v>13223</v>
      </c>
      <c r="P95" s="2170">
        <v>6702</v>
      </c>
      <c r="Q95" s="2478">
        <v>1259</v>
      </c>
      <c r="R95" s="2425">
        <v>6839</v>
      </c>
      <c r="S95" s="2434">
        <v>5010</v>
      </c>
      <c r="T95" s="2149">
        <v>13108</v>
      </c>
    </row>
    <row r="96" spans="1:20" ht="15.75" thickBot="1" x14ac:dyDescent="0.3">
      <c r="A96" s="2155" t="s">
        <v>23</v>
      </c>
      <c r="B96" s="2381">
        <v>1289</v>
      </c>
      <c r="C96" s="2381">
        <v>188</v>
      </c>
      <c r="D96" s="2426">
        <v>0</v>
      </c>
      <c r="E96" s="2381">
        <v>78</v>
      </c>
      <c r="F96" s="2381">
        <v>91</v>
      </c>
      <c r="G96" s="2435">
        <v>0</v>
      </c>
      <c r="H96" s="2442">
        <v>238</v>
      </c>
      <c r="I96" s="2447">
        <v>1884</v>
      </c>
      <c r="J96" s="2390">
        <v>0</v>
      </c>
      <c r="K96" s="2381">
        <v>0</v>
      </c>
      <c r="L96" s="2156">
        <v>0</v>
      </c>
      <c r="M96" s="2381">
        <v>0</v>
      </c>
      <c r="N96" s="2131">
        <v>0</v>
      </c>
      <c r="O96" s="2132">
        <v>1884</v>
      </c>
      <c r="P96" s="2464">
        <v>950</v>
      </c>
      <c r="Q96" s="2712">
        <v>1609</v>
      </c>
      <c r="R96" s="2713">
        <v>317</v>
      </c>
      <c r="S96" s="2714">
        <v>2</v>
      </c>
      <c r="T96" s="2715">
        <v>1928</v>
      </c>
    </row>
    <row r="97" spans="1:20" ht="15.75" thickBot="1" x14ac:dyDescent="0.3">
      <c r="A97" s="2115" t="s">
        <v>492</v>
      </c>
      <c r="B97" s="2116">
        <v>127636</v>
      </c>
      <c r="C97" s="2116">
        <v>136103</v>
      </c>
      <c r="D97" s="2117">
        <v>533</v>
      </c>
      <c r="E97" s="2116">
        <v>59742</v>
      </c>
      <c r="F97" s="2116">
        <v>50623</v>
      </c>
      <c r="G97" s="2117">
        <v>0</v>
      </c>
      <c r="H97" s="2122">
        <v>47580</v>
      </c>
      <c r="I97" s="2118">
        <v>421684</v>
      </c>
      <c r="J97" s="2166">
        <v>95584</v>
      </c>
      <c r="K97" s="2116">
        <v>45350</v>
      </c>
      <c r="L97" s="2116">
        <v>57970</v>
      </c>
      <c r="M97" s="2116">
        <v>51818</v>
      </c>
      <c r="N97" s="2120">
        <v>250721</v>
      </c>
      <c r="O97" s="2121">
        <v>672406</v>
      </c>
      <c r="P97" s="2122">
        <v>365723</v>
      </c>
      <c r="Q97" s="2101">
        <v>42030</v>
      </c>
      <c r="R97" s="2101">
        <v>81065</v>
      </c>
      <c r="S97" s="2102">
        <v>205539</v>
      </c>
      <c r="T97" s="2080">
        <v>328635</v>
      </c>
    </row>
    <row r="98" spans="1:20" x14ac:dyDescent="0.25">
      <c r="A98" s="2137" t="s">
        <v>49</v>
      </c>
      <c r="B98" s="2380">
        <v>92202</v>
      </c>
      <c r="C98" s="2380">
        <v>92249</v>
      </c>
      <c r="D98" s="2425">
        <v>357</v>
      </c>
      <c r="E98" s="2380">
        <v>47749</v>
      </c>
      <c r="F98" s="2380">
        <v>38595</v>
      </c>
      <c r="G98" s="2434">
        <v>0</v>
      </c>
      <c r="H98" s="2441">
        <v>44368</v>
      </c>
      <c r="I98" s="2445">
        <v>315164</v>
      </c>
      <c r="J98" s="2389">
        <v>83940</v>
      </c>
      <c r="K98" s="2380">
        <v>32981</v>
      </c>
      <c r="L98" s="2380">
        <v>42929</v>
      </c>
      <c r="M98" s="2380">
        <v>50835</v>
      </c>
      <c r="N98" s="2131">
        <v>210685</v>
      </c>
      <c r="O98" s="2132">
        <v>525849</v>
      </c>
      <c r="P98" s="2170">
        <v>295996</v>
      </c>
      <c r="Q98" s="2477">
        <v>33343</v>
      </c>
      <c r="R98" s="2491">
        <v>69631</v>
      </c>
      <c r="S98" s="2501">
        <v>146578</v>
      </c>
      <c r="T98" s="2040">
        <v>249551</v>
      </c>
    </row>
    <row r="99" spans="1:20" x14ac:dyDescent="0.25">
      <c r="A99" s="2137" t="s">
        <v>50</v>
      </c>
      <c r="B99" s="2380">
        <v>17</v>
      </c>
      <c r="C99" s="2380">
        <v>0</v>
      </c>
      <c r="D99" s="2425">
        <v>0</v>
      </c>
      <c r="E99" s="2380">
        <v>0</v>
      </c>
      <c r="F99" s="2380">
        <v>5</v>
      </c>
      <c r="G99" s="2434">
        <v>0</v>
      </c>
      <c r="H99" s="2441">
        <v>1</v>
      </c>
      <c r="I99" s="2446">
        <v>23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23</v>
      </c>
      <c r="P99" s="2170">
        <v>12</v>
      </c>
      <c r="Q99" s="2478">
        <v>12</v>
      </c>
      <c r="R99" s="2425">
        <v>9</v>
      </c>
      <c r="S99" s="2434">
        <v>0</v>
      </c>
      <c r="T99" s="2149">
        <v>21</v>
      </c>
    </row>
    <row r="100" spans="1:20" x14ac:dyDescent="0.25">
      <c r="A100" s="2137" t="s">
        <v>51</v>
      </c>
      <c r="B100" s="2167">
        <v>34766</v>
      </c>
      <c r="C100" s="2167">
        <v>42226</v>
      </c>
      <c r="D100" s="2168">
        <v>128</v>
      </c>
      <c r="E100" s="2167">
        <v>11182</v>
      </c>
      <c r="F100" s="2167">
        <v>11882</v>
      </c>
      <c r="G100" s="2169">
        <v>0</v>
      </c>
      <c r="H100" s="2170">
        <v>2984</v>
      </c>
      <c r="I100" s="2446">
        <v>103042</v>
      </c>
      <c r="J100" s="2171">
        <v>11644</v>
      </c>
      <c r="K100" s="2167">
        <v>12368</v>
      </c>
      <c r="L100" s="2167">
        <v>15040</v>
      </c>
      <c r="M100" s="2167">
        <v>926</v>
      </c>
      <c r="N100" s="2131">
        <v>39978</v>
      </c>
      <c r="O100" s="2132">
        <v>143020</v>
      </c>
      <c r="P100" s="2170">
        <v>67105</v>
      </c>
      <c r="Q100" s="2478">
        <v>7728</v>
      </c>
      <c r="R100" s="2425">
        <v>9466</v>
      </c>
      <c r="S100" s="2434">
        <v>58365</v>
      </c>
      <c r="T100" s="2149">
        <v>75558</v>
      </c>
    </row>
    <row r="101" spans="1:20" x14ac:dyDescent="0.25">
      <c r="A101" s="2150" t="s">
        <v>52</v>
      </c>
      <c r="B101" s="2167">
        <v>484</v>
      </c>
      <c r="C101" s="2167">
        <v>512</v>
      </c>
      <c r="D101" s="2168">
        <v>48</v>
      </c>
      <c r="E101" s="2167">
        <v>624</v>
      </c>
      <c r="F101" s="2167">
        <v>97</v>
      </c>
      <c r="G101" s="2169">
        <v>0</v>
      </c>
      <c r="H101" s="2170">
        <v>196</v>
      </c>
      <c r="I101" s="2446">
        <v>1913</v>
      </c>
      <c r="J101" s="2171">
        <v>0</v>
      </c>
      <c r="K101" s="2167">
        <v>0</v>
      </c>
      <c r="L101" s="2167">
        <v>0</v>
      </c>
      <c r="M101" s="2167">
        <v>57</v>
      </c>
      <c r="N101" s="2131">
        <v>57</v>
      </c>
      <c r="O101" s="2132">
        <v>1970</v>
      </c>
      <c r="P101" s="2170">
        <v>1130</v>
      </c>
      <c r="Q101" s="2478">
        <v>671</v>
      </c>
      <c r="R101" s="2425">
        <v>712</v>
      </c>
      <c r="S101" s="2434">
        <v>575</v>
      </c>
      <c r="T101" s="2149">
        <v>1959</v>
      </c>
    </row>
    <row r="102" spans="1:20" x14ac:dyDescent="0.25">
      <c r="A102" s="2150" t="s">
        <v>53</v>
      </c>
      <c r="B102" s="2167">
        <v>42</v>
      </c>
      <c r="C102" s="2167">
        <v>15</v>
      </c>
      <c r="D102" s="2168">
        <v>0</v>
      </c>
      <c r="E102" s="2167">
        <v>144</v>
      </c>
      <c r="F102" s="2167">
        <v>43</v>
      </c>
      <c r="G102" s="2169">
        <v>0</v>
      </c>
      <c r="H102" s="2338">
        <v>30</v>
      </c>
      <c r="I102" s="2446">
        <v>274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274</v>
      </c>
      <c r="P102" s="2170">
        <v>214</v>
      </c>
      <c r="Q102" s="2478">
        <v>187</v>
      </c>
      <c r="R102" s="2425">
        <v>85</v>
      </c>
      <c r="S102" s="2434">
        <v>2</v>
      </c>
      <c r="T102" s="2149">
        <v>274</v>
      </c>
    </row>
    <row r="103" spans="1:20" ht="15.75" thickBot="1" x14ac:dyDescent="0.3">
      <c r="A103" s="2340" t="s">
        <v>23</v>
      </c>
      <c r="B103" s="2382">
        <v>124</v>
      </c>
      <c r="C103" s="2382">
        <v>1101</v>
      </c>
      <c r="D103" s="2427">
        <v>0</v>
      </c>
      <c r="E103" s="2382">
        <v>43</v>
      </c>
      <c r="F103" s="2382">
        <v>1</v>
      </c>
      <c r="G103" s="2436">
        <v>0</v>
      </c>
      <c r="H103" s="2443">
        <v>0</v>
      </c>
      <c r="I103" s="2447">
        <v>1269</v>
      </c>
      <c r="J103" s="2391">
        <v>0</v>
      </c>
      <c r="K103" s="2382">
        <v>0</v>
      </c>
      <c r="L103" s="2382">
        <v>1</v>
      </c>
      <c r="M103" s="2382">
        <v>0</v>
      </c>
      <c r="N103" s="2131">
        <v>1</v>
      </c>
      <c r="O103" s="2132">
        <v>1270</v>
      </c>
      <c r="P103" s="2464">
        <v>1267</v>
      </c>
      <c r="Q103" s="2712">
        <v>89</v>
      </c>
      <c r="R103" s="2713">
        <v>1163</v>
      </c>
      <c r="S103" s="2714">
        <v>20</v>
      </c>
      <c r="T103" s="2715">
        <v>1272</v>
      </c>
    </row>
    <row r="104" spans="1:20" ht="15.75" thickBot="1" x14ac:dyDescent="0.3">
      <c r="A104" s="2178" t="s">
        <v>558</v>
      </c>
      <c r="B104" s="2179">
        <v>382077</v>
      </c>
      <c r="C104" s="2180">
        <v>266968</v>
      </c>
      <c r="D104" s="2182">
        <v>6219</v>
      </c>
      <c r="E104" s="2180">
        <v>107237</v>
      </c>
      <c r="F104" s="2180">
        <v>75880</v>
      </c>
      <c r="G104" s="2182">
        <v>989</v>
      </c>
      <c r="H104" s="2180">
        <v>75481</v>
      </c>
      <c r="I104" s="2181">
        <v>907644</v>
      </c>
      <c r="J104" s="2179">
        <v>116080</v>
      </c>
      <c r="K104" s="2179">
        <v>51280</v>
      </c>
      <c r="L104" s="2179">
        <v>62719</v>
      </c>
      <c r="M104" s="2179">
        <v>55192</v>
      </c>
      <c r="N104" s="2120">
        <v>285271</v>
      </c>
      <c r="O104" s="2121">
        <v>1192915</v>
      </c>
      <c r="P104" s="2179">
        <v>571381</v>
      </c>
      <c r="Q104" s="2182">
        <v>137689</v>
      </c>
      <c r="R104" s="2182">
        <v>256489</v>
      </c>
      <c r="S104" s="2182">
        <v>390635</v>
      </c>
      <c r="T104" s="2182">
        <v>784812</v>
      </c>
    </row>
    <row r="105" spans="1:20" ht="30" thickBot="1" x14ac:dyDescent="0.3">
      <c r="A105" s="2183" t="s">
        <v>559</v>
      </c>
      <c r="B105" s="2184">
        <v>651555</v>
      </c>
      <c r="C105" s="2184">
        <v>285126</v>
      </c>
      <c r="D105" s="2185">
        <v>12115</v>
      </c>
      <c r="E105" s="2184">
        <v>159574</v>
      </c>
      <c r="F105" s="2184">
        <v>96502</v>
      </c>
      <c r="G105" s="2185">
        <v>1502</v>
      </c>
      <c r="H105" s="2184">
        <v>97525</v>
      </c>
      <c r="I105" s="1379">
        <v>1290283</v>
      </c>
      <c r="J105" s="2184">
        <v>119042</v>
      </c>
      <c r="K105" s="2184">
        <v>52429</v>
      </c>
      <c r="L105" s="2184">
        <v>62727</v>
      </c>
      <c r="M105" s="2184">
        <v>55228</v>
      </c>
      <c r="N105" s="1379">
        <v>289425</v>
      </c>
      <c r="O105" s="1380">
        <v>1579708</v>
      </c>
      <c r="P105" s="2184">
        <v>705358</v>
      </c>
      <c r="Q105" s="2185">
        <v>467169</v>
      </c>
      <c r="R105" s="2185">
        <v>275665</v>
      </c>
      <c r="S105" s="2185">
        <v>404135</v>
      </c>
      <c r="T105" s="2185">
        <v>1146969</v>
      </c>
    </row>
    <row r="107" spans="1:20" x14ac:dyDescent="0.25">
      <c r="B107" s="2274"/>
    </row>
    <row r="109" spans="1:20" x14ac:dyDescent="0.25">
      <c r="M109" s="2563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V109"/>
  <sheetViews>
    <sheetView topLeftCell="A82" zoomScale="80" zoomScaleNormal="80" workbookViewId="0">
      <selection activeCell="M81" activeCellId="3" sqref="H34 M34 H81 M81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627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679"/>
      <c r="B3" s="1907"/>
      <c r="C3" s="2679"/>
      <c r="D3" s="1907"/>
      <c r="E3" s="1907"/>
      <c r="F3" s="3615" t="s">
        <v>543</v>
      </c>
      <c r="G3" s="3615"/>
      <c r="H3" s="2679"/>
      <c r="I3" s="1907"/>
      <c r="J3" s="2679"/>
      <c r="K3" s="2679"/>
      <c r="L3" s="2679"/>
      <c r="M3" s="2679"/>
      <c r="N3" s="2679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678" t="s">
        <v>15</v>
      </c>
      <c r="D9" s="1909" t="s">
        <v>546</v>
      </c>
      <c r="E9" s="3609"/>
      <c r="F9" s="2678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x14ac:dyDescent="0.25">
      <c r="A10" s="1914" t="s">
        <v>17</v>
      </c>
      <c r="B10" s="2369">
        <v>7272</v>
      </c>
      <c r="C10" s="2504">
        <v>953</v>
      </c>
      <c r="D10" s="2516">
        <v>626</v>
      </c>
      <c r="E10" s="2369">
        <v>10949</v>
      </c>
      <c r="F10" s="2504">
        <v>3973</v>
      </c>
      <c r="G10" s="2516">
        <v>1</v>
      </c>
      <c r="H10" s="2540">
        <v>85</v>
      </c>
      <c r="I10" s="2034">
        <v>23232</v>
      </c>
      <c r="J10" s="2369">
        <v>0</v>
      </c>
      <c r="K10" s="2369">
        <v>0</v>
      </c>
      <c r="L10" s="2369">
        <v>0</v>
      </c>
      <c r="M10" s="2369">
        <v>0</v>
      </c>
      <c r="N10" s="2034">
        <v>0</v>
      </c>
      <c r="O10" s="2035">
        <v>23232</v>
      </c>
      <c r="P10" s="2457">
        <v>6776</v>
      </c>
      <c r="Q10" s="2471">
        <v>21166</v>
      </c>
      <c r="R10" s="2486">
        <v>616</v>
      </c>
      <c r="S10" s="2499">
        <v>267</v>
      </c>
      <c r="T10" s="2040">
        <v>22049</v>
      </c>
    </row>
    <row r="11" spans="1:20" x14ac:dyDescent="0.25">
      <c r="A11" s="2680" t="s">
        <v>552</v>
      </c>
      <c r="B11" s="2370">
        <v>2507</v>
      </c>
      <c r="C11" s="2505">
        <v>741</v>
      </c>
      <c r="D11" s="2517">
        <v>280</v>
      </c>
      <c r="E11" s="2370">
        <v>3999</v>
      </c>
      <c r="F11" s="2505">
        <v>1163</v>
      </c>
      <c r="G11" s="2516">
        <v>0</v>
      </c>
      <c r="H11" s="2540">
        <v>66</v>
      </c>
      <c r="I11" s="2034">
        <v>8476</v>
      </c>
      <c r="J11" s="2370">
        <v>0</v>
      </c>
      <c r="K11" s="2370">
        <v>0</v>
      </c>
      <c r="L11" s="2370">
        <v>0</v>
      </c>
      <c r="M11" s="2369">
        <v>0</v>
      </c>
      <c r="N11" s="2034">
        <v>0</v>
      </c>
      <c r="O11" s="2035">
        <v>8476</v>
      </c>
      <c r="P11" s="2458">
        <v>2810</v>
      </c>
      <c r="Q11" s="2472">
        <v>7095</v>
      </c>
      <c r="R11" s="2168">
        <v>932</v>
      </c>
      <c r="S11" s="2169">
        <v>1</v>
      </c>
      <c r="T11" s="2040">
        <v>8028</v>
      </c>
    </row>
    <row r="12" spans="1:20" s="1945" customFormat="1" x14ac:dyDescent="0.25">
      <c r="A12" s="1933" t="s">
        <v>553</v>
      </c>
      <c r="B12" s="2371">
        <v>332</v>
      </c>
      <c r="C12" s="2506">
        <v>227</v>
      </c>
      <c r="D12" s="2518">
        <v>15</v>
      </c>
      <c r="E12" s="2529">
        <v>1264</v>
      </c>
      <c r="F12" s="2506">
        <v>489</v>
      </c>
      <c r="G12" s="2535">
        <v>0</v>
      </c>
      <c r="H12" s="2541">
        <v>28</v>
      </c>
      <c r="I12" s="2053">
        <v>2340</v>
      </c>
      <c r="J12" s="2371">
        <v>0</v>
      </c>
      <c r="K12" s="2371">
        <v>0</v>
      </c>
      <c r="L12" s="2371">
        <v>0</v>
      </c>
      <c r="M12" s="2439">
        <v>0</v>
      </c>
      <c r="N12" s="2053">
        <v>0</v>
      </c>
      <c r="O12" s="2054">
        <v>2340</v>
      </c>
      <c r="P12" s="2459">
        <v>807</v>
      </c>
      <c r="Q12" s="2473">
        <v>2053</v>
      </c>
      <c r="R12" s="2487">
        <v>242</v>
      </c>
      <c r="S12" s="2552">
        <v>0</v>
      </c>
      <c r="T12" s="2052">
        <v>2295</v>
      </c>
    </row>
    <row r="13" spans="1:20" s="1945" customFormat="1" x14ac:dyDescent="0.25">
      <c r="A13" s="1933" t="s">
        <v>412</v>
      </c>
      <c r="B13" s="2371">
        <v>307</v>
      </c>
      <c r="C13" s="2506">
        <v>9</v>
      </c>
      <c r="D13" s="2518">
        <v>9</v>
      </c>
      <c r="E13" s="2529">
        <v>736</v>
      </c>
      <c r="F13" s="2506">
        <v>102</v>
      </c>
      <c r="G13" s="2535">
        <v>0</v>
      </c>
      <c r="H13" s="2541">
        <v>0</v>
      </c>
      <c r="I13" s="2053">
        <v>1154</v>
      </c>
      <c r="J13" s="2371">
        <v>0</v>
      </c>
      <c r="K13" s="2371">
        <v>0</v>
      </c>
      <c r="L13" s="2371">
        <v>0</v>
      </c>
      <c r="M13" s="2439">
        <v>0</v>
      </c>
      <c r="N13" s="2053">
        <v>0</v>
      </c>
      <c r="O13" s="2054">
        <v>1154</v>
      </c>
      <c r="P13" s="2459">
        <v>463</v>
      </c>
      <c r="Q13" s="2473">
        <v>736</v>
      </c>
      <c r="R13" s="2487">
        <v>247</v>
      </c>
      <c r="S13" s="2552">
        <v>0</v>
      </c>
      <c r="T13" s="2052">
        <v>983</v>
      </c>
    </row>
    <row r="14" spans="1:20" s="1945" customFormat="1" x14ac:dyDescent="0.25">
      <c r="A14" s="1933" t="s">
        <v>554</v>
      </c>
      <c r="B14" s="2371">
        <v>1373</v>
      </c>
      <c r="C14" s="2506">
        <v>446</v>
      </c>
      <c r="D14" s="2518">
        <v>226</v>
      </c>
      <c r="E14" s="2529">
        <v>1431</v>
      </c>
      <c r="F14" s="2506">
        <v>451</v>
      </c>
      <c r="G14" s="2535">
        <v>0</v>
      </c>
      <c r="H14" s="2541">
        <v>16</v>
      </c>
      <c r="I14" s="2053">
        <v>3717</v>
      </c>
      <c r="J14" s="2371">
        <v>0</v>
      </c>
      <c r="K14" s="2371">
        <v>0</v>
      </c>
      <c r="L14" s="2371">
        <v>0</v>
      </c>
      <c r="M14" s="2439">
        <v>0</v>
      </c>
      <c r="N14" s="2053">
        <v>0</v>
      </c>
      <c r="O14" s="2054">
        <v>3717</v>
      </c>
      <c r="P14" s="2459">
        <v>1042</v>
      </c>
      <c r="Q14" s="2473">
        <v>3132</v>
      </c>
      <c r="R14" s="2487">
        <v>391</v>
      </c>
      <c r="S14" s="2552">
        <v>1</v>
      </c>
      <c r="T14" s="2052">
        <v>3524</v>
      </c>
    </row>
    <row r="15" spans="1:20" x14ac:dyDescent="0.25">
      <c r="A15" s="2680" t="s">
        <v>555</v>
      </c>
      <c r="B15" s="2370">
        <v>1530</v>
      </c>
      <c r="C15" s="2505">
        <v>508</v>
      </c>
      <c r="D15" s="2517">
        <v>463</v>
      </c>
      <c r="E15" s="2370">
        <v>2381</v>
      </c>
      <c r="F15" s="2505">
        <v>538</v>
      </c>
      <c r="G15" s="2516">
        <v>0</v>
      </c>
      <c r="H15" s="2540">
        <v>51</v>
      </c>
      <c r="I15" s="2034">
        <v>5008</v>
      </c>
      <c r="J15" s="2370">
        <v>23</v>
      </c>
      <c r="K15" s="2370">
        <v>0</v>
      </c>
      <c r="L15" s="2370">
        <v>0</v>
      </c>
      <c r="M15" s="2369">
        <v>0</v>
      </c>
      <c r="N15" s="2034">
        <v>23</v>
      </c>
      <c r="O15" s="2035">
        <v>5031</v>
      </c>
      <c r="P15" s="2458">
        <v>2017</v>
      </c>
      <c r="Q15" s="2472">
        <v>4257</v>
      </c>
      <c r="R15" s="2168">
        <v>211</v>
      </c>
      <c r="S15" s="2169">
        <v>78</v>
      </c>
      <c r="T15" s="2040">
        <v>4546</v>
      </c>
    </row>
    <row r="16" spans="1:20" x14ac:dyDescent="0.25">
      <c r="A16" s="1947" t="s">
        <v>556</v>
      </c>
      <c r="B16" s="2698">
        <v>600</v>
      </c>
      <c r="C16" s="2716">
        <v>216</v>
      </c>
      <c r="D16" s="2717">
        <v>204</v>
      </c>
      <c r="E16" s="2718">
        <v>788</v>
      </c>
      <c r="F16" s="2716">
        <v>191</v>
      </c>
      <c r="G16" s="2522">
        <v>0</v>
      </c>
      <c r="H16" s="2542">
        <v>0</v>
      </c>
      <c r="I16" s="2062">
        <v>1795</v>
      </c>
      <c r="J16" s="2698">
        <v>0</v>
      </c>
      <c r="K16" s="2698">
        <v>0</v>
      </c>
      <c r="L16" s="2698">
        <v>0</v>
      </c>
      <c r="M16" s="2440">
        <v>0</v>
      </c>
      <c r="N16" s="2062">
        <v>0</v>
      </c>
      <c r="O16" s="2062">
        <v>1795</v>
      </c>
      <c r="P16" s="2701">
        <v>730</v>
      </c>
      <c r="Q16" s="2702">
        <v>1409</v>
      </c>
      <c r="R16" s="2703">
        <v>164</v>
      </c>
      <c r="S16" s="2719">
        <v>41</v>
      </c>
      <c r="T16" s="2062">
        <v>1614</v>
      </c>
    </row>
    <row r="17" spans="1:22" ht="15.75" thickBot="1" x14ac:dyDescent="0.3">
      <c r="A17" s="2680" t="s">
        <v>23</v>
      </c>
      <c r="B17" s="2704">
        <v>1289</v>
      </c>
      <c r="C17" s="2720">
        <v>212</v>
      </c>
      <c r="D17" s="2721">
        <v>73</v>
      </c>
      <c r="E17" s="2704">
        <v>2595</v>
      </c>
      <c r="F17" s="2720">
        <v>948</v>
      </c>
      <c r="G17" s="2517">
        <v>0</v>
      </c>
      <c r="H17" s="2540">
        <v>6</v>
      </c>
      <c r="I17" s="2071">
        <v>5051</v>
      </c>
      <c r="J17" s="2704">
        <v>0</v>
      </c>
      <c r="K17" s="2704">
        <v>25</v>
      </c>
      <c r="L17" s="2704">
        <v>0</v>
      </c>
      <c r="M17" s="2369">
        <v>0</v>
      </c>
      <c r="N17" s="2071">
        <v>25</v>
      </c>
      <c r="O17" s="2072">
        <v>5076</v>
      </c>
      <c r="P17" s="2707">
        <v>1312</v>
      </c>
      <c r="Q17" s="2708">
        <v>4502</v>
      </c>
      <c r="R17" s="2709">
        <v>203</v>
      </c>
      <c r="S17" s="2710">
        <v>209</v>
      </c>
      <c r="T17" s="2040">
        <v>4914</v>
      </c>
    </row>
    <row r="18" spans="1:22" ht="15.75" thickBot="1" x14ac:dyDescent="0.3">
      <c r="A18" s="1966" t="s">
        <v>24</v>
      </c>
      <c r="B18" s="2077">
        <v>12598</v>
      </c>
      <c r="C18" s="2077">
        <v>2414</v>
      </c>
      <c r="D18" s="2216">
        <v>1442</v>
      </c>
      <c r="E18" s="2077">
        <v>19925</v>
      </c>
      <c r="F18" s="2077">
        <v>6622</v>
      </c>
      <c r="G18" s="2216">
        <v>1</v>
      </c>
      <c r="H18" s="2077">
        <v>208</v>
      </c>
      <c r="I18" s="2078">
        <v>41767</v>
      </c>
      <c r="J18" s="2077">
        <v>23</v>
      </c>
      <c r="K18" s="2077">
        <v>25</v>
      </c>
      <c r="L18" s="2077">
        <v>0</v>
      </c>
      <c r="M18" s="2077">
        <v>0</v>
      </c>
      <c r="N18" s="2078">
        <v>48</v>
      </c>
      <c r="O18" s="2079">
        <v>41815</v>
      </c>
      <c r="P18" s="2077">
        <v>12916</v>
      </c>
      <c r="Q18" s="2080">
        <v>37020</v>
      </c>
      <c r="R18" s="2080">
        <v>1962</v>
      </c>
      <c r="S18" s="2080">
        <v>555</v>
      </c>
      <c r="T18" s="2080">
        <v>39537</v>
      </c>
      <c r="V18" s="2274"/>
    </row>
    <row r="19" spans="1:22" x14ac:dyDescent="0.25">
      <c r="A19" s="1971" t="s">
        <v>609</v>
      </c>
      <c r="B19" s="2374">
        <v>0</v>
      </c>
      <c r="C19" s="2509">
        <v>0</v>
      </c>
      <c r="D19" s="2521">
        <v>0</v>
      </c>
      <c r="E19" s="2531">
        <v>26</v>
      </c>
      <c r="F19" s="2509">
        <v>593</v>
      </c>
      <c r="G19" s="2521">
        <v>0</v>
      </c>
      <c r="H19" s="2531">
        <v>0</v>
      </c>
      <c r="I19" s="2034">
        <v>619</v>
      </c>
      <c r="J19" s="2374">
        <v>0</v>
      </c>
      <c r="K19" s="2374">
        <v>0</v>
      </c>
      <c r="L19" s="2374">
        <v>0</v>
      </c>
      <c r="M19" s="2374">
        <v>0</v>
      </c>
      <c r="N19" s="2084">
        <v>0</v>
      </c>
      <c r="O19" s="2085">
        <v>619</v>
      </c>
      <c r="P19" s="2221">
        <v>547</v>
      </c>
      <c r="Q19" s="2471">
        <v>40</v>
      </c>
      <c r="R19" s="2486">
        <v>29</v>
      </c>
      <c r="S19" s="2499">
        <v>547</v>
      </c>
      <c r="T19" s="2040">
        <v>616</v>
      </c>
      <c r="V19" s="2274"/>
    </row>
    <row r="20" spans="1:22" x14ac:dyDescent="0.25">
      <c r="A20" s="1978" t="s">
        <v>610</v>
      </c>
      <c r="B20" s="2370">
        <v>53</v>
      </c>
      <c r="C20" s="2505">
        <v>68</v>
      </c>
      <c r="D20" s="2517">
        <v>68</v>
      </c>
      <c r="E20" s="2532">
        <v>22</v>
      </c>
      <c r="F20" s="2505">
        <v>0</v>
      </c>
      <c r="G20" s="2517">
        <v>0</v>
      </c>
      <c r="H20" s="2532">
        <v>0</v>
      </c>
      <c r="I20" s="2034">
        <v>143</v>
      </c>
      <c r="J20" s="2370">
        <v>0</v>
      </c>
      <c r="K20" s="2370">
        <v>0</v>
      </c>
      <c r="L20" s="2370">
        <v>0</v>
      </c>
      <c r="M20" s="2370">
        <v>0</v>
      </c>
      <c r="N20" s="2087">
        <v>0</v>
      </c>
      <c r="O20" s="2088">
        <v>143</v>
      </c>
      <c r="P20" s="2458">
        <v>124</v>
      </c>
      <c r="Q20" s="2472">
        <v>143</v>
      </c>
      <c r="R20" s="2168">
        <v>0</v>
      </c>
      <c r="S20" s="2169">
        <v>0</v>
      </c>
      <c r="T20" s="2040">
        <v>143</v>
      </c>
      <c r="V20" s="2274"/>
    </row>
    <row r="21" spans="1:22" x14ac:dyDescent="0.25">
      <c r="A21" s="1978" t="s">
        <v>37</v>
      </c>
      <c r="B21" s="2370">
        <v>0</v>
      </c>
      <c r="C21" s="2505">
        <v>0</v>
      </c>
      <c r="D21" s="2517">
        <v>0</v>
      </c>
      <c r="E21" s="2532">
        <v>0</v>
      </c>
      <c r="F21" s="2505">
        <v>0</v>
      </c>
      <c r="G21" s="2517">
        <v>0</v>
      </c>
      <c r="H21" s="2532">
        <v>14</v>
      </c>
      <c r="I21" s="2034">
        <v>14</v>
      </c>
      <c r="J21" s="2370">
        <v>0</v>
      </c>
      <c r="K21" s="2370">
        <v>0</v>
      </c>
      <c r="L21" s="2370">
        <v>0</v>
      </c>
      <c r="M21" s="2370">
        <v>0</v>
      </c>
      <c r="N21" s="2087">
        <v>0</v>
      </c>
      <c r="O21" s="2088">
        <v>14</v>
      </c>
      <c r="P21" s="2458">
        <v>14</v>
      </c>
      <c r="Q21" s="2472">
        <v>14</v>
      </c>
      <c r="R21" s="2168">
        <v>0</v>
      </c>
      <c r="S21" s="2169">
        <v>0</v>
      </c>
      <c r="T21" s="2040">
        <v>14</v>
      </c>
    </row>
    <row r="22" spans="1:22" x14ac:dyDescent="0.25">
      <c r="A22" s="1978" t="s">
        <v>38</v>
      </c>
      <c r="B22" s="2370">
        <v>24</v>
      </c>
      <c r="C22" s="2505">
        <v>0</v>
      </c>
      <c r="D22" s="2517">
        <v>0</v>
      </c>
      <c r="E22" s="2532">
        <v>0</v>
      </c>
      <c r="F22" s="2505">
        <v>0</v>
      </c>
      <c r="G22" s="2517">
        <v>0</v>
      </c>
      <c r="H22" s="2532">
        <v>0</v>
      </c>
      <c r="I22" s="2034">
        <v>24</v>
      </c>
      <c r="J22" s="2370">
        <v>0</v>
      </c>
      <c r="K22" s="2370">
        <v>0</v>
      </c>
      <c r="L22" s="2370">
        <v>0</v>
      </c>
      <c r="M22" s="2370">
        <v>0</v>
      </c>
      <c r="N22" s="2087">
        <v>0</v>
      </c>
      <c r="O22" s="2088">
        <v>24</v>
      </c>
      <c r="P22" s="2458">
        <v>24</v>
      </c>
      <c r="Q22" s="2472">
        <v>24</v>
      </c>
      <c r="R22" s="2168">
        <v>0</v>
      </c>
      <c r="S22" s="2169">
        <v>0</v>
      </c>
      <c r="T22" s="2040">
        <v>24</v>
      </c>
    </row>
    <row r="23" spans="1:22" x14ac:dyDescent="0.25">
      <c r="A23" s="1978" t="s">
        <v>39</v>
      </c>
      <c r="B23" s="2370">
        <v>0</v>
      </c>
      <c r="C23" s="2505">
        <v>0</v>
      </c>
      <c r="D23" s="2517">
        <v>0</v>
      </c>
      <c r="E23" s="2532">
        <v>11</v>
      </c>
      <c r="F23" s="2505">
        <v>18</v>
      </c>
      <c r="G23" s="2517">
        <v>0</v>
      </c>
      <c r="H23" s="2532">
        <v>0</v>
      </c>
      <c r="I23" s="2034">
        <v>29</v>
      </c>
      <c r="J23" s="2370">
        <v>0</v>
      </c>
      <c r="K23" s="2370">
        <v>0</v>
      </c>
      <c r="L23" s="2370">
        <v>0</v>
      </c>
      <c r="M23" s="2370">
        <v>0</v>
      </c>
      <c r="N23" s="2087">
        <v>0</v>
      </c>
      <c r="O23" s="2088">
        <v>29</v>
      </c>
      <c r="P23" s="2458">
        <v>2</v>
      </c>
      <c r="Q23" s="2472">
        <v>28</v>
      </c>
      <c r="R23" s="2168">
        <v>0</v>
      </c>
      <c r="S23" s="2169">
        <v>0</v>
      </c>
      <c r="T23" s="2040">
        <v>28</v>
      </c>
    </row>
    <row r="24" spans="1:22" ht="15" customHeight="1" x14ac:dyDescent="0.25">
      <c r="A24" s="1978" t="s">
        <v>40</v>
      </c>
      <c r="B24" s="2370">
        <v>0</v>
      </c>
      <c r="C24" s="2505">
        <v>0</v>
      </c>
      <c r="D24" s="2517">
        <v>0</v>
      </c>
      <c r="E24" s="2532">
        <v>1</v>
      </c>
      <c r="F24" s="2505">
        <v>0</v>
      </c>
      <c r="G24" s="2517">
        <v>0</v>
      </c>
      <c r="H24" s="2532">
        <v>0</v>
      </c>
      <c r="I24" s="2034">
        <v>1</v>
      </c>
      <c r="J24" s="2370">
        <v>0</v>
      </c>
      <c r="K24" s="2370">
        <v>0</v>
      </c>
      <c r="L24" s="2370">
        <v>0</v>
      </c>
      <c r="M24" s="2370">
        <v>0</v>
      </c>
      <c r="N24" s="2087">
        <v>0</v>
      </c>
      <c r="O24" s="2088">
        <v>1</v>
      </c>
      <c r="P24" s="2458">
        <v>0</v>
      </c>
      <c r="Q24" s="2472">
        <v>0</v>
      </c>
      <c r="R24" s="2168">
        <v>0</v>
      </c>
      <c r="S24" s="2169">
        <v>0</v>
      </c>
      <c r="T24" s="2040">
        <v>0</v>
      </c>
    </row>
    <row r="25" spans="1:22" x14ac:dyDescent="0.25">
      <c r="A25" s="2696" t="s">
        <v>41</v>
      </c>
      <c r="B25" s="2370">
        <v>0</v>
      </c>
      <c r="C25" s="2505">
        <v>0</v>
      </c>
      <c r="D25" s="2517">
        <v>0</v>
      </c>
      <c r="E25" s="2532">
        <v>10</v>
      </c>
      <c r="F25" s="2505">
        <v>0</v>
      </c>
      <c r="G25" s="2517">
        <v>0</v>
      </c>
      <c r="H25" s="2532">
        <v>0</v>
      </c>
      <c r="I25" s="2034">
        <v>10</v>
      </c>
      <c r="J25" s="2370">
        <v>0</v>
      </c>
      <c r="K25" s="2370">
        <v>0</v>
      </c>
      <c r="L25" s="2370">
        <v>0</v>
      </c>
      <c r="M25" s="2370">
        <v>0</v>
      </c>
      <c r="N25" s="2087">
        <v>0</v>
      </c>
      <c r="O25" s="2088">
        <v>10</v>
      </c>
      <c r="P25" s="2458">
        <v>0</v>
      </c>
      <c r="Q25" s="2472">
        <v>7</v>
      </c>
      <c r="R25" s="2168">
        <v>0</v>
      </c>
      <c r="S25" s="2169">
        <v>0</v>
      </c>
      <c r="T25" s="2040">
        <v>7</v>
      </c>
    </row>
    <row r="26" spans="1:22" x14ac:dyDescent="0.25">
      <c r="A26" s="1978" t="s">
        <v>42</v>
      </c>
      <c r="B26" s="2370">
        <v>0</v>
      </c>
      <c r="C26" s="2505">
        <v>0</v>
      </c>
      <c r="D26" s="2517">
        <v>0</v>
      </c>
      <c r="E26" s="2532">
        <v>0</v>
      </c>
      <c r="F26" s="2505">
        <v>0</v>
      </c>
      <c r="G26" s="2517">
        <v>0</v>
      </c>
      <c r="H26" s="2532">
        <v>0</v>
      </c>
      <c r="I26" s="2034">
        <v>0</v>
      </c>
      <c r="J26" s="2370">
        <v>0</v>
      </c>
      <c r="K26" s="2370">
        <v>0</v>
      </c>
      <c r="L26" s="2370">
        <v>0</v>
      </c>
      <c r="M26" s="2370">
        <v>0</v>
      </c>
      <c r="N26" s="2087">
        <v>0</v>
      </c>
      <c r="O26" s="2088">
        <v>0</v>
      </c>
      <c r="P26" s="2458">
        <v>0</v>
      </c>
      <c r="Q26" s="2472">
        <v>0</v>
      </c>
      <c r="R26" s="2168">
        <v>0</v>
      </c>
      <c r="S26" s="2169">
        <v>0</v>
      </c>
      <c r="T26" s="2040">
        <v>0</v>
      </c>
    </row>
    <row r="27" spans="1:22" x14ac:dyDescent="0.25">
      <c r="A27" s="1978" t="s">
        <v>43</v>
      </c>
      <c r="B27" s="2370">
        <v>48</v>
      </c>
      <c r="C27" s="2505">
        <v>26</v>
      </c>
      <c r="D27" s="2517">
        <v>0</v>
      </c>
      <c r="E27" s="2532">
        <v>103</v>
      </c>
      <c r="F27" s="2505">
        <v>3</v>
      </c>
      <c r="G27" s="2517">
        <v>0</v>
      </c>
      <c r="H27" s="2532">
        <v>6</v>
      </c>
      <c r="I27" s="2034">
        <v>186</v>
      </c>
      <c r="J27" s="2370">
        <v>0</v>
      </c>
      <c r="K27" s="2370">
        <v>0</v>
      </c>
      <c r="L27" s="2370">
        <v>0</v>
      </c>
      <c r="M27" s="2370">
        <v>0</v>
      </c>
      <c r="N27" s="2087">
        <v>0</v>
      </c>
      <c r="O27" s="2088">
        <v>186</v>
      </c>
      <c r="P27" s="2458">
        <v>91</v>
      </c>
      <c r="Q27" s="2472">
        <v>109</v>
      </c>
      <c r="R27" s="2168">
        <v>77</v>
      </c>
      <c r="S27" s="2169">
        <v>0</v>
      </c>
      <c r="T27" s="2040">
        <v>186</v>
      </c>
    </row>
    <row r="28" spans="1:22" x14ac:dyDescent="0.25">
      <c r="A28" s="1978" t="s">
        <v>44</v>
      </c>
      <c r="B28" s="2370">
        <v>3</v>
      </c>
      <c r="C28" s="2505">
        <v>0</v>
      </c>
      <c r="D28" s="2517">
        <v>0</v>
      </c>
      <c r="E28" s="2532">
        <v>24</v>
      </c>
      <c r="F28" s="2505">
        <v>19</v>
      </c>
      <c r="G28" s="2517">
        <v>0</v>
      </c>
      <c r="H28" s="2532">
        <v>0</v>
      </c>
      <c r="I28" s="2034">
        <v>46</v>
      </c>
      <c r="J28" s="2370">
        <v>0</v>
      </c>
      <c r="K28" s="2370">
        <v>0</v>
      </c>
      <c r="L28" s="2370">
        <v>0</v>
      </c>
      <c r="M28" s="2370">
        <v>0</v>
      </c>
      <c r="N28" s="2087">
        <v>0</v>
      </c>
      <c r="O28" s="2088">
        <v>46</v>
      </c>
      <c r="P28" s="2458">
        <v>2</v>
      </c>
      <c r="Q28" s="2472">
        <v>46</v>
      </c>
      <c r="R28" s="2168">
        <v>0</v>
      </c>
      <c r="S28" s="2169">
        <v>0</v>
      </c>
      <c r="T28" s="2040">
        <v>46</v>
      </c>
    </row>
    <row r="29" spans="1:22" x14ac:dyDescent="0.25">
      <c r="A29" s="1978" t="s">
        <v>45</v>
      </c>
      <c r="B29" s="2370">
        <v>6</v>
      </c>
      <c r="C29" s="2505">
        <v>2</v>
      </c>
      <c r="D29" s="2517">
        <v>0</v>
      </c>
      <c r="E29" s="2532">
        <v>10</v>
      </c>
      <c r="F29" s="2505">
        <v>0</v>
      </c>
      <c r="G29" s="2517">
        <v>0</v>
      </c>
      <c r="H29" s="2532">
        <v>0</v>
      </c>
      <c r="I29" s="2034">
        <v>18</v>
      </c>
      <c r="J29" s="2370">
        <v>0</v>
      </c>
      <c r="K29" s="2370">
        <v>0</v>
      </c>
      <c r="L29" s="2370">
        <v>0</v>
      </c>
      <c r="M29" s="2370">
        <v>0</v>
      </c>
      <c r="N29" s="2087">
        <v>0</v>
      </c>
      <c r="O29" s="2088">
        <v>18</v>
      </c>
      <c r="P29" s="2458">
        <v>16</v>
      </c>
      <c r="Q29" s="2472">
        <v>18</v>
      </c>
      <c r="R29" s="2168">
        <v>0</v>
      </c>
      <c r="S29" s="2169">
        <v>0</v>
      </c>
      <c r="T29" s="2040">
        <v>18</v>
      </c>
    </row>
    <row r="30" spans="1:22" x14ac:dyDescent="0.25">
      <c r="A30" s="1978" t="s">
        <v>46</v>
      </c>
      <c r="B30" s="2370">
        <v>0</v>
      </c>
      <c r="C30" s="2505">
        <v>0</v>
      </c>
      <c r="D30" s="2517">
        <v>0</v>
      </c>
      <c r="E30" s="2532">
        <v>1</v>
      </c>
      <c r="F30" s="2505">
        <v>0</v>
      </c>
      <c r="G30" s="2517">
        <v>0</v>
      </c>
      <c r="H30" s="2532">
        <v>0</v>
      </c>
      <c r="I30" s="2034">
        <v>1</v>
      </c>
      <c r="J30" s="2370">
        <v>0</v>
      </c>
      <c r="K30" s="2370">
        <v>0</v>
      </c>
      <c r="L30" s="2370">
        <v>0</v>
      </c>
      <c r="M30" s="2370">
        <v>0</v>
      </c>
      <c r="N30" s="2087">
        <v>0</v>
      </c>
      <c r="O30" s="2088">
        <v>1</v>
      </c>
      <c r="P30" s="2458">
        <v>0</v>
      </c>
      <c r="Q30" s="2472">
        <v>1</v>
      </c>
      <c r="R30" s="2168">
        <v>0</v>
      </c>
      <c r="S30" s="2169">
        <v>0</v>
      </c>
      <c r="T30" s="2040">
        <v>1</v>
      </c>
    </row>
    <row r="31" spans="1:22" x14ac:dyDescent="0.25">
      <c r="A31" s="1978" t="s">
        <v>47</v>
      </c>
      <c r="B31" s="2370">
        <v>0</v>
      </c>
      <c r="C31" s="2505">
        <v>0</v>
      </c>
      <c r="D31" s="2517">
        <v>0</v>
      </c>
      <c r="E31" s="2532">
        <v>0</v>
      </c>
      <c r="F31" s="2505">
        <v>0</v>
      </c>
      <c r="G31" s="2517">
        <v>0</v>
      </c>
      <c r="H31" s="2532">
        <v>0</v>
      </c>
      <c r="I31" s="2034">
        <v>0</v>
      </c>
      <c r="J31" s="2370">
        <v>0</v>
      </c>
      <c r="K31" s="2370">
        <v>0</v>
      </c>
      <c r="L31" s="2370">
        <v>0</v>
      </c>
      <c r="M31" s="2370">
        <v>0</v>
      </c>
      <c r="N31" s="2087">
        <v>0</v>
      </c>
      <c r="O31" s="2088">
        <v>0</v>
      </c>
      <c r="P31" s="2458">
        <v>0</v>
      </c>
      <c r="Q31" s="2472">
        <v>0</v>
      </c>
      <c r="R31" s="2168">
        <v>0</v>
      </c>
      <c r="S31" s="2169">
        <v>0</v>
      </c>
      <c r="T31" s="2040">
        <v>0</v>
      </c>
    </row>
    <row r="32" spans="1:22" x14ac:dyDescent="0.25">
      <c r="A32" s="1982" t="s">
        <v>557</v>
      </c>
      <c r="B32" s="2375">
        <v>21</v>
      </c>
      <c r="C32" s="2510">
        <v>116</v>
      </c>
      <c r="D32" s="2522">
        <v>11</v>
      </c>
      <c r="E32" s="2533">
        <v>193</v>
      </c>
      <c r="F32" s="2510">
        <v>33</v>
      </c>
      <c r="G32" s="2522">
        <v>0</v>
      </c>
      <c r="H32" s="2533">
        <v>0</v>
      </c>
      <c r="I32" s="2062">
        <v>363</v>
      </c>
      <c r="J32" s="2375">
        <v>0</v>
      </c>
      <c r="K32" s="2375">
        <v>0</v>
      </c>
      <c r="L32" s="2375">
        <v>0</v>
      </c>
      <c r="M32" s="2375">
        <v>0</v>
      </c>
      <c r="N32" s="2089">
        <v>0</v>
      </c>
      <c r="O32" s="2089">
        <v>363</v>
      </c>
      <c r="P32" s="2462">
        <v>171</v>
      </c>
      <c r="Q32" s="2476">
        <v>213</v>
      </c>
      <c r="R32" s="2490">
        <v>10</v>
      </c>
      <c r="S32" s="2554">
        <v>0</v>
      </c>
      <c r="T32" s="2062">
        <v>223</v>
      </c>
    </row>
    <row r="33" spans="1:20" ht="15.75" thickBot="1" x14ac:dyDescent="0.3">
      <c r="A33" s="2680" t="s">
        <v>321</v>
      </c>
      <c r="B33" s="2370">
        <v>4</v>
      </c>
      <c r="C33" s="2505">
        <v>0</v>
      </c>
      <c r="D33" s="2517">
        <v>0</v>
      </c>
      <c r="E33" s="2532">
        <v>29</v>
      </c>
      <c r="F33" s="2505">
        <v>3</v>
      </c>
      <c r="G33" s="2517">
        <v>0</v>
      </c>
      <c r="H33" s="2532">
        <v>0</v>
      </c>
      <c r="I33" s="2071">
        <v>36</v>
      </c>
      <c r="J33" s="2370">
        <v>0</v>
      </c>
      <c r="K33" s="2370">
        <v>0</v>
      </c>
      <c r="L33" s="2370">
        <v>0</v>
      </c>
      <c r="M33" s="2370">
        <v>0</v>
      </c>
      <c r="N33" s="2087">
        <v>0</v>
      </c>
      <c r="O33" s="2088">
        <v>36</v>
      </c>
      <c r="P33" s="2458">
        <v>1</v>
      </c>
      <c r="Q33" s="2708">
        <v>35</v>
      </c>
      <c r="R33" s="2709">
        <v>1</v>
      </c>
      <c r="S33" s="2710">
        <v>0</v>
      </c>
      <c r="T33" s="2095">
        <v>36</v>
      </c>
    </row>
    <row r="34" spans="1:20" s="2" customFormat="1" ht="15.75" thickBot="1" x14ac:dyDescent="0.3">
      <c r="A34" s="1992" t="s">
        <v>25</v>
      </c>
      <c r="B34" s="2096">
        <v>159</v>
      </c>
      <c r="C34" s="2212">
        <v>212</v>
      </c>
      <c r="D34" s="2213">
        <v>79</v>
      </c>
      <c r="E34" s="2214">
        <v>430</v>
      </c>
      <c r="F34" s="2212">
        <v>669</v>
      </c>
      <c r="G34" s="2213">
        <v>0</v>
      </c>
      <c r="H34" s="2214">
        <v>20</v>
      </c>
      <c r="I34" s="2078">
        <v>1490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1490</v>
      </c>
      <c r="P34" s="2096">
        <v>992</v>
      </c>
      <c r="Q34" s="2101">
        <v>678</v>
      </c>
      <c r="R34" s="2101">
        <v>117</v>
      </c>
      <c r="S34" s="2102">
        <v>547</v>
      </c>
      <c r="T34" s="2080">
        <v>1342</v>
      </c>
    </row>
    <row r="35" spans="1:20" s="2" customFormat="1" ht="15.75" thickBot="1" x14ac:dyDescent="0.3">
      <c r="A35" s="1966" t="s">
        <v>558</v>
      </c>
      <c r="B35" s="2077">
        <v>12757</v>
      </c>
      <c r="C35" s="2103">
        <v>2626</v>
      </c>
      <c r="D35" s="2215">
        <v>1521</v>
      </c>
      <c r="E35" s="2077">
        <v>20355</v>
      </c>
      <c r="F35" s="2105">
        <v>7291</v>
      </c>
      <c r="G35" s="2216">
        <v>1</v>
      </c>
      <c r="H35" s="2077">
        <v>228</v>
      </c>
      <c r="I35" s="2078">
        <v>43257</v>
      </c>
      <c r="J35" s="2077">
        <v>23</v>
      </c>
      <c r="K35" s="2077">
        <v>25</v>
      </c>
      <c r="L35" s="2077">
        <v>0</v>
      </c>
      <c r="M35" s="2077">
        <v>0</v>
      </c>
      <c r="N35" s="2078">
        <v>48</v>
      </c>
      <c r="O35" s="2079">
        <v>43305</v>
      </c>
      <c r="P35" s="2077">
        <v>13908</v>
      </c>
      <c r="Q35" s="2106">
        <v>37698</v>
      </c>
      <c r="R35" s="2106">
        <v>2079</v>
      </c>
      <c r="S35" s="2107">
        <v>1102</v>
      </c>
      <c r="T35" s="2108">
        <v>40879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678" t="s">
        <v>15</v>
      </c>
      <c r="D42" s="1909" t="s">
        <v>546</v>
      </c>
      <c r="E42" s="3609"/>
      <c r="F42" s="2678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503">
        <v>5209</v>
      </c>
      <c r="C43" s="2406">
        <v>493</v>
      </c>
      <c r="D43" s="2423">
        <v>439</v>
      </c>
      <c r="E43" s="2534">
        <v>9034</v>
      </c>
      <c r="F43" s="2534">
        <v>2073</v>
      </c>
      <c r="G43" s="2501">
        <v>1</v>
      </c>
      <c r="H43" s="2543">
        <v>87</v>
      </c>
      <c r="I43" s="2034">
        <v>16896</v>
      </c>
      <c r="J43" s="2404">
        <v>0</v>
      </c>
      <c r="K43" s="2551">
        <v>0</v>
      </c>
      <c r="L43" s="2534">
        <v>0</v>
      </c>
      <c r="M43" s="2543">
        <v>0</v>
      </c>
      <c r="N43" s="2034">
        <v>0</v>
      </c>
      <c r="O43" s="2035">
        <v>16896</v>
      </c>
      <c r="P43" s="2221">
        <v>5116</v>
      </c>
      <c r="Q43" s="2472">
        <v>15005</v>
      </c>
      <c r="R43" s="2168">
        <v>156</v>
      </c>
      <c r="S43" s="2169">
        <v>88</v>
      </c>
      <c r="T43" s="2222">
        <v>15249</v>
      </c>
    </row>
    <row r="44" spans="1:20" s="2" customFormat="1" ht="15.75" thickBot="1" x14ac:dyDescent="0.3">
      <c r="A44" s="1978" t="s">
        <v>28</v>
      </c>
      <c r="B44" s="2400">
        <v>7389</v>
      </c>
      <c r="C44" s="2380">
        <v>1922</v>
      </c>
      <c r="D44" s="2425">
        <v>1003</v>
      </c>
      <c r="E44" s="2380">
        <v>10890</v>
      </c>
      <c r="F44" s="2380">
        <v>4549</v>
      </c>
      <c r="G44" s="2501">
        <v>0</v>
      </c>
      <c r="H44" s="2543">
        <v>121</v>
      </c>
      <c r="I44" s="2071">
        <v>24871</v>
      </c>
      <c r="J44" s="2391">
        <v>23</v>
      </c>
      <c r="K44" s="2389">
        <v>25</v>
      </c>
      <c r="L44" s="2380">
        <v>0</v>
      </c>
      <c r="M44" s="2543">
        <v>0</v>
      </c>
      <c r="N44" s="2034">
        <v>48</v>
      </c>
      <c r="O44" s="2035">
        <v>24919</v>
      </c>
      <c r="P44" s="2224">
        <v>7800</v>
      </c>
      <c r="Q44" s="2708">
        <v>22015</v>
      </c>
      <c r="R44" s="2709">
        <v>1806</v>
      </c>
      <c r="S44" s="2710">
        <v>467</v>
      </c>
      <c r="T44" s="2715">
        <v>24288</v>
      </c>
    </row>
    <row r="45" spans="1:20" s="2" customFormat="1" ht="15.75" thickBot="1" x14ac:dyDescent="0.3">
      <c r="A45" s="1966" t="s">
        <v>24</v>
      </c>
      <c r="B45" s="2103">
        <v>12598</v>
      </c>
      <c r="C45" s="2103">
        <v>2414</v>
      </c>
      <c r="D45" s="2101">
        <v>1442</v>
      </c>
      <c r="E45" s="2103">
        <v>19925</v>
      </c>
      <c r="F45" s="2103">
        <v>6622</v>
      </c>
      <c r="G45" s="2101">
        <v>1</v>
      </c>
      <c r="H45" s="2105">
        <v>208</v>
      </c>
      <c r="I45" s="2078">
        <v>41767</v>
      </c>
      <c r="J45" s="2077">
        <v>23</v>
      </c>
      <c r="K45" s="2103">
        <v>25</v>
      </c>
      <c r="L45" s="2103">
        <v>0</v>
      </c>
      <c r="M45" s="2103">
        <v>0</v>
      </c>
      <c r="N45" s="2078">
        <v>48</v>
      </c>
      <c r="O45" s="2079">
        <v>41815</v>
      </c>
      <c r="P45" s="2105">
        <v>12916</v>
      </c>
      <c r="Q45" s="2225">
        <v>37020</v>
      </c>
      <c r="R45" s="2225">
        <v>1962</v>
      </c>
      <c r="S45" s="2226">
        <v>555</v>
      </c>
      <c r="T45" s="2098">
        <v>39537</v>
      </c>
    </row>
    <row r="46" spans="1:20" s="2" customFormat="1" ht="15.75" thickBot="1" x14ac:dyDescent="0.3">
      <c r="A46" s="1966" t="s">
        <v>25</v>
      </c>
      <c r="B46" s="2227">
        <v>159</v>
      </c>
      <c r="C46" s="2227">
        <v>212</v>
      </c>
      <c r="D46" s="2106">
        <v>79</v>
      </c>
      <c r="E46" s="2227">
        <v>430</v>
      </c>
      <c r="F46" s="2227">
        <v>669</v>
      </c>
      <c r="G46" s="2106">
        <v>0</v>
      </c>
      <c r="H46" s="2227">
        <v>20</v>
      </c>
      <c r="I46" s="2078">
        <v>1490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1490</v>
      </c>
      <c r="P46" s="2230">
        <v>992</v>
      </c>
      <c r="Q46" s="2101">
        <v>678</v>
      </c>
      <c r="R46" s="2101">
        <v>117</v>
      </c>
      <c r="S46" s="2102">
        <v>547</v>
      </c>
      <c r="T46" s="2080">
        <v>1342</v>
      </c>
    </row>
    <row r="47" spans="1:20" s="2" customFormat="1" ht="15.75" thickBot="1" x14ac:dyDescent="0.3">
      <c r="A47" s="2028" t="s">
        <v>558</v>
      </c>
      <c r="B47" s="2227">
        <v>12757</v>
      </c>
      <c r="C47" s="2227">
        <v>2626</v>
      </c>
      <c r="D47" s="2106">
        <v>1521</v>
      </c>
      <c r="E47" s="2227">
        <v>20355</v>
      </c>
      <c r="F47" s="2227">
        <v>7291</v>
      </c>
      <c r="G47" s="2106">
        <v>1</v>
      </c>
      <c r="H47" s="2230">
        <v>228</v>
      </c>
      <c r="I47" s="2078">
        <v>43257</v>
      </c>
      <c r="J47" s="2077">
        <v>23</v>
      </c>
      <c r="K47" s="2227">
        <v>25</v>
      </c>
      <c r="L47" s="2227">
        <v>0</v>
      </c>
      <c r="M47" s="2227">
        <v>0</v>
      </c>
      <c r="N47" s="2231">
        <v>48</v>
      </c>
      <c r="O47" s="2232">
        <v>43305</v>
      </c>
      <c r="P47" s="2105">
        <v>13908</v>
      </c>
      <c r="Q47" s="2106">
        <v>37698</v>
      </c>
      <c r="R47" s="2106">
        <v>2079</v>
      </c>
      <c r="S47" s="2107">
        <v>1102</v>
      </c>
      <c r="T47" s="2108">
        <v>40879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61"/>
      <c r="Q49" s="113"/>
      <c r="R49" s="113"/>
      <c r="S49" s="113"/>
      <c r="T49" s="113"/>
    </row>
    <row r="50" spans="1:20" x14ac:dyDescent="0.25">
      <c r="P50" s="2"/>
    </row>
    <row r="51" spans="1:20" ht="15.75" thickBot="1" x14ac:dyDescent="0.3"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678" t="s">
        <v>15</v>
      </c>
      <c r="D56" s="1909" t="s">
        <v>546</v>
      </c>
      <c r="E56" s="3609"/>
      <c r="F56" s="2678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1914" t="s">
        <v>17</v>
      </c>
      <c r="B57" s="2369">
        <v>4353</v>
      </c>
      <c r="C57" s="2399">
        <v>3481</v>
      </c>
      <c r="D57" s="2416">
        <v>365</v>
      </c>
      <c r="E57" s="2369">
        <v>5783</v>
      </c>
      <c r="F57" s="2399">
        <v>4566</v>
      </c>
      <c r="G57" s="2416">
        <v>0</v>
      </c>
      <c r="H57" s="2369">
        <v>847</v>
      </c>
      <c r="I57" s="2034">
        <v>19030</v>
      </c>
      <c r="J57" s="2369">
        <v>134</v>
      </c>
      <c r="K57" s="2369">
        <v>0</v>
      </c>
      <c r="L57" s="2369">
        <v>594</v>
      </c>
      <c r="M57" s="2369">
        <v>0</v>
      </c>
      <c r="N57" s="2034">
        <v>728</v>
      </c>
      <c r="O57" s="2035">
        <v>19758</v>
      </c>
      <c r="P57" s="2457">
        <v>10511</v>
      </c>
      <c r="Q57" s="2471">
        <v>6723</v>
      </c>
      <c r="R57" s="2486">
        <v>7038</v>
      </c>
      <c r="S57" s="2499">
        <v>5289</v>
      </c>
      <c r="T57" s="2040">
        <v>19050</v>
      </c>
    </row>
    <row r="58" spans="1:20" x14ac:dyDescent="0.25">
      <c r="A58" s="2680" t="s">
        <v>552</v>
      </c>
      <c r="B58" s="2370">
        <v>5326</v>
      </c>
      <c r="C58" s="2400">
        <v>5896</v>
      </c>
      <c r="D58" s="2417">
        <v>1270</v>
      </c>
      <c r="E58" s="2370">
        <v>5836</v>
      </c>
      <c r="F58" s="2400">
        <v>3697</v>
      </c>
      <c r="G58" s="2416">
        <v>95</v>
      </c>
      <c r="H58" s="2369">
        <v>2426</v>
      </c>
      <c r="I58" s="2034">
        <v>23180</v>
      </c>
      <c r="J58" s="2370">
        <v>963</v>
      </c>
      <c r="K58" s="2370">
        <v>0</v>
      </c>
      <c r="L58" s="2370">
        <v>2217</v>
      </c>
      <c r="M58" s="2369">
        <v>71</v>
      </c>
      <c r="N58" s="2034">
        <v>3251</v>
      </c>
      <c r="O58" s="2035">
        <v>26431</v>
      </c>
      <c r="P58" s="2458">
        <v>16089</v>
      </c>
      <c r="Q58" s="2472">
        <v>3417</v>
      </c>
      <c r="R58" s="2168">
        <v>10098</v>
      </c>
      <c r="S58" s="2169">
        <v>9742</v>
      </c>
      <c r="T58" s="2040">
        <v>23257</v>
      </c>
    </row>
    <row r="59" spans="1:20" s="1945" customFormat="1" x14ac:dyDescent="0.25">
      <c r="A59" s="1933" t="s">
        <v>553</v>
      </c>
      <c r="B59" s="2371">
        <v>1826</v>
      </c>
      <c r="C59" s="2401">
        <v>2135</v>
      </c>
      <c r="D59" s="2417">
        <v>411</v>
      </c>
      <c r="E59" s="2371">
        <v>1309</v>
      </c>
      <c r="F59" s="2401">
        <v>1192</v>
      </c>
      <c r="G59" s="2416">
        <v>47</v>
      </c>
      <c r="H59" s="2439">
        <v>1084</v>
      </c>
      <c r="I59" s="2053">
        <v>7546</v>
      </c>
      <c r="J59" s="2371">
        <v>655</v>
      </c>
      <c r="K59" s="2371">
        <v>0</v>
      </c>
      <c r="L59" s="2371">
        <v>1992</v>
      </c>
      <c r="M59" s="2439">
        <v>28</v>
      </c>
      <c r="N59" s="2053">
        <v>2675</v>
      </c>
      <c r="O59" s="2054">
        <v>10221</v>
      </c>
      <c r="P59" s="2459">
        <v>7006</v>
      </c>
      <c r="Q59" s="2473">
        <v>1093</v>
      </c>
      <c r="R59" s="2487">
        <v>2308</v>
      </c>
      <c r="S59" s="2552">
        <v>3680</v>
      </c>
      <c r="T59" s="2052">
        <v>7081</v>
      </c>
    </row>
    <row r="60" spans="1:20" s="1945" customFormat="1" x14ac:dyDescent="0.25">
      <c r="A60" s="1933" t="s">
        <v>412</v>
      </c>
      <c r="B60" s="2371">
        <v>1469</v>
      </c>
      <c r="C60" s="2401">
        <v>1085</v>
      </c>
      <c r="D60" s="2417">
        <v>30</v>
      </c>
      <c r="E60" s="2371">
        <v>2434</v>
      </c>
      <c r="F60" s="2401">
        <v>1008</v>
      </c>
      <c r="G60" s="2416">
        <v>0</v>
      </c>
      <c r="H60" s="2439">
        <v>145</v>
      </c>
      <c r="I60" s="2053">
        <v>6141</v>
      </c>
      <c r="J60" s="2371">
        <v>0</v>
      </c>
      <c r="K60" s="2371">
        <v>0</v>
      </c>
      <c r="L60" s="2371">
        <v>158</v>
      </c>
      <c r="M60" s="2439">
        <v>0</v>
      </c>
      <c r="N60" s="2053">
        <v>158</v>
      </c>
      <c r="O60" s="2054">
        <v>6299</v>
      </c>
      <c r="P60" s="2459">
        <v>3321</v>
      </c>
      <c r="Q60" s="2473">
        <v>592</v>
      </c>
      <c r="R60" s="2487">
        <v>3248</v>
      </c>
      <c r="S60" s="2552">
        <v>2442</v>
      </c>
      <c r="T60" s="2052">
        <v>6282</v>
      </c>
    </row>
    <row r="61" spans="1:20" s="1945" customFormat="1" x14ac:dyDescent="0.25">
      <c r="A61" s="1933" t="s">
        <v>554</v>
      </c>
      <c r="B61" s="2371">
        <v>1898</v>
      </c>
      <c r="C61" s="2401">
        <v>2617</v>
      </c>
      <c r="D61" s="2417">
        <v>805</v>
      </c>
      <c r="E61" s="2371">
        <v>1904</v>
      </c>
      <c r="F61" s="2401">
        <v>1442</v>
      </c>
      <c r="G61" s="2416">
        <v>48</v>
      </c>
      <c r="H61" s="2439">
        <v>543</v>
      </c>
      <c r="I61" s="2053">
        <v>8404</v>
      </c>
      <c r="J61" s="2371">
        <v>308</v>
      </c>
      <c r="K61" s="2371">
        <v>0</v>
      </c>
      <c r="L61" s="2371">
        <v>67</v>
      </c>
      <c r="M61" s="2439">
        <v>0</v>
      </c>
      <c r="N61" s="2053">
        <v>375</v>
      </c>
      <c r="O61" s="2054">
        <v>8778</v>
      </c>
      <c r="P61" s="2459">
        <v>4798</v>
      </c>
      <c r="Q61" s="2473">
        <v>995</v>
      </c>
      <c r="R61" s="2487">
        <v>4192</v>
      </c>
      <c r="S61" s="2552">
        <v>3572</v>
      </c>
      <c r="T61" s="2052">
        <v>8760</v>
      </c>
    </row>
    <row r="62" spans="1:20" x14ac:dyDescent="0.25">
      <c r="A62" s="2680" t="s">
        <v>555</v>
      </c>
      <c r="B62" s="2370">
        <v>4660</v>
      </c>
      <c r="C62" s="2400">
        <v>985</v>
      </c>
      <c r="D62" s="2417">
        <v>52</v>
      </c>
      <c r="E62" s="2370">
        <v>756</v>
      </c>
      <c r="F62" s="2400">
        <v>291</v>
      </c>
      <c r="G62" s="2416">
        <v>7</v>
      </c>
      <c r="H62" s="2369">
        <v>389</v>
      </c>
      <c r="I62" s="2034">
        <v>7081</v>
      </c>
      <c r="J62" s="2370">
        <v>205</v>
      </c>
      <c r="K62" s="2370">
        <v>0</v>
      </c>
      <c r="L62" s="2370">
        <v>5</v>
      </c>
      <c r="M62" s="2369">
        <v>0</v>
      </c>
      <c r="N62" s="2034">
        <v>210</v>
      </c>
      <c r="O62" s="2035">
        <v>7291</v>
      </c>
      <c r="P62" s="2458">
        <v>3686</v>
      </c>
      <c r="Q62" s="2472">
        <v>3009</v>
      </c>
      <c r="R62" s="2168">
        <v>2882</v>
      </c>
      <c r="S62" s="2169">
        <v>1220</v>
      </c>
      <c r="T62" s="2040">
        <v>7111</v>
      </c>
    </row>
    <row r="63" spans="1:20" x14ac:dyDescent="0.25">
      <c r="A63" s="1947" t="s">
        <v>556</v>
      </c>
      <c r="B63" s="2698">
        <v>4246</v>
      </c>
      <c r="C63" s="2699">
        <v>685</v>
      </c>
      <c r="D63" s="2700">
        <v>35</v>
      </c>
      <c r="E63" s="2698">
        <v>249</v>
      </c>
      <c r="F63" s="2699">
        <v>91</v>
      </c>
      <c r="G63" s="2422">
        <v>0</v>
      </c>
      <c r="H63" s="2440">
        <v>292</v>
      </c>
      <c r="I63" s="2062">
        <v>5563</v>
      </c>
      <c r="J63" s="2698">
        <v>205</v>
      </c>
      <c r="K63" s="2698">
        <v>0</v>
      </c>
      <c r="L63" s="2698">
        <v>5</v>
      </c>
      <c r="M63" s="2440">
        <v>0</v>
      </c>
      <c r="N63" s="2062">
        <v>210</v>
      </c>
      <c r="O63" s="2062">
        <v>5773</v>
      </c>
      <c r="P63" s="2701">
        <v>2962</v>
      </c>
      <c r="Q63" s="2702">
        <v>1927</v>
      </c>
      <c r="R63" s="2703">
        <v>2496</v>
      </c>
      <c r="S63" s="2719">
        <v>1172</v>
      </c>
      <c r="T63" s="2062">
        <v>5595</v>
      </c>
    </row>
    <row r="64" spans="1:20" ht="15.75" thickBot="1" x14ac:dyDescent="0.3">
      <c r="A64" s="2680" t="s">
        <v>23</v>
      </c>
      <c r="B64" s="2704">
        <v>4105</v>
      </c>
      <c r="C64" s="2705">
        <v>1097</v>
      </c>
      <c r="D64" s="2706">
        <v>146</v>
      </c>
      <c r="E64" s="2704">
        <v>2845</v>
      </c>
      <c r="F64" s="2705">
        <v>1165</v>
      </c>
      <c r="G64" s="2417">
        <v>15</v>
      </c>
      <c r="H64" s="2369">
        <v>139</v>
      </c>
      <c r="I64" s="2071">
        <v>9350</v>
      </c>
      <c r="J64" s="2704">
        <v>158</v>
      </c>
      <c r="K64" s="2704">
        <v>0</v>
      </c>
      <c r="L64" s="2704">
        <v>55</v>
      </c>
      <c r="M64" s="2369">
        <v>736</v>
      </c>
      <c r="N64" s="2071">
        <v>949</v>
      </c>
      <c r="O64" s="2072">
        <v>10299</v>
      </c>
      <c r="P64" s="2707">
        <v>4345</v>
      </c>
      <c r="Q64" s="2708">
        <v>2445</v>
      </c>
      <c r="R64" s="2709">
        <v>4014</v>
      </c>
      <c r="S64" s="2710">
        <v>3144</v>
      </c>
      <c r="T64" s="2040">
        <v>9603</v>
      </c>
    </row>
    <row r="65" spans="1:20" ht="15.75" thickBot="1" x14ac:dyDescent="0.3">
      <c r="A65" s="1966" t="s">
        <v>24</v>
      </c>
      <c r="B65" s="2077">
        <v>18443</v>
      </c>
      <c r="C65" s="2077">
        <v>11459</v>
      </c>
      <c r="D65" s="2080">
        <v>1833</v>
      </c>
      <c r="E65" s="2077">
        <v>15219</v>
      </c>
      <c r="F65" s="2077">
        <v>9719</v>
      </c>
      <c r="G65" s="2080">
        <v>117</v>
      </c>
      <c r="H65" s="2077">
        <v>3801</v>
      </c>
      <c r="I65" s="2078">
        <v>58642</v>
      </c>
      <c r="J65" s="2077">
        <v>1460</v>
      </c>
      <c r="K65" s="2077">
        <v>0</v>
      </c>
      <c r="L65" s="2077">
        <v>2871</v>
      </c>
      <c r="M65" s="2077">
        <v>807</v>
      </c>
      <c r="N65" s="2078">
        <v>5138</v>
      </c>
      <c r="O65" s="2079">
        <v>63780</v>
      </c>
      <c r="P65" s="2077">
        <v>34631</v>
      </c>
      <c r="Q65" s="2080">
        <v>15594</v>
      </c>
      <c r="R65" s="2080">
        <v>24032</v>
      </c>
      <c r="S65" s="2080">
        <v>19395</v>
      </c>
      <c r="T65" s="2080">
        <v>59021</v>
      </c>
    </row>
    <row r="66" spans="1:20" x14ac:dyDescent="0.25">
      <c r="A66" s="1971" t="s">
        <v>609</v>
      </c>
      <c r="B66" s="2374">
        <v>2300</v>
      </c>
      <c r="C66" s="2404">
        <v>1892</v>
      </c>
      <c r="D66" s="2421">
        <v>0</v>
      </c>
      <c r="E66" s="2374">
        <v>535</v>
      </c>
      <c r="F66" s="2404">
        <v>6283</v>
      </c>
      <c r="G66" s="2421">
        <v>0</v>
      </c>
      <c r="H66" s="2374">
        <v>0</v>
      </c>
      <c r="I66" s="2034">
        <v>11011</v>
      </c>
      <c r="J66" s="2374">
        <v>802</v>
      </c>
      <c r="K66" s="2374">
        <v>210</v>
      </c>
      <c r="L66" s="2374">
        <v>31</v>
      </c>
      <c r="M66" s="2374">
        <v>0</v>
      </c>
      <c r="N66" s="2084">
        <v>1042</v>
      </c>
      <c r="O66" s="2085">
        <v>12053</v>
      </c>
      <c r="P66" s="2221">
        <v>8898</v>
      </c>
      <c r="Q66" s="2471">
        <v>79</v>
      </c>
      <c r="R66" s="2486">
        <v>887</v>
      </c>
      <c r="S66" s="2499">
        <v>684</v>
      </c>
      <c r="T66" s="2040">
        <v>1650</v>
      </c>
    </row>
    <row r="67" spans="1:20" x14ac:dyDescent="0.25">
      <c r="A67" s="1978" t="s">
        <v>610</v>
      </c>
      <c r="B67" s="2370">
        <v>1122</v>
      </c>
      <c r="C67" s="2400">
        <v>1395</v>
      </c>
      <c r="D67" s="2417">
        <v>0</v>
      </c>
      <c r="E67" s="2370">
        <v>1356</v>
      </c>
      <c r="F67" s="2400">
        <v>1488</v>
      </c>
      <c r="G67" s="2417">
        <v>0</v>
      </c>
      <c r="H67" s="2370">
        <v>0</v>
      </c>
      <c r="I67" s="2034">
        <v>5362</v>
      </c>
      <c r="J67" s="2370">
        <v>0</v>
      </c>
      <c r="K67" s="2370">
        <v>0</v>
      </c>
      <c r="L67" s="2370">
        <v>73</v>
      </c>
      <c r="M67" s="2370">
        <v>0</v>
      </c>
      <c r="N67" s="2087">
        <v>73</v>
      </c>
      <c r="O67" s="2088">
        <v>5435</v>
      </c>
      <c r="P67" s="2458">
        <v>3411</v>
      </c>
      <c r="Q67" s="2472">
        <v>301</v>
      </c>
      <c r="R67" s="2168">
        <v>40</v>
      </c>
      <c r="S67" s="2169">
        <v>1167</v>
      </c>
      <c r="T67" s="2040">
        <v>1508</v>
      </c>
    </row>
    <row r="68" spans="1:20" x14ac:dyDescent="0.25">
      <c r="A68" s="1978" t="s">
        <v>37</v>
      </c>
      <c r="B68" s="2370">
        <v>38</v>
      </c>
      <c r="C68" s="2400">
        <v>200</v>
      </c>
      <c r="D68" s="2417">
        <v>0</v>
      </c>
      <c r="E68" s="2370">
        <v>43</v>
      </c>
      <c r="F68" s="2400">
        <v>27</v>
      </c>
      <c r="G68" s="2417">
        <v>0</v>
      </c>
      <c r="H68" s="2370">
        <v>0</v>
      </c>
      <c r="I68" s="2034">
        <v>308</v>
      </c>
      <c r="J68" s="2370">
        <v>0</v>
      </c>
      <c r="K68" s="2370">
        <v>0</v>
      </c>
      <c r="L68" s="2370">
        <v>0</v>
      </c>
      <c r="M68" s="2370">
        <v>0</v>
      </c>
      <c r="N68" s="2087">
        <v>0</v>
      </c>
      <c r="O68" s="2088">
        <v>308</v>
      </c>
      <c r="P68" s="2458">
        <v>53</v>
      </c>
      <c r="Q68" s="2472">
        <v>16</v>
      </c>
      <c r="R68" s="2168">
        <v>33</v>
      </c>
      <c r="S68" s="2169">
        <v>253</v>
      </c>
      <c r="T68" s="2040">
        <v>302</v>
      </c>
    </row>
    <row r="69" spans="1:20" x14ac:dyDescent="0.25">
      <c r="A69" s="1978" t="s">
        <v>38</v>
      </c>
      <c r="B69" s="2370">
        <v>6</v>
      </c>
      <c r="C69" s="2400">
        <v>0</v>
      </c>
      <c r="D69" s="2417">
        <v>0</v>
      </c>
      <c r="E69" s="2370">
        <v>114</v>
      </c>
      <c r="F69" s="2400">
        <v>301</v>
      </c>
      <c r="G69" s="2417">
        <v>0</v>
      </c>
      <c r="H69" s="2370">
        <v>0</v>
      </c>
      <c r="I69" s="2034">
        <v>421</v>
      </c>
      <c r="J69" s="2370">
        <v>0</v>
      </c>
      <c r="K69" s="2370">
        <v>0</v>
      </c>
      <c r="L69" s="2370">
        <v>0</v>
      </c>
      <c r="M69" s="2370">
        <v>0</v>
      </c>
      <c r="N69" s="2087">
        <v>0</v>
      </c>
      <c r="O69" s="2088">
        <v>421</v>
      </c>
      <c r="P69" s="2458">
        <v>370</v>
      </c>
      <c r="Q69" s="2472">
        <v>41</v>
      </c>
      <c r="R69" s="2168">
        <v>263</v>
      </c>
      <c r="S69" s="2169">
        <v>104</v>
      </c>
      <c r="T69" s="2040">
        <v>408</v>
      </c>
    </row>
    <row r="70" spans="1:20" x14ac:dyDescent="0.25">
      <c r="A70" s="1978" t="s">
        <v>39</v>
      </c>
      <c r="B70" s="2370">
        <v>864</v>
      </c>
      <c r="C70" s="2400">
        <v>4238</v>
      </c>
      <c r="D70" s="2417">
        <v>0</v>
      </c>
      <c r="E70" s="2370">
        <v>1073</v>
      </c>
      <c r="F70" s="2400">
        <v>622</v>
      </c>
      <c r="G70" s="2417">
        <v>0</v>
      </c>
      <c r="H70" s="2370">
        <v>14</v>
      </c>
      <c r="I70" s="2034">
        <v>6810</v>
      </c>
      <c r="J70" s="2370">
        <v>193</v>
      </c>
      <c r="K70" s="2370">
        <v>313</v>
      </c>
      <c r="L70" s="2370">
        <v>7403</v>
      </c>
      <c r="M70" s="2370">
        <v>3410</v>
      </c>
      <c r="N70" s="2087">
        <v>11320</v>
      </c>
      <c r="O70" s="2088">
        <v>18130</v>
      </c>
      <c r="P70" s="2458">
        <v>13969</v>
      </c>
      <c r="Q70" s="2472">
        <v>228</v>
      </c>
      <c r="R70" s="2168">
        <v>1849</v>
      </c>
      <c r="S70" s="2169">
        <v>6532</v>
      </c>
      <c r="T70" s="2040">
        <v>8609</v>
      </c>
    </row>
    <row r="71" spans="1:20" ht="15" customHeight="1" x14ac:dyDescent="0.25">
      <c r="A71" s="1978" t="s">
        <v>40</v>
      </c>
      <c r="B71" s="2370">
        <v>91</v>
      </c>
      <c r="C71" s="2400">
        <v>61</v>
      </c>
      <c r="D71" s="2417">
        <v>0</v>
      </c>
      <c r="E71" s="2370">
        <v>8586</v>
      </c>
      <c r="F71" s="2400">
        <v>266</v>
      </c>
      <c r="G71" s="2417">
        <v>0</v>
      </c>
      <c r="H71" s="2370">
        <v>0</v>
      </c>
      <c r="I71" s="2034">
        <v>9004</v>
      </c>
      <c r="J71" s="2370">
        <v>0</v>
      </c>
      <c r="K71" s="2370">
        <v>0</v>
      </c>
      <c r="L71" s="2370">
        <v>2</v>
      </c>
      <c r="M71" s="2370">
        <v>932</v>
      </c>
      <c r="N71" s="2087">
        <v>934</v>
      </c>
      <c r="O71" s="2088">
        <v>9938</v>
      </c>
      <c r="P71" s="2458">
        <v>9872</v>
      </c>
      <c r="Q71" s="2472">
        <v>5</v>
      </c>
      <c r="R71" s="2168">
        <v>152</v>
      </c>
      <c r="S71" s="2169">
        <v>0</v>
      </c>
      <c r="T71" s="2040">
        <v>157</v>
      </c>
    </row>
    <row r="72" spans="1:20" x14ac:dyDescent="0.25">
      <c r="A72" s="2696" t="s">
        <v>41</v>
      </c>
      <c r="B72" s="2370">
        <v>275</v>
      </c>
      <c r="C72" s="2400">
        <v>4</v>
      </c>
      <c r="D72" s="2417">
        <v>0</v>
      </c>
      <c r="E72" s="2370">
        <v>252</v>
      </c>
      <c r="F72" s="2400">
        <v>4664</v>
      </c>
      <c r="G72" s="2417">
        <v>0</v>
      </c>
      <c r="H72" s="2370">
        <v>25</v>
      </c>
      <c r="I72" s="2034">
        <v>5220</v>
      </c>
      <c r="J72" s="2370">
        <v>0</v>
      </c>
      <c r="K72" s="2370">
        <v>369</v>
      </c>
      <c r="L72" s="2370">
        <v>20</v>
      </c>
      <c r="M72" s="2370">
        <v>13</v>
      </c>
      <c r="N72" s="2087">
        <v>402</v>
      </c>
      <c r="O72" s="2088">
        <v>5622</v>
      </c>
      <c r="P72" s="2458">
        <v>5474</v>
      </c>
      <c r="Q72" s="2472">
        <v>20</v>
      </c>
      <c r="R72" s="2168">
        <v>182</v>
      </c>
      <c r="S72" s="2169">
        <v>185</v>
      </c>
      <c r="T72" s="2040">
        <v>387</v>
      </c>
    </row>
    <row r="73" spans="1:20" x14ac:dyDescent="0.25">
      <c r="A73" s="1978" t="s">
        <v>42</v>
      </c>
      <c r="B73" s="2370">
        <v>182</v>
      </c>
      <c r="C73" s="2400">
        <v>1547</v>
      </c>
      <c r="D73" s="2417">
        <v>0</v>
      </c>
      <c r="E73" s="2370">
        <v>1401</v>
      </c>
      <c r="F73" s="2400">
        <v>8569</v>
      </c>
      <c r="G73" s="2417">
        <v>0</v>
      </c>
      <c r="H73" s="2370">
        <v>3757</v>
      </c>
      <c r="I73" s="2034">
        <v>15456</v>
      </c>
      <c r="J73" s="2370">
        <v>0</v>
      </c>
      <c r="K73" s="2370">
        <v>0</v>
      </c>
      <c r="L73" s="2370">
        <v>0</v>
      </c>
      <c r="M73" s="2370">
        <v>0</v>
      </c>
      <c r="N73" s="2087">
        <v>0</v>
      </c>
      <c r="O73" s="2088">
        <v>15456</v>
      </c>
      <c r="P73" s="2458">
        <v>13910</v>
      </c>
      <c r="Q73" s="2472">
        <v>37</v>
      </c>
      <c r="R73" s="2168">
        <v>3589</v>
      </c>
      <c r="S73" s="2169">
        <v>2723</v>
      </c>
      <c r="T73" s="2040">
        <v>6349</v>
      </c>
    </row>
    <row r="74" spans="1:20" x14ac:dyDescent="0.25">
      <c r="A74" s="1978" t="s">
        <v>43</v>
      </c>
      <c r="B74" s="2370">
        <v>2044</v>
      </c>
      <c r="C74" s="2400">
        <v>763</v>
      </c>
      <c r="D74" s="2417">
        <v>0</v>
      </c>
      <c r="E74" s="2370">
        <v>280</v>
      </c>
      <c r="F74" s="2400">
        <v>35</v>
      </c>
      <c r="G74" s="2417">
        <v>0</v>
      </c>
      <c r="H74" s="2370">
        <v>61</v>
      </c>
      <c r="I74" s="2034">
        <v>3182</v>
      </c>
      <c r="J74" s="2370">
        <v>0</v>
      </c>
      <c r="K74" s="2370">
        <v>0</v>
      </c>
      <c r="L74" s="2370">
        <v>0</v>
      </c>
      <c r="M74" s="2370">
        <v>0</v>
      </c>
      <c r="N74" s="2087">
        <v>0</v>
      </c>
      <c r="O74" s="2088">
        <v>3182</v>
      </c>
      <c r="P74" s="2458">
        <v>1605</v>
      </c>
      <c r="Q74" s="2472">
        <v>148</v>
      </c>
      <c r="R74" s="2168">
        <v>642</v>
      </c>
      <c r="S74" s="2169">
        <v>2323</v>
      </c>
      <c r="T74" s="2040">
        <v>3113</v>
      </c>
    </row>
    <row r="75" spans="1:20" x14ac:dyDescent="0.25">
      <c r="A75" s="1978" t="s">
        <v>44</v>
      </c>
      <c r="B75" s="2370">
        <v>1707</v>
      </c>
      <c r="C75" s="2400">
        <v>10</v>
      </c>
      <c r="D75" s="2417">
        <v>0</v>
      </c>
      <c r="E75" s="2370">
        <v>641</v>
      </c>
      <c r="F75" s="2400">
        <v>670</v>
      </c>
      <c r="G75" s="2417">
        <v>0</v>
      </c>
      <c r="H75" s="2370">
        <v>1</v>
      </c>
      <c r="I75" s="2034">
        <v>3029</v>
      </c>
      <c r="J75" s="2370">
        <v>0</v>
      </c>
      <c r="K75" s="2370">
        <v>0</v>
      </c>
      <c r="L75" s="2370">
        <v>0</v>
      </c>
      <c r="M75" s="2370">
        <v>0</v>
      </c>
      <c r="N75" s="2087">
        <v>0</v>
      </c>
      <c r="O75" s="2088">
        <v>3029</v>
      </c>
      <c r="P75" s="2458">
        <v>1837</v>
      </c>
      <c r="Q75" s="2472">
        <v>15</v>
      </c>
      <c r="R75" s="2168">
        <v>1064</v>
      </c>
      <c r="S75" s="2169">
        <v>96</v>
      </c>
      <c r="T75" s="2040">
        <v>1175</v>
      </c>
    </row>
    <row r="76" spans="1:20" x14ac:dyDescent="0.25">
      <c r="A76" s="1978" t="s">
        <v>45</v>
      </c>
      <c r="B76" s="2370">
        <v>779</v>
      </c>
      <c r="C76" s="2400">
        <v>619</v>
      </c>
      <c r="D76" s="2417">
        <v>0</v>
      </c>
      <c r="E76" s="2370">
        <v>24</v>
      </c>
      <c r="F76" s="2400">
        <v>23</v>
      </c>
      <c r="G76" s="2417">
        <v>0</v>
      </c>
      <c r="H76" s="2370">
        <v>169</v>
      </c>
      <c r="I76" s="2034">
        <v>1614</v>
      </c>
      <c r="J76" s="2370">
        <v>0</v>
      </c>
      <c r="K76" s="2370">
        <v>0</v>
      </c>
      <c r="L76" s="2370">
        <v>0</v>
      </c>
      <c r="M76" s="2370">
        <v>0</v>
      </c>
      <c r="N76" s="2087">
        <v>0</v>
      </c>
      <c r="O76" s="2088">
        <v>1614</v>
      </c>
      <c r="P76" s="2458">
        <v>583</v>
      </c>
      <c r="Q76" s="2472">
        <v>0</v>
      </c>
      <c r="R76" s="2168">
        <v>271</v>
      </c>
      <c r="S76" s="2169">
        <v>743</v>
      </c>
      <c r="T76" s="2040">
        <v>1014</v>
      </c>
    </row>
    <row r="77" spans="1:20" x14ac:dyDescent="0.25">
      <c r="A77" s="1978" t="s">
        <v>46</v>
      </c>
      <c r="B77" s="2370">
        <v>103</v>
      </c>
      <c r="C77" s="2400">
        <v>943</v>
      </c>
      <c r="D77" s="2417">
        <v>0</v>
      </c>
      <c r="E77" s="2370">
        <v>71</v>
      </c>
      <c r="F77" s="2400">
        <v>3242</v>
      </c>
      <c r="G77" s="2417">
        <v>0</v>
      </c>
      <c r="H77" s="2370">
        <v>756</v>
      </c>
      <c r="I77" s="2034">
        <v>5115</v>
      </c>
      <c r="J77" s="2370">
        <v>0</v>
      </c>
      <c r="K77" s="2370">
        <v>0</v>
      </c>
      <c r="L77" s="2370">
        <v>385</v>
      </c>
      <c r="M77" s="2370">
        <v>0</v>
      </c>
      <c r="N77" s="2087">
        <v>385</v>
      </c>
      <c r="O77" s="2088">
        <v>5500</v>
      </c>
      <c r="P77" s="2458">
        <v>4464</v>
      </c>
      <c r="Q77" s="2472">
        <v>78</v>
      </c>
      <c r="R77" s="2168">
        <v>2063</v>
      </c>
      <c r="S77" s="2169">
        <v>1443</v>
      </c>
      <c r="T77" s="2040">
        <v>3584</v>
      </c>
    </row>
    <row r="78" spans="1:20" x14ac:dyDescent="0.25">
      <c r="A78" s="1978" t="s">
        <v>47</v>
      </c>
      <c r="B78" s="2370">
        <v>45</v>
      </c>
      <c r="C78" s="2400">
        <v>190</v>
      </c>
      <c r="D78" s="2417">
        <v>0</v>
      </c>
      <c r="E78" s="2370">
        <v>19</v>
      </c>
      <c r="F78" s="2400">
        <v>579</v>
      </c>
      <c r="G78" s="2417">
        <v>0</v>
      </c>
      <c r="H78" s="2370">
        <v>0</v>
      </c>
      <c r="I78" s="2034">
        <v>833</v>
      </c>
      <c r="J78" s="2370">
        <v>0</v>
      </c>
      <c r="K78" s="2370">
        <v>0</v>
      </c>
      <c r="L78" s="2370">
        <v>48</v>
      </c>
      <c r="M78" s="2370">
        <v>0</v>
      </c>
      <c r="N78" s="2087">
        <v>48</v>
      </c>
      <c r="O78" s="2088">
        <v>881</v>
      </c>
      <c r="P78" s="2458">
        <v>627</v>
      </c>
      <c r="Q78" s="2472">
        <v>234</v>
      </c>
      <c r="R78" s="2168">
        <v>45</v>
      </c>
      <c r="S78" s="2169">
        <v>190</v>
      </c>
      <c r="T78" s="2040">
        <v>469</v>
      </c>
    </row>
    <row r="79" spans="1:20" x14ac:dyDescent="0.25">
      <c r="A79" s="1982" t="s">
        <v>557</v>
      </c>
      <c r="B79" s="2375">
        <v>189</v>
      </c>
      <c r="C79" s="2405">
        <v>1266</v>
      </c>
      <c r="D79" s="2422">
        <v>60</v>
      </c>
      <c r="E79" s="2375">
        <v>1366</v>
      </c>
      <c r="F79" s="2405">
        <v>661</v>
      </c>
      <c r="G79" s="2422">
        <v>0</v>
      </c>
      <c r="H79" s="2375">
        <v>18</v>
      </c>
      <c r="I79" s="2062">
        <v>3500</v>
      </c>
      <c r="J79" s="2375">
        <v>0</v>
      </c>
      <c r="K79" s="2375">
        <v>0</v>
      </c>
      <c r="L79" s="2375">
        <v>66</v>
      </c>
      <c r="M79" s="2375">
        <v>0</v>
      </c>
      <c r="N79" s="2089">
        <v>66</v>
      </c>
      <c r="O79" s="2089">
        <v>3566</v>
      </c>
      <c r="P79" s="2462">
        <v>1724</v>
      </c>
      <c r="Q79" s="2476">
        <v>596</v>
      </c>
      <c r="R79" s="2490">
        <v>1380</v>
      </c>
      <c r="S79" s="2554">
        <v>1251</v>
      </c>
      <c r="T79" s="2062">
        <v>3227</v>
      </c>
    </row>
    <row r="80" spans="1:20" ht="15.75" thickBot="1" x14ac:dyDescent="0.3">
      <c r="A80" s="2680" t="s">
        <v>321</v>
      </c>
      <c r="B80" s="2370">
        <v>3106</v>
      </c>
      <c r="C80" s="2400">
        <v>401</v>
      </c>
      <c r="D80" s="2417">
        <v>0</v>
      </c>
      <c r="E80" s="2370">
        <v>6763</v>
      </c>
      <c r="F80" s="2400">
        <v>2094</v>
      </c>
      <c r="G80" s="2417">
        <v>0</v>
      </c>
      <c r="H80" s="2370">
        <v>654</v>
      </c>
      <c r="I80" s="2071">
        <v>13019</v>
      </c>
      <c r="J80" s="2370">
        <v>82</v>
      </c>
      <c r="K80" s="2370">
        <v>5013</v>
      </c>
      <c r="L80" s="2370">
        <v>3108</v>
      </c>
      <c r="M80" s="2370">
        <v>527</v>
      </c>
      <c r="N80" s="2087">
        <v>8730</v>
      </c>
      <c r="O80" s="2088">
        <v>21749</v>
      </c>
      <c r="P80" s="2458">
        <v>20564</v>
      </c>
      <c r="Q80" s="2708">
        <v>1883</v>
      </c>
      <c r="R80" s="2709">
        <v>1822</v>
      </c>
      <c r="S80" s="2710">
        <v>5488</v>
      </c>
      <c r="T80" s="2095">
        <v>9193</v>
      </c>
    </row>
    <row r="81" spans="1:20" s="2" customFormat="1" ht="15.75" thickBot="1" x14ac:dyDescent="0.3">
      <c r="A81" s="1992" t="s">
        <v>25</v>
      </c>
      <c r="B81" s="2096">
        <v>12851</v>
      </c>
      <c r="C81" s="2097">
        <v>13529</v>
      </c>
      <c r="D81" s="2098">
        <v>60</v>
      </c>
      <c r="E81" s="2096">
        <v>22524</v>
      </c>
      <c r="F81" s="2097">
        <v>29524</v>
      </c>
      <c r="G81" s="2098">
        <v>0</v>
      </c>
      <c r="H81" s="2096">
        <v>5455</v>
      </c>
      <c r="I81" s="2078">
        <v>83884</v>
      </c>
      <c r="J81" s="2096">
        <v>1077</v>
      </c>
      <c r="K81" s="2096">
        <v>5904</v>
      </c>
      <c r="L81" s="2096">
        <v>11136</v>
      </c>
      <c r="M81" s="2096">
        <v>4882</v>
      </c>
      <c r="N81" s="2099">
        <v>23000</v>
      </c>
      <c r="O81" s="2100">
        <v>106884</v>
      </c>
      <c r="P81" s="2096">
        <v>87361</v>
      </c>
      <c r="Q81" s="2101">
        <v>3681</v>
      </c>
      <c r="R81" s="2101">
        <v>14282</v>
      </c>
      <c r="S81" s="2102">
        <v>23182</v>
      </c>
      <c r="T81" s="2080">
        <v>41145</v>
      </c>
    </row>
    <row r="82" spans="1:20" s="2" customFormat="1" ht="15.75" thickBot="1" x14ac:dyDescent="0.3">
      <c r="A82" s="1966" t="s">
        <v>558</v>
      </c>
      <c r="B82" s="2077">
        <v>31295</v>
      </c>
      <c r="C82" s="2103">
        <v>24988</v>
      </c>
      <c r="D82" s="2104">
        <v>1893</v>
      </c>
      <c r="E82" s="2077">
        <v>37744</v>
      </c>
      <c r="F82" s="2105">
        <v>39243</v>
      </c>
      <c r="G82" s="2080">
        <v>117</v>
      </c>
      <c r="H82" s="2077">
        <v>9256</v>
      </c>
      <c r="I82" s="2078">
        <v>142526</v>
      </c>
      <c r="J82" s="2077">
        <v>2537</v>
      </c>
      <c r="K82" s="2077">
        <v>5904</v>
      </c>
      <c r="L82" s="2077">
        <v>14008</v>
      </c>
      <c r="M82" s="2077">
        <v>5689</v>
      </c>
      <c r="N82" s="2078">
        <v>28138</v>
      </c>
      <c r="O82" s="2079">
        <v>170664</v>
      </c>
      <c r="P82" s="2077">
        <v>121992</v>
      </c>
      <c r="Q82" s="2106">
        <v>19276</v>
      </c>
      <c r="R82" s="2106">
        <v>38314</v>
      </c>
      <c r="S82" s="2107">
        <v>42576</v>
      </c>
      <c r="T82" s="2108">
        <v>100166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18443</v>
      </c>
      <c r="C90" s="2116">
        <v>11459</v>
      </c>
      <c r="D90" s="2237">
        <v>1833</v>
      </c>
      <c r="E90" s="2116">
        <v>15219</v>
      </c>
      <c r="F90" s="2116">
        <v>9719</v>
      </c>
      <c r="G90" s="2117">
        <v>117</v>
      </c>
      <c r="H90" s="2116">
        <v>3801</v>
      </c>
      <c r="I90" s="2118">
        <v>58642</v>
      </c>
      <c r="J90" s="2119">
        <v>1460</v>
      </c>
      <c r="K90" s="2116">
        <v>0</v>
      </c>
      <c r="L90" s="2119">
        <v>2871</v>
      </c>
      <c r="M90" s="2116">
        <v>807</v>
      </c>
      <c r="N90" s="2120">
        <v>5138</v>
      </c>
      <c r="O90" s="2121">
        <v>63780</v>
      </c>
      <c r="P90" s="2122">
        <v>34631</v>
      </c>
      <c r="Q90" s="2101">
        <v>15594</v>
      </c>
      <c r="R90" s="2101">
        <v>24032</v>
      </c>
      <c r="S90" s="2102">
        <v>19395</v>
      </c>
      <c r="T90" s="2080">
        <v>59021</v>
      </c>
    </row>
    <row r="91" spans="1:20" x14ac:dyDescent="0.25">
      <c r="A91" s="2123" t="s">
        <v>49</v>
      </c>
      <c r="B91" s="2377">
        <v>15213</v>
      </c>
      <c r="C91" s="2406">
        <v>6808</v>
      </c>
      <c r="D91" s="2523">
        <v>1678</v>
      </c>
      <c r="E91" s="2406">
        <v>11155</v>
      </c>
      <c r="F91" s="2406">
        <v>6108</v>
      </c>
      <c r="G91" s="2432">
        <v>63</v>
      </c>
      <c r="H91" s="2544">
        <v>2663</v>
      </c>
      <c r="I91" s="2445">
        <v>41947</v>
      </c>
      <c r="J91" s="2387">
        <v>1460</v>
      </c>
      <c r="K91" s="2406">
        <v>0</v>
      </c>
      <c r="L91" s="2130">
        <v>2763</v>
      </c>
      <c r="M91" s="2130">
        <v>807</v>
      </c>
      <c r="N91" s="2131">
        <v>5030</v>
      </c>
      <c r="O91" s="2132">
        <v>46977</v>
      </c>
      <c r="P91" s="2463">
        <v>24137</v>
      </c>
      <c r="Q91" s="2477">
        <v>13901</v>
      </c>
      <c r="R91" s="2491">
        <v>20561</v>
      </c>
      <c r="S91" s="2501">
        <v>8573</v>
      </c>
      <c r="T91" s="2040">
        <v>43034</v>
      </c>
    </row>
    <row r="92" spans="1:20" x14ac:dyDescent="0.25">
      <c r="A92" s="2137" t="s">
        <v>50</v>
      </c>
      <c r="B92" s="2378">
        <v>0</v>
      </c>
      <c r="C92" s="2511">
        <v>0</v>
      </c>
      <c r="D92" s="2524">
        <v>0</v>
      </c>
      <c r="E92" s="2511">
        <v>0</v>
      </c>
      <c r="F92" s="2511">
        <v>0</v>
      </c>
      <c r="G92" s="2536">
        <v>0</v>
      </c>
      <c r="H92" s="2545">
        <v>0</v>
      </c>
      <c r="I92" s="2446">
        <v>0</v>
      </c>
      <c r="J92" s="2388">
        <v>0</v>
      </c>
      <c r="K92" s="2379">
        <v>0</v>
      </c>
      <c r="L92" s="2144">
        <v>0</v>
      </c>
      <c r="M92" s="2144">
        <v>0</v>
      </c>
      <c r="N92" s="2131">
        <v>0</v>
      </c>
      <c r="O92" s="2132">
        <v>0</v>
      </c>
      <c r="P92" s="2170">
        <v>0</v>
      </c>
      <c r="Q92" s="2478">
        <v>0</v>
      </c>
      <c r="R92" s="2425">
        <v>0</v>
      </c>
      <c r="S92" s="2434">
        <v>0</v>
      </c>
      <c r="T92" s="2149">
        <v>0</v>
      </c>
    </row>
    <row r="93" spans="1:20" x14ac:dyDescent="0.25">
      <c r="A93" s="2137" t="s">
        <v>51</v>
      </c>
      <c r="B93" s="2378">
        <v>2472</v>
      </c>
      <c r="C93" s="2511">
        <v>3670</v>
      </c>
      <c r="D93" s="2524">
        <v>131</v>
      </c>
      <c r="E93" s="2379">
        <v>2764</v>
      </c>
      <c r="F93" s="2379">
        <v>2624</v>
      </c>
      <c r="G93" s="2536">
        <v>47</v>
      </c>
      <c r="H93" s="2545">
        <v>1124</v>
      </c>
      <c r="I93" s="2446">
        <v>12654</v>
      </c>
      <c r="J93" s="2388">
        <v>0</v>
      </c>
      <c r="K93" s="2379">
        <v>0</v>
      </c>
      <c r="L93" s="2144">
        <v>108</v>
      </c>
      <c r="M93" s="2144">
        <v>0</v>
      </c>
      <c r="N93" s="2131">
        <v>108</v>
      </c>
      <c r="O93" s="2132">
        <v>12762</v>
      </c>
      <c r="P93" s="2170">
        <v>8627</v>
      </c>
      <c r="Q93" s="2478">
        <v>15</v>
      </c>
      <c r="R93" s="2425">
        <v>1728</v>
      </c>
      <c r="S93" s="2434">
        <v>10217</v>
      </c>
      <c r="T93" s="2149">
        <v>11960</v>
      </c>
    </row>
    <row r="94" spans="1:20" x14ac:dyDescent="0.25">
      <c r="A94" s="2150" t="s">
        <v>52</v>
      </c>
      <c r="B94" s="2379">
        <v>258</v>
      </c>
      <c r="C94" s="2511">
        <v>200</v>
      </c>
      <c r="D94" s="2524">
        <v>24</v>
      </c>
      <c r="E94" s="2512">
        <v>918</v>
      </c>
      <c r="F94" s="2512">
        <v>227</v>
      </c>
      <c r="G94" s="2537">
        <v>7</v>
      </c>
      <c r="H94" s="2546">
        <v>0</v>
      </c>
      <c r="I94" s="2446">
        <v>1603</v>
      </c>
      <c r="J94" s="2389">
        <v>0</v>
      </c>
      <c r="K94" s="2380">
        <v>0</v>
      </c>
      <c r="L94" s="2380">
        <v>0</v>
      </c>
      <c r="M94" s="2380">
        <v>0</v>
      </c>
      <c r="N94" s="2131">
        <v>0</v>
      </c>
      <c r="O94" s="2132">
        <v>1603</v>
      </c>
      <c r="P94" s="2170">
        <v>366</v>
      </c>
      <c r="Q94" s="2478">
        <v>1200</v>
      </c>
      <c r="R94" s="2425">
        <v>205</v>
      </c>
      <c r="S94" s="2434">
        <v>190</v>
      </c>
      <c r="T94" s="2149">
        <v>1595</v>
      </c>
    </row>
    <row r="95" spans="1:20" x14ac:dyDescent="0.25">
      <c r="A95" s="2154" t="s">
        <v>53</v>
      </c>
      <c r="B95" s="2380">
        <v>338</v>
      </c>
      <c r="C95" s="2512">
        <v>675</v>
      </c>
      <c r="D95" s="2525">
        <v>0</v>
      </c>
      <c r="E95" s="2512">
        <v>355</v>
      </c>
      <c r="F95" s="2512">
        <v>759</v>
      </c>
      <c r="G95" s="2537">
        <v>0</v>
      </c>
      <c r="H95" s="2546">
        <v>14</v>
      </c>
      <c r="I95" s="2446">
        <v>2141</v>
      </c>
      <c r="J95" s="2389">
        <v>0</v>
      </c>
      <c r="K95" s="2380">
        <v>0</v>
      </c>
      <c r="L95" s="2380">
        <v>0</v>
      </c>
      <c r="M95" s="2380">
        <v>0</v>
      </c>
      <c r="N95" s="2131">
        <v>0</v>
      </c>
      <c r="O95" s="2132">
        <v>2141</v>
      </c>
      <c r="P95" s="2170">
        <v>1228</v>
      </c>
      <c r="Q95" s="2478">
        <v>193</v>
      </c>
      <c r="R95" s="2425">
        <v>1531</v>
      </c>
      <c r="S95" s="2434">
        <v>415</v>
      </c>
      <c r="T95" s="2149">
        <v>2139</v>
      </c>
    </row>
    <row r="96" spans="1:20" ht="15.75" thickBot="1" x14ac:dyDescent="0.3">
      <c r="A96" s="2155" t="s">
        <v>23</v>
      </c>
      <c r="B96" s="2381">
        <v>163</v>
      </c>
      <c r="C96" s="2513">
        <v>106</v>
      </c>
      <c r="D96" s="2526">
        <v>0</v>
      </c>
      <c r="E96" s="2513">
        <v>27</v>
      </c>
      <c r="F96" s="2513">
        <v>1</v>
      </c>
      <c r="G96" s="2538">
        <v>0</v>
      </c>
      <c r="H96" s="2547">
        <v>0</v>
      </c>
      <c r="I96" s="2447">
        <v>297</v>
      </c>
      <c r="J96" s="2390">
        <v>0</v>
      </c>
      <c r="K96" s="2381">
        <v>0</v>
      </c>
      <c r="L96" s="2381">
        <v>0</v>
      </c>
      <c r="M96" s="2381">
        <v>0</v>
      </c>
      <c r="N96" s="2131">
        <v>0</v>
      </c>
      <c r="O96" s="2132">
        <v>297</v>
      </c>
      <c r="P96" s="2464">
        <v>273</v>
      </c>
      <c r="Q96" s="2712">
        <v>285</v>
      </c>
      <c r="R96" s="2713">
        <v>7</v>
      </c>
      <c r="S96" s="2714">
        <v>0</v>
      </c>
      <c r="T96" s="2715">
        <v>292</v>
      </c>
    </row>
    <row r="97" spans="1:20" ht="15.75" thickBot="1" x14ac:dyDescent="0.3">
      <c r="A97" s="2115" t="s">
        <v>492</v>
      </c>
      <c r="B97" s="2116">
        <v>12851</v>
      </c>
      <c r="C97" s="2116">
        <v>13529</v>
      </c>
      <c r="D97" s="2237">
        <v>60</v>
      </c>
      <c r="E97" s="2116">
        <v>22524</v>
      </c>
      <c r="F97" s="2116">
        <v>29524</v>
      </c>
      <c r="G97" s="2237">
        <v>0</v>
      </c>
      <c r="H97" s="2122">
        <v>5455</v>
      </c>
      <c r="I97" s="2118">
        <v>83884</v>
      </c>
      <c r="J97" s="2166">
        <v>1077</v>
      </c>
      <c r="K97" s="2116">
        <v>5904</v>
      </c>
      <c r="L97" s="2116">
        <v>11136</v>
      </c>
      <c r="M97" s="2116">
        <v>4882</v>
      </c>
      <c r="N97" s="2120">
        <v>23000</v>
      </c>
      <c r="O97" s="2121">
        <v>106884</v>
      </c>
      <c r="P97" s="2122">
        <v>87361</v>
      </c>
      <c r="Q97" s="2101">
        <v>3681</v>
      </c>
      <c r="R97" s="2101">
        <v>14282</v>
      </c>
      <c r="S97" s="2102">
        <v>23182</v>
      </c>
      <c r="T97" s="2080">
        <v>41145</v>
      </c>
    </row>
    <row r="98" spans="1:20" x14ac:dyDescent="0.25">
      <c r="A98" s="2137" t="s">
        <v>49</v>
      </c>
      <c r="B98" s="2380">
        <v>6391</v>
      </c>
      <c r="C98" s="2380">
        <v>8280</v>
      </c>
      <c r="D98" s="2525">
        <v>0</v>
      </c>
      <c r="E98" s="2380">
        <v>20774</v>
      </c>
      <c r="F98" s="2380">
        <v>21240</v>
      </c>
      <c r="G98" s="2537">
        <v>0</v>
      </c>
      <c r="H98" s="2441">
        <v>5427</v>
      </c>
      <c r="I98" s="2445">
        <v>62112</v>
      </c>
      <c r="J98" s="2389">
        <v>1005</v>
      </c>
      <c r="K98" s="2380">
        <v>4333</v>
      </c>
      <c r="L98" s="2380">
        <v>9113</v>
      </c>
      <c r="M98" s="2380">
        <v>4869</v>
      </c>
      <c r="N98" s="2131">
        <v>19320</v>
      </c>
      <c r="O98" s="2132">
        <v>81432</v>
      </c>
      <c r="P98" s="2170">
        <v>66220</v>
      </c>
      <c r="Q98" s="2477">
        <v>3532</v>
      </c>
      <c r="R98" s="2491">
        <v>10652</v>
      </c>
      <c r="S98" s="2501">
        <v>20418</v>
      </c>
      <c r="T98" s="2040">
        <v>34602</v>
      </c>
    </row>
    <row r="99" spans="1:20" x14ac:dyDescent="0.25">
      <c r="A99" s="2137" t="s">
        <v>50</v>
      </c>
      <c r="B99" s="2380">
        <v>0</v>
      </c>
      <c r="C99" s="2512">
        <v>0</v>
      </c>
      <c r="D99" s="2525">
        <v>0</v>
      </c>
      <c r="E99" s="2512">
        <v>0</v>
      </c>
      <c r="F99" s="2512">
        <v>0</v>
      </c>
      <c r="G99" s="2537">
        <v>0</v>
      </c>
      <c r="H99" s="2546">
        <v>0</v>
      </c>
      <c r="I99" s="2446">
        <v>0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0</v>
      </c>
      <c r="P99" s="2170">
        <v>0</v>
      </c>
      <c r="Q99" s="2478">
        <v>0</v>
      </c>
      <c r="R99" s="2425">
        <v>0</v>
      </c>
      <c r="S99" s="2434">
        <v>0</v>
      </c>
      <c r="T99" s="2149">
        <v>0</v>
      </c>
    </row>
    <row r="100" spans="1:20" x14ac:dyDescent="0.25">
      <c r="A100" s="2137" t="s">
        <v>51</v>
      </c>
      <c r="B100" s="2167">
        <v>6444</v>
      </c>
      <c r="C100" s="2514">
        <v>4149</v>
      </c>
      <c r="D100" s="2527">
        <v>60</v>
      </c>
      <c r="E100" s="2167">
        <v>1594</v>
      </c>
      <c r="F100" s="2167">
        <v>8284</v>
      </c>
      <c r="G100" s="2539">
        <v>0</v>
      </c>
      <c r="H100" s="2170">
        <v>27</v>
      </c>
      <c r="I100" s="2446">
        <v>20499</v>
      </c>
      <c r="J100" s="2171">
        <v>72</v>
      </c>
      <c r="K100" s="2167">
        <v>1572</v>
      </c>
      <c r="L100" s="2167">
        <v>2023</v>
      </c>
      <c r="M100" s="2167">
        <v>13</v>
      </c>
      <c r="N100" s="2131">
        <v>3680</v>
      </c>
      <c r="O100" s="2132">
        <v>24179</v>
      </c>
      <c r="P100" s="2170">
        <v>19974</v>
      </c>
      <c r="Q100" s="2478">
        <v>41</v>
      </c>
      <c r="R100" s="2425">
        <v>2462</v>
      </c>
      <c r="S100" s="2434">
        <v>2764</v>
      </c>
      <c r="T100" s="2149">
        <v>5267</v>
      </c>
    </row>
    <row r="101" spans="1:20" x14ac:dyDescent="0.25">
      <c r="A101" s="2150" t="s">
        <v>52</v>
      </c>
      <c r="B101" s="2167">
        <v>16</v>
      </c>
      <c r="C101" s="2514">
        <v>0</v>
      </c>
      <c r="D101" s="2527">
        <v>0</v>
      </c>
      <c r="E101" s="2514">
        <v>129</v>
      </c>
      <c r="F101" s="2514">
        <v>0</v>
      </c>
      <c r="G101" s="2539">
        <v>0</v>
      </c>
      <c r="H101" s="2548">
        <v>1</v>
      </c>
      <c r="I101" s="2446">
        <v>146</v>
      </c>
      <c r="J101" s="2171">
        <v>0</v>
      </c>
      <c r="K101" s="2167">
        <v>0</v>
      </c>
      <c r="L101" s="2167">
        <v>0</v>
      </c>
      <c r="M101" s="2167">
        <v>0</v>
      </c>
      <c r="N101" s="2131">
        <v>0</v>
      </c>
      <c r="O101" s="2132">
        <v>146</v>
      </c>
      <c r="P101" s="2170">
        <v>41</v>
      </c>
      <c r="Q101" s="2478">
        <v>96</v>
      </c>
      <c r="R101" s="2425">
        <v>53</v>
      </c>
      <c r="S101" s="2434">
        <v>0</v>
      </c>
      <c r="T101" s="2149">
        <v>150</v>
      </c>
    </row>
    <row r="102" spans="1:20" x14ac:dyDescent="0.25">
      <c r="A102" s="2150" t="s">
        <v>53</v>
      </c>
      <c r="B102" s="2167">
        <v>0</v>
      </c>
      <c r="C102" s="2514">
        <v>0</v>
      </c>
      <c r="D102" s="2527">
        <v>0</v>
      </c>
      <c r="E102" s="2514">
        <v>27</v>
      </c>
      <c r="F102" s="2514">
        <v>0</v>
      </c>
      <c r="G102" s="2527">
        <v>0</v>
      </c>
      <c r="H102" s="2549">
        <v>0</v>
      </c>
      <c r="I102" s="2446">
        <v>27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27</v>
      </c>
      <c r="P102" s="2170">
        <v>25</v>
      </c>
      <c r="Q102" s="2478">
        <v>12</v>
      </c>
      <c r="R102" s="2425">
        <v>15</v>
      </c>
      <c r="S102" s="2434">
        <v>0</v>
      </c>
      <c r="T102" s="2149">
        <v>27</v>
      </c>
    </row>
    <row r="103" spans="1:20" ht="15.75" thickBot="1" x14ac:dyDescent="0.3">
      <c r="A103" s="2340" t="s">
        <v>23</v>
      </c>
      <c r="B103" s="2382">
        <v>0</v>
      </c>
      <c r="C103" s="2515">
        <v>1100</v>
      </c>
      <c r="D103" s="2528">
        <v>0</v>
      </c>
      <c r="E103" s="2515">
        <v>0</v>
      </c>
      <c r="F103" s="2515">
        <v>0</v>
      </c>
      <c r="G103" s="2528">
        <v>0</v>
      </c>
      <c r="H103" s="2550">
        <v>0</v>
      </c>
      <c r="I103" s="2447">
        <v>1100</v>
      </c>
      <c r="J103" s="2391">
        <v>0</v>
      </c>
      <c r="K103" s="2382">
        <v>0</v>
      </c>
      <c r="L103" s="2382">
        <v>0</v>
      </c>
      <c r="M103" s="2382">
        <v>0</v>
      </c>
      <c r="N103" s="2131">
        <v>0</v>
      </c>
      <c r="O103" s="2132">
        <v>1100</v>
      </c>
      <c r="P103" s="2464">
        <v>1100</v>
      </c>
      <c r="Q103" s="2712">
        <v>0</v>
      </c>
      <c r="R103" s="2713">
        <v>1100</v>
      </c>
      <c r="S103" s="2714">
        <v>0</v>
      </c>
      <c r="T103" s="2715">
        <v>1100</v>
      </c>
    </row>
    <row r="104" spans="1:20" ht="15.75" thickBot="1" x14ac:dyDescent="0.3">
      <c r="A104" s="2115" t="s">
        <v>558</v>
      </c>
      <c r="B104" s="2122">
        <v>31295</v>
      </c>
      <c r="C104" s="2180">
        <v>24988</v>
      </c>
      <c r="D104" s="2182">
        <v>1893</v>
      </c>
      <c r="E104" s="2180">
        <v>37744</v>
      </c>
      <c r="F104" s="2180">
        <v>39243</v>
      </c>
      <c r="G104" s="2182">
        <v>117</v>
      </c>
      <c r="H104" s="2180">
        <v>9256</v>
      </c>
      <c r="I104" s="2181">
        <v>142526</v>
      </c>
      <c r="J104" s="2179">
        <v>2537</v>
      </c>
      <c r="K104" s="2179">
        <v>5904</v>
      </c>
      <c r="L104" s="2179">
        <v>14008</v>
      </c>
      <c r="M104" s="2179">
        <v>5689</v>
      </c>
      <c r="N104" s="2266">
        <v>28138</v>
      </c>
      <c r="O104" s="2267">
        <v>170664</v>
      </c>
      <c r="P104" s="2179">
        <v>121992</v>
      </c>
      <c r="Q104" s="2182">
        <v>19276</v>
      </c>
      <c r="R104" s="2182">
        <v>38314</v>
      </c>
      <c r="S104" s="2182">
        <v>42576</v>
      </c>
      <c r="T104" s="2268">
        <v>100166</v>
      </c>
    </row>
    <row r="105" spans="1:20" ht="30" thickBot="1" x14ac:dyDescent="0.3">
      <c r="A105" s="2183" t="s">
        <v>559</v>
      </c>
      <c r="B105" s="2269">
        <v>44051</v>
      </c>
      <c r="C105" s="2184">
        <v>27614</v>
      </c>
      <c r="D105" s="2270">
        <v>3414</v>
      </c>
      <c r="E105" s="2184">
        <v>58098</v>
      </c>
      <c r="F105" s="2184">
        <v>46534</v>
      </c>
      <c r="G105" s="2185">
        <v>118</v>
      </c>
      <c r="H105" s="2184">
        <v>9484</v>
      </c>
      <c r="I105" s="1379">
        <v>185783</v>
      </c>
      <c r="J105" s="2271">
        <v>2560</v>
      </c>
      <c r="K105" s="2271">
        <v>5930</v>
      </c>
      <c r="L105" s="2271">
        <v>14008</v>
      </c>
      <c r="M105" s="2271">
        <v>5689</v>
      </c>
      <c r="N105" s="2272">
        <v>28186</v>
      </c>
      <c r="O105" s="2273">
        <v>213969</v>
      </c>
      <c r="P105" s="2184">
        <v>135900</v>
      </c>
      <c r="Q105" s="2185">
        <v>56973</v>
      </c>
      <c r="R105" s="2185">
        <v>40393</v>
      </c>
      <c r="S105" s="2185">
        <v>43678</v>
      </c>
      <c r="T105" s="2185">
        <v>141045</v>
      </c>
    </row>
    <row r="107" spans="1:20" x14ac:dyDescent="0.25">
      <c r="I107" s="2274"/>
      <c r="O107" s="2274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9"/>
  <sheetViews>
    <sheetView topLeftCell="D43" zoomScale="80" zoomScaleNormal="80" workbookViewId="0">
      <selection activeCell="L40" sqref="L40:L42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24" width="9.140625" style="61"/>
    <col min="25" max="25" width="12.140625" style="61" customWidth="1"/>
    <col min="26" max="16384" width="9.140625" style="61"/>
  </cols>
  <sheetData>
    <row r="1" spans="1:30" ht="15.75" x14ac:dyDescent="0.25">
      <c r="A1" s="1903"/>
    </row>
    <row r="2" spans="1:30" ht="18.75" x14ac:dyDescent="0.3">
      <c r="B2" s="1905"/>
      <c r="C2" s="1905"/>
      <c r="D2" s="1905"/>
      <c r="E2" s="3615" t="s">
        <v>631</v>
      </c>
      <c r="F2" s="3615"/>
      <c r="G2" s="3615"/>
      <c r="H2" s="3615"/>
      <c r="I2" s="1905"/>
      <c r="J2" s="1905"/>
      <c r="K2" s="2361"/>
      <c r="L2" s="1905"/>
      <c r="M2" s="2361"/>
      <c r="N2" s="1905"/>
    </row>
    <row r="3" spans="1:30" ht="18.75" x14ac:dyDescent="0.3">
      <c r="A3" s="2728"/>
      <c r="B3" s="1907"/>
      <c r="C3" s="2728"/>
      <c r="D3" s="1907"/>
      <c r="E3" s="1907"/>
      <c r="F3" s="3615" t="s">
        <v>543</v>
      </c>
      <c r="G3" s="3615"/>
      <c r="H3" s="2728"/>
      <c r="I3" s="1907"/>
      <c r="J3" s="2728"/>
      <c r="K3" s="1907"/>
      <c r="L3" s="2728"/>
      <c r="M3" s="1907"/>
      <c r="N3" s="2722"/>
    </row>
    <row r="4" spans="1:3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3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3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3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30" ht="15.75" customHeight="1" thickBot="1" x14ac:dyDescent="0.3">
      <c r="A8" s="3610"/>
      <c r="B8" s="3620" t="s">
        <v>14</v>
      </c>
      <c r="C8" s="3606" t="s">
        <v>15</v>
      </c>
      <c r="D8" s="3607"/>
      <c r="E8" s="3621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30" ht="72" thickBot="1" x14ac:dyDescent="0.3">
      <c r="A9" s="3611"/>
      <c r="B9" s="3605"/>
      <c r="C9" s="2727" t="s">
        <v>15</v>
      </c>
      <c r="D9" s="1909" t="s">
        <v>546</v>
      </c>
      <c r="E9" s="3609"/>
      <c r="F9" s="2727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30" ht="17.25" customHeight="1" x14ac:dyDescent="0.25">
      <c r="A10" s="1914" t="s">
        <v>17</v>
      </c>
      <c r="B10" s="2362">
        <v>168537</v>
      </c>
      <c r="C10" s="2385">
        <v>6907</v>
      </c>
      <c r="D10" s="2407">
        <v>2731</v>
      </c>
      <c r="E10" s="2362">
        <v>27566</v>
      </c>
      <c r="F10" s="2385">
        <v>4659</v>
      </c>
      <c r="G10" s="2407">
        <v>61</v>
      </c>
      <c r="H10" s="2362">
        <v>12560</v>
      </c>
      <c r="I10" s="1918">
        <v>220228</v>
      </c>
      <c r="J10" s="2362">
        <v>1574</v>
      </c>
      <c r="K10" s="2362">
        <v>38</v>
      </c>
      <c r="L10" s="2362">
        <v>9</v>
      </c>
      <c r="M10" s="2362">
        <v>0</v>
      </c>
      <c r="N10" s="1918">
        <v>1621</v>
      </c>
      <c r="O10" s="1919">
        <v>221849</v>
      </c>
      <c r="P10" s="2619">
        <v>60973</v>
      </c>
      <c r="Q10" s="2620">
        <v>197230</v>
      </c>
      <c r="R10" s="2621">
        <v>5720</v>
      </c>
      <c r="S10" s="2622">
        <v>4927</v>
      </c>
      <c r="T10" s="1924">
        <v>207877</v>
      </c>
    </row>
    <row r="11" spans="1:30" x14ac:dyDescent="0.25">
      <c r="A11" s="2680" t="s">
        <v>552</v>
      </c>
      <c r="B11" s="2363">
        <v>41909</v>
      </c>
      <c r="C11" s="2386">
        <v>5421</v>
      </c>
      <c r="D11" s="2408">
        <v>1585</v>
      </c>
      <c r="E11" s="2363">
        <v>12505</v>
      </c>
      <c r="F11" s="2386">
        <v>2037</v>
      </c>
      <c r="G11" s="2407">
        <v>67</v>
      </c>
      <c r="H11" s="2362">
        <v>3295</v>
      </c>
      <c r="I11" s="1918">
        <v>65166</v>
      </c>
      <c r="J11" s="2363">
        <v>445</v>
      </c>
      <c r="K11" s="2363">
        <v>0</v>
      </c>
      <c r="L11" s="2363">
        <v>0</v>
      </c>
      <c r="M11" s="2362">
        <v>1</v>
      </c>
      <c r="N11" s="1918">
        <v>446</v>
      </c>
      <c r="O11" s="1919">
        <v>65612</v>
      </c>
      <c r="P11" s="2624">
        <v>22811</v>
      </c>
      <c r="Q11" s="2625">
        <v>53180</v>
      </c>
      <c r="R11" s="2626">
        <v>6424</v>
      </c>
      <c r="S11" s="2627">
        <v>1090</v>
      </c>
      <c r="T11" s="1924">
        <v>60694</v>
      </c>
    </row>
    <row r="12" spans="1:30" s="1945" customFormat="1" x14ac:dyDescent="0.25">
      <c r="A12" s="1933" t="s">
        <v>553</v>
      </c>
      <c r="B12" s="2364">
        <v>11128</v>
      </c>
      <c r="C12" s="2392">
        <v>2005</v>
      </c>
      <c r="D12" s="2409">
        <v>320</v>
      </c>
      <c r="E12" s="2364">
        <v>5085</v>
      </c>
      <c r="F12" s="2392">
        <v>623</v>
      </c>
      <c r="G12" s="2429">
        <v>1</v>
      </c>
      <c r="H12" s="2437">
        <v>657</v>
      </c>
      <c r="I12" s="1939">
        <v>19498</v>
      </c>
      <c r="J12" s="2364">
        <v>130</v>
      </c>
      <c r="K12" s="2364">
        <v>0</v>
      </c>
      <c r="L12" s="2364">
        <v>0</v>
      </c>
      <c r="M12" s="2437">
        <v>0</v>
      </c>
      <c r="N12" s="1939">
        <v>130</v>
      </c>
      <c r="O12" s="1940">
        <v>19628</v>
      </c>
      <c r="P12" s="2628">
        <v>7352</v>
      </c>
      <c r="Q12" s="2629">
        <v>16060</v>
      </c>
      <c r="R12" s="2630">
        <v>2830</v>
      </c>
      <c r="S12" s="2631">
        <v>117</v>
      </c>
      <c r="T12" s="1938">
        <v>19007</v>
      </c>
      <c r="V12" s="61"/>
      <c r="W12" s="61"/>
      <c r="X12" s="61"/>
      <c r="Y12" s="61"/>
      <c r="Z12" s="61"/>
      <c r="AA12" s="61"/>
      <c r="AB12" s="61"/>
      <c r="AC12" s="61"/>
      <c r="AD12" s="61"/>
    </row>
    <row r="13" spans="1:30" s="1945" customFormat="1" x14ac:dyDescent="0.25">
      <c r="A13" s="1933" t="s">
        <v>412</v>
      </c>
      <c r="B13" s="2364">
        <v>8136</v>
      </c>
      <c r="C13" s="2392">
        <v>844</v>
      </c>
      <c r="D13" s="2409">
        <v>112</v>
      </c>
      <c r="E13" s="2364">
        <v>1874</v>
      </c>
      <c r="F13" s="2392">
        <v>387</v>
      </c>
      <c r="G13" s="2429">
        <v>0</v>
      </c>
      <c r="H13" s="2437">
        <v>496</v>
      </c>
      <c r="I13" s="1939">
        <v>11737</v>
      </c>
      <c r="J13" s="2364">
        <v>200</v>
      </c>
      <c r="K13" s="2364">
        <v>0</v>
      </c>
      <c r="L13" s="2364">
        <v>0</v>
      </c>
      <c r="M13" s="2437">
        <v>0</v>
      </c>
      <c r="N13" s="1939">
        <v>200</v>
      </c>
      <c r="O13" s="1940">
        <v>11937</v>
      </c>
      <c r="P13" s="2628">
        <v>4647</v>
      </c>
      <c r="Q13" s="2629">
        <v>8942</v>
      </c>
      <c r="R13" s="2630">
        <v>2018</v>
      </c>
      <c r="S13" s="2631">
        <v>611</v>
      </c>
      <c r="T13" s="1938">
        <v>11571</v>
      </c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s="1945" customFormat="1" x14ac:dyDescent="0.25">
      <c r="A14" s="1933" t="s">
        <v>554</v>
      </c>
      <c r="B14" s="2364">
        <v>15415</v>
      </c>
      <c r="C14" s="2392">
        <v>2060</v>
      </c>
      <c r="D14" s="2409">
        <v>889</v>
      </c>
      <c r="E14" s="2364">
        <v>3692</v>
      </c>
      <c r="F14" s="2392">
        <v>673</v>
      </c>
      <c r="G14" s="2429">
        <v>62</v>
      </c>
      <c r="H14" s="2437">
        <v>770</v>
      </c>
      <c r="I14" s="1939">
        <v>22610</v>
      </c>
      <c r="J14" s="2364">
        <v>115</v>
      </c>
      <c r="K14" s="2364">
        <v>0</v>
      </c>
      <c r="L14" s="2364">
        <v>0</v>
      </c>
      <c r="M14" s="2437">
        <v>1</v>
      </c>
      <c r="N14" s="1939">
        <v>116</v>
      </c>
      <c r="O14" s="1940">
        <v>22726</v>
      </c>
      <c r="P14" s="2628">
        <v>6954</v>
      </c>
      <c r="Q14" s="2629">
        <v>17790</v>
      </c>
      <c r="R14" s="2630">
        <v>1157</v>
      </c>
      <c r="S14" s="2631">
        <v>284</v>
      </c>
      <c r="T14" s="1938">
        <v>19231</v>
      </c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x14ac:dyDescent="0.25">
      <c r="A15" s="2680" t="s">
        <v>555</v>
      </c>
      <c r="B15" s="2363">
        <v>29884</v>
      </c>
      <c r="C15" s="2386">
        <v>3274</v>
      </c>
      <c r="D15" s="2408">
        <v>2287</v>
      </c>
      <c r="E15" s="2363">
        <v>8648</v>
      </c>
      <c r="F15" s="2386">
        <v>1511</v>
      </c>
      <c r="G15" s="2407">
        <v>91</v>
      </c>
      <c r="H15" s="2362">
        <v>1817</v>
      </c>
      <c r="I15" s="1918">
        <v>45134</v>
      </c>
      <c r="J15" s="2363">
        <v>15</v>
      </c>
      <c r="K15" s="2363">
        <v>0</v>
      </c>
      <c r="L15" s="2363">
        <v>0</v>
      </c>
      <c r="M15" s="2362">
        <v>0</v>
      </c>
      <c r="N15" s="1918">
        <v>15</v>
      </c>
      <c r="O15" s="1919">
        <v>45149</v>
      </c>
      <c r="P15" s="2624">
        <v>17704</v>
      </c>
      <c r="Q15" s="2625">
        <v>36889</v>
      </c>
      <c r="R15" s="2626">
        <v>4494</v>
      </c>
      <c r="S15" s="2627">
        <v>575</v>
      </c>
      <c r="T15" s="1924">
        <v>41959</v>
      </c>
    </row>
    <row r="16" spans="1:30" x14ac:dyDescent="0.25">
      <c r="A16" s="1947" t="s">
        <v>556</v>
      </c>
      <c r="B16" s="2681">
        <v>12146</v>
      </c>
      <c r="C16" s="2682">
        <v>1217</v>
      </c>
      <c r="D16" s="2683">
        <v>739</v>
      </c>
      <c r="E16" s="2681">
        <v>3518</v>
      </c>
      <c r="F16" s="2682">
        <v>253</v>
      </c>
      <c r="G16" s="2413">
        <v>58</v>
      </c>
      <c r="H16" s="2367">
        <v>534</v>
      </c>
      <c r="I16" s="1952">
        <v>17667</v>
      </c>
      <c r="J16" s="2684">
        <v>0</v>
      </c>
      <c r="K16" s="2681">
        <v>0</v>
      </c>
      <c r="L16" s="2681">
        <v>0</v>
      </c>
      <c r="M16" s="2367">
        <v>0</v>
      </c>
      <c r="N16" s="1952">
        <v>0</v>
      </c>
      <c r="O16" s="1952">
        <v>17667</v>
      </c>
      <c r="P16" s="2685">
        <v>6213</v>
      </c>
      <c r="Q16" s="2686">
        <v>13605</v>
      </c>
      <c r="R16" s="2687">
        <v>3166</v>
      </c>
      <c r="S16" s="2688">
        <v>14</v>
      </c>
      <c r="T16" s="1952">
        <v>16785</v>
      </c>
    </row>
    <row r="17" spans="1:25" ht="15.75" thickBot="1" x14ac:dyDescent="0.3">
      <c r="A17" s="2680" t="s">
        <v>23</v>
      </c>
      <c r="B17" s="2689">
        <v>26090</v>
      </c>
      <c r="C17" s="2690">
        <v>3722</v>
      </c>
      <c r="D17" s="2691">
        <v>826</v>
      </c>
      <c r="E17" s="2689">
        <v>8324</v>
      </c>
      <c r="F17" s="2690">
        <v>1113</v>
      </c>
      <c r="G17" s="2408">
        <v>99</v>
      </c>
      <c r="H17" s="2362">
        <v>2456</v>
      </c>
      <c r="I17" s="1918">
        <v>41705</v>
      </c>
      <c r="J17" s="2689">
        <v>1063</v>
      </c>
      <c r="K17" s="2689">
        <v>1113</v>
      </c>
      <c r="L17" s="2689">
        <v>0</v>
      </c>
      <c r="M17" s="2362">
        <v>33</v>
      </c>
      <c r="N17" s="1960">
        <v>2209</v>
      </c>
      <c r="O17" s="1961">
        <v>43914</v>
      </c>
      <c r="P17" s="2692">
        <v>15221</v>
      </c>
      <c r="Q17" s="2693">
        <v>34222</v>
      </c>
      <c r="R17" s="2694">
        <v>1541</v>
      </c>
      <c r="S17" s="2695">
        <v>6694</v>
      </c>
      <c r="T17" s="1924">
        <v>42457</v>
      </c>
    </row>
    <row r="18" spans="1:25" ht="15.75" thickBot="1" x14ac:dyDescent="0.3">
      <c r="A18" s="1966" t="s">
        <v>24</v>
      </c>
      <c r="B18" s="1967">
        <v>266419</v>
      </c>
      <c r="C18" s="1967">
        <v>19324</v>
      </c>
      <c r="D18" s="1970">
        <v>7429</v>
      </c>
      <c r="E18" s="1967">
        <v>57042</v>
      </c>
      <c r="F18" s="1967">
        <v>9320</v>
      </c>
      <c r="G18" s="1970">
        <v>318</v>
      </c>
      <c r="H18" s="1967">
        <v>20128</v>
      </c>
      <c r="I18" s="1968">
        <v>372233</v>
      </c>
      <c r="J18" s="1967">
        <v>3097</v>
      </c>
      <c r="K18" s="1967">
        <v>1151</v>
      </c>
      <c r="L18" s="1967">
        <v>9</v>
      </c>
      <c r="M18" s="1967">
        <v>34</v>
      </c>
      <c r="N18" s="1968">
        <v>4291</v>
      </c>
      <c r="O18" s="1969">
        <v>376524</v>
      </c>
      <c r="P18" s="1967">
        <v>116709</v>
      </c>
      <c r="Q18" s="1970">
        <v>321522</v>
      </c>
      <c r="R18" s="1970">
        <v>18180</v>
      </c>
      <c r="S18" s="1970">
        <v>13286</v>
      </c>
      <c r="T18" s="1970">
        <v>352988</v>
      </c>
    </row>
    <row r="19" spans="1:25" ht="15.75" thickBot="1" x14ac:dyDescent="0.3">
      <c r="A19" s="2729" t="s">
        <v>609</v>
      </c>
      <c r="B19" s="2362">
        <v>322</v>
      </c>
      <c r="C19" s="2730">
        <v>252</v>
      </c>
      <c r="D19" s="2731">
        <v>6</v>
      </c>
      <c r="E19" s="2732">
        <v>177</v>
      </c>
      <c r="F19" s="2730">
        <v>126</v>
      </c>
      <c r="G19" s="2731">
        <v>0</v>
      </c>
      <c r="H19" s="2732">
        <v>252</v>
      </c>
      <c r="I19" s="1968">
        <v>1129</v>
      </c>
      <c r="J19" s="2732">
        <v>0</v>
      </c>
      <c r="K19" s="2732">
        <v>0</v>
      </c>
      <c r="L19" s="2732">
        <v>0</v>
      </c>
      <c r="M19" s="2732">
        <v>0</v>
      </c>
      <c r="N19" s="2733">
        <v>0</v>
      </c>
      <c r="O19" s="2734">
        <v>1129</v>
      </c>
      <c r="P19" s="2735">
        <v>661</v>
      </c>
      <c r="Q19" s="2620">
        <v>360</v>
      </c>
      <c r="R19" s="2621">
        <v>255</v>
      </c>
      <c r="S19" s="2622">
        <v>129</v>
      </c>
      <c r="T19" s="1924">
        <v>744</v>
      </c>
      <c r="W19" s="2274"/>
      <c r="X19" s="2274"/>
      <c r="Y19" s="2274"/>
    </row>
    <row r="20" spans="1:25" ht="15.75" thickBot="1" x14ac:dyDescent="0.3">
      <c r="A20" s="1978" t="s">
        <v>610</v>
      </c>
      <c r="B20" s="2362">
        <v>164</v>
      </c>
      <c r="C20" s="2386">
        <v>135</v>
      </c>
      <c r="D20" s="2408">
        <v>135</v>
      </c>
      <c r="E20" s="2363">
        <v>218</v>
      </c>
      <c r="F20" s="2386">
        <v>0</v>
      </c>
      <c r="G20" s="2408">
        <v>0</v>
      </c>
      <c r="H20" s="2363">
        <v>65</v>
      </c>
      <c r="I20" s="1968">
        <v>582</v>
      </c>
      <c r="J20" s="2363">
        <v>0</v>
      </c>
      <c r="K20" s="2363">
        <v>0</v>
      </c>
      <c r="L20" s="2363">
        <v>0</v>
      </c>
      <c r="M20" s="2363">
        <v>0</v>
      </c>
      <c r="N20" s="1979">
        <v>0</v>
      </c>
      <c r="O20" s="1980">
        <v>582</v>
      </c>
      <c r="P20" s="2624">
        <v>354</v>
      </c>
      <c r="Q20" s="2625">
        <v>572</v>
      </c>
      <c r="R20" s="2626">
        <v>10</v>
      </c>
      <c r="S20" s="2627">
        <v>0</v>
      </c>
      <c r="T20" s="1924">
        <v>582</v>
      </c>
      <c r="W20" s="2274"/>
      <c r="X20" s="2274"/>
      <c r="Y20" s="2274"/>
    </row>
    <row r="21" spans="1:25" ht="15.75" thickBot="1" x14ac:dyDescent="0.3">
      <c r="A21" s="1978" t="s">
        <v>37</v>
      </c>
      <c r="B21" s="2362">
        <v>0</v>
      </c>
      <c r="C21" s="2386">
        <v>0</v>
      </c>
      <c r="D21" s="2408">
        <v>0</v>
      </c>
      <c r="E21" s="2363">
        <v>0</v>
      </c>
      <c r="F21" s="2386">
        <v>0</v>
      </c>
      <c r="G21" s="2408">
        <v>0</v>
      </c>
      <c r="H21" s="2363">
        <v>17</v>
      </c>
      <c r="I21" s="1968">
        <v>17</v>
      </c>
      <c r="J21" s="2363">
        <v>0</v>
      </c>
      <c r="K21" s="2363">
        <v>0</v>
      </c>
      <c r="L21" s="2363">
        <v>0</v>
      </c>
      <c r="M21" s="2363">
        <v>0</v>
      </c>
      <c r="N21" s="1979">
        <v>0</v>
      </c>
      <c r="O21" s="1980">
        <v>17</v>
      </c>
      <c r="P21" s="2624">
        <v>3</v>
      </c>
      <c r="Q21" s="2625">
        <v>17</v>
      </c>
      <c r="R21" s="2626">
        <v>0</v>
      </c>
      <c r="S21" s="2627">
        <v>0</v>
      </c>
      <c r="T21" s="1924">
        <v>17</v>
      </c>
      <c r="W21" s="2274"/>
      <c r="X21" s="2274"/>
      <c r="Y21" s="2274"/>
    </row>
    <row r="22" spans="1:25" ht="15.75" thickBot="1" x14ac:dyDescent="0.3">
      <c r="A22" s="1978" t="s">
        <v>38</v>
      </c>
      <c r="B22" s="2362">
        <v>66</v>
      </c>
      <c r="C22" s="2386">
        <v>0</v>
      </c>
      <c r="D22" s="2408">
        <v>0</v>
      </c>
      <c r="E22" s="2363">
        <v>64</v>
      </c>
      <c r="F22" s="2386">
        <v>10</v>
      </c>
      <c r="G22" s="2408">
        <v>0</v>
      </c>
      <c r="H22" s="2363">
        <v>24</v>
      </c>
      <c r="I22" s="1968">
        <v>164</v>
      </c>
      <c r="J22" s="2363">
        <v>0</v>
      </c>
      <c r="K22" s="2363">
        <v>0</v>
      </c>
      <c r="L22" s="2363">
        <v>0</v>
      </c>
      <c r="M22" s="2363">
        <v>0</v>
      </c>
      <c r="N22" s="1979">
        <v>0</v>
      </c>
      <c r="O22" s="1980">
        <v>164</v>
      </c>
      <c r="P22" s="2624">
        <v>69</v>
      </c>
      <c r="Q22" s="2625">
        <v>187</v>
      </c>
      <c r="R22" s="2626">
        <v>0</v>
      </c>
      <c r="S22" s="2627">
        <v>0</v>
      </c>
      <c r="T22" s="1924">
        <v>187</v>
      </c>
      <c r="W22" s="2274"/>
      <c r="X22" s="2274"/>
      <c r="Y22" s="2274"/>
    </row>
    <row r="23" spans="1:25" ht="15.75" thickBot="1" x14ac:dyDescent="0.3">
      <c r="A23" s="1978" t="s">
        <v>39</v>
      </c>
      <c r="B23" s="2362">
        <v>101</v>
      </c>
      <c r="C23" s="2386">
        <v>0</v>
      </c>
      <c r="D23" s="2408">
        <v>0</v>
      </c>
      <c r="E23" s="2363">
        <v>159</v>
      </c>
      <c r="F23" s="2386">
        <v>15</v>
      </c>
      <c r="G23" s="2408">
        <v>0</v>
      </c>
      <c r="H23" s="2363">
        <v>5</v>
      </c>
      <c r="I23" s="1968">
        <v>280</v>
      </c>
      <c r="J23" s="2363">
        <v>0</v>
      </c>
      <c r="K23" s="2363">
        <v>0</v>
      </c>
      <c r="L23" s="2363">
        <v>0</v>
      </c>
      <c r="M23" s="2363">
        <v>0</v>
      </c>
      <c r="N23" s="1979">
        <v>0</v>
      </c>
      <c r="O23" s="1980">
        <v>280</v>
      </c>
      <c r="P23" s="2624">
        <v>139</v>
      </c>
      <c r="Q23" s="2625">
        <v>268</v>
      </c>
      <c r="R23" s="2626">
        <v>9</v>
      </c>
      <c r="S23" s="2627">
        <v>0</v>
      </c>
      <c r="T23" s="1924">
        <v>277</v>
      </c>
      <c r="W23" s="2274"/>
      <c r="X23" s="2274"/>
      <c r="Y23" s="2274"/>
    </row>
    <row r="24" spans="1:25" ht="15" customHeight="1" thickBot="1" x14ac:dyDescent="0.3">
      <c r="A24" s="1978" t="s">
        <v>40</v>
      </c>
      <c r="B24" s="2362">
        <v>61</v>
      </c>
      <c r="C24" s="2386">
        <v>0</v>
      </c>
      <c r="D24" s="2408">
        <v>0</v>
      </c>
      <c r="E24" s="2363">
        <v>16</v>
      </c>
      <c r="F24" s="2386">
        <v>0</v>
      </c>
      <c r="G24" s="2408">
        <v>0</v>
      </c>
      <c r="H24" s="2363">
        <v>0</v>
      </c>
      <c r="I24" s="1968">
        <v>77</v>
      </c>
      <c r="J24" s="2363">
        <v>0</v>
      </c>
      <c r="K24" s="2363">
        <v>0</v>
      </c>
      <c r="L24" s="2363">
        <v>0</v>
      </c>
      <c r="M24" s="2363">
        <v>0</v>
      </c>
      <c r="N24" s="1979">
        <v>0</v>
      </c>
      <c r="O24" s="1980">
        <v>77</v>
      </c>
      <c r="P24" s="2624">
        <v>9</v>
      </c>
      <c r="Q24" s="2625">
        <v>75</v>
      </c>
      <c r="R24" s="2626">
        <v>0</v>
      </c>
      <c r="S24" s="2627">
        <v>0</v>
      </c>
      <c r="T24" s="1924">
        <v>75</v>
      </c>
      <c r="W24" s="2274"/>
      <c r="X24" s="2274"/>
      <c r="Y24" s="2274"/>
    </row>
    <row r="25" spans="1:25" ht="15.75" thickBot="1" x14ac:dyDescent="0.3">
      <c r="A25" s="2696" t="s">
        <v>41</v>
      </c>
      <c r="B25" s="2362">
        <v>137</v>
      </c>
      <c r="C25" s="2386">
        <v>0</v>
      </c>
      <c r="D25" s="2408">
        <v>0</v>
      </c>
      <c r="E25" s="2363">
        <v>33</v>
      </c>
      <c r="F25" s="2386">
        <v>2</v>
      </c>
      <c r="G25" s="2408">
        <v>0</v>
      </c>
      <c r="H25" s="2363">
        <v>0</v>
      </c>
      <c r="I25" s="1968">
        <v>172</v>
      </c>
      <c r="J25" s="2363">
        <v>0</v>
      </c>
      <c r="K25" s="2363">
        <v>0</v>
      </c>
      <c r="L25" s="2363">
        <v>0</v>
      </c>
      <c r="M25" s="2363">
        <v>0</v>
      </c>
      <c r="N25" s="1979">
        <v>0</v>
      </c>
      <c r="O25" s="1980">
        <v>172</v>
      </c>
      <c r="P25" s="2624">
        <v>29</v>
      </c>
      <c r="Q25" s="2625">
        <v>143</v>
      </c>
      <c r="R25" s="2626">
        <v>4</v>
      </c>
      <c r="S25" s="2627">
        <v>0</v>
      </c>
      <c r="T25" s="1924">
        <v>147</v>
      </c>
      <c r="W25" s="2274"/>
      <c r="X25" s="2274"/>
      <c r="Y25" s="2274"/>
    </row>
    <row r="26" spans="1:25" ht="15.75" thickBot="1" x14ac:dyDescent="0.3">
      <c r="A26" s="1978" t="s">
        <v>42</v>
      </c>
      <c r="B26" s="2362">
        <v>38</v>
      </c>
      <c r="C26" s="2386">
        <v>0</v>
      </c>
      <c r="D26" s="2408">
        <v>0</v>
      </c>
      <c r="E26" s="2363">
        <v>6</v>
      </c>
      <c r="F26" s="2386">
        <v>0</v>
      </c>
      <c r="G26" s="2408">
        <v>0</v>
      </c>
      <c r="H26" s="2363">
        <v>250</v>
      </c>
      <c r="I26" s="1968">
        <v>294</v>
      </c>
      <c r="J26" s="2363">
        <v>0</v>
      </c>
      <c r="K26" s="2363">
        <v>0</v>
      </c>
      <c r="L26" s="2363">
        <v>0</v>
      </c>
      <c r="M26" s="2363">
        <v>0</v>
      </c>
      <c r="N26" s="1979">
        <v>0</v>
      </c>
      <c r="O26" s="1980">
        <v>294</v>
      </c>
      <c r="P26" s="2624">
        <v>6</v>
      </c>
      <c r="Q26" s="2625">
        <v>0</v>
      </c>
      <c r="R26" s="2626">
        <v>0</v>
      </c>
      <c r="S26" s="2627">
        <v>0</v>
      </c>
      <c r="T26" s="1924">
        <v>0</v>
      </c>
      <c r="W26" s="2274"/>
      <c r="X26" s="2274"/>
      <c r="Y26" s="2274"/>
    </row>
    <row r="27" spans="1:25" ht="15.75" thickBot="1" x14ac:dyDescent="0.3">
      <c r="A27" s="1978" t="s">
        <v>43</v>
      </c>
      <c r="B27" s="2362">
        <v>419</v>
      </c>
      <c r="C27" s="2386">
        <v>120</v>
      </c>
      <c r="D27" s="2408">
        <v>0</v>
      </c>
      <c r="E27" s="2363">
        <v>451</v>
      </c>
      <c r="F27" s="2386">
        <v>41</v>
      </c>
      <c r="G27" s="2408">
        <v>0</v>
      </c>
      <c r="H27" s="2363">
        <v>103</v>
      </c>
      <c r="I27" s="1968">
        <v>1134</v>
      </c>
      <c r="J27" s="2363">
        <v>0</v>
      </c>
      <c r="K27" s="2363">
        <v>0</v>
      </c>
      <c r="L27" s="2363">
        <v>0</v>
      </c>
      <c r="M27" s="2363">
        <v>1</v>
      </c>
      <c r="N27" s="1979">
        <v>1</v>
      </c>
      <c r="O27" s="1980">
        <v>1135</v>
      </c>
      <c r="P27" s="2624">
        <v>427</v>
      </c>
      <c r="Q27" s="2625">
        <v>553</v>
      </c>
      <c r="R27" s="2626">
        <v>515</v>
      </c>
      <c r="S27" s="2627">
        <v>66</v>
      </c>
      <c r="T27" s="1924">
        <v>1134</v>
      </c>
      <c r="W27" s="2274"/>
      <c r="X27" s="2274"/>
      <c r="Y27" s="2274"/>
    </row>
    <row r="28" spans="1:25" ht="15.75" thickBot="1" x14ac:dyDescent="0.3">
      <c r="A28" s="1978" t="s">
        <v>44</v>
      </c>
      <c r="B28" s="2362">
        <v>143</v>
      </c>
      <c r="C28" s="2386">
        <v>0</v>
      </c>
      <c r="D28" s="2408">
        <v>0</v>
      </c>
      <c r="E28" s="2363">
        <v>104</v>
      </c>
      <c r="F28" s="2386">
        <v>0</v>
      </c>
      <c r="G28" s="2408">
        <v>0</v>
      </c>
      <c r="H28" s="2363">
        <v>9</v>
      </c>
      <c r="I28" s="1968">
        <v>256</v>
      </c>
      <c r="J28" s="2363">
        <v>0</v>
      </c>
      <c r="K28" s="2363">
        <v>0</v>
      </c>
      <c r="L28" s="2363">
        <v>0</v>
      </c>
      <c r="M28" s="2363">
        <v>0</v>
      </c>
      <c r="N28" s="1979">
        <v>0</v>
      </c>
      <c r="O28" s="1980">
        <v>256</v>
      </c>
      <c r="P28" s="2624">
        <v>70</v>
      </c>
      <c r="Q28" s="2625">
        <v>212</v>
      </c>
      <c r="R28" s="2626">
        <v>44</v>
      </c>
      <c r="S28" s="2627">
        <v>0</v>
      </c>
      <c r="T28" s="1924">
        <v>256</v>
      </c>
      <c r="W28" s="2274"/>
      <c r="X28" s="2274"/>
      <c r="Y28" s="2274"/>
    </row>
    <row r="29" spans="1:25" ht="15.75" thickBot="1" x14ac:dyDescent="0.3">
      <c r="A29" s="1978" t="s">
        <v>45</v>
      </c>
      <c r="B29" s="2362">
        <v>43</v>
      </c>
      <c r="C29" s="2386">
        <v>11</v>
      </c>
      <c r="D29" s="2408">
        <v>0</v>
      </c>
      <c r="E29" s="2363">
        <v>11</v>
      </c>
      <c r="F29" s="2386">
        <v>0</v>
      </c>
      <c r="G29" s="2408">
        <v>0</v>
      </c>
      <c r="H29" s="2363">
        <v>0</v>
      </c>
      <c r="I29" s="1968">
        <v>65</v>
      </c>
      <c r="J29" s="2363">
        <v>0</v>
      </c>
      <c r="K29" s="2363">
        <v>0</v>
      </c>
      <c r="L29" s="2363">
        <v>0</v>
      </c>
      <c r="M29" s="2363">
        <v>0</v>
      </c>
      <c r="N29" s="1979">
        <v>0</v>
      </c>
      <c r="O29" s="1980">
        <v>65</v>
      </c>
      <c r="P29" s="2624">
        <v>54</v>
      </c>
      <c r="Q29" s="2625">
        <v>45</v>
      </c>
      <c r="R29" s="2626">
        <v>20</v>
      </c>
      <c r="S29" s="2627">
        <v>0</v>
      </c>
      <c r="T29" s="1924">
        <v>65</v>
      </c>
      <c r="W29" s="2274"/>
      <c r="X29" s="2274"/>
      <c r="Y29" s="2274"/>
    </row>
    <row r="30" spans="1:25" ht="15.75" thickBot="1" x14ac:dyDescent="0.3">
      <c r="A30" s="1978" t="s">
        <v>46</v>
      </c>
      <c r="B30" s="2362">
        <v>312</v>
      </c>
      <c r="C30" s="2386">
        <v>0</v>
      </c>
      <c r="D30" s="2408">
        <v>0</v>
      </c>
      <c r="E30" s="2363">
        <v>222</v>
      </c>
      <c r="F30" s="2386">
        <v>0</v>
      </c>
      <c r="G30" s="2408">
        <v>0</v>
      </c>
      <c r="H30" s="2363">
        <v>0</v>
      </c>
      <c r="I30" s="1968">
        <v>534</v>
      </c>
      <c r="J30" s="2363">
        <v>0</v>
      </c>
      <c r="K30" s="2363">
        <v>0</v>
      </c>
      <c r="L30" s="2363">
        <v>0</v>
      </c>
      <c r="M30" s="2363">
        <v>0</v>
      </c>
      <c r="N30" s="1979">
        <v>0</v>
      </c>
      <c r="O30" s="1980">
        <v>534</v>
      </c>
      <c r="P30" s="2624">
        <v>267</v>
      </c>
      <c r="Q30" s="2625">
        <v>8</v>
      </c>
      <c r="R30" s="2626">
        <v>526</v>
      </c>
      <c r="S30" s="2627">
        <v>0</v>
      </c>
      <c r="T30" s="1924">
        <v>534</v>
      </c>
      <c r="W30" s="2274"/>
      <c r="X30" s="2274"/>
      <c r="Y30" s="2274"/>
    </row>
    <row r="31" spans="1:25" ht="15.75" thickBot="1" x14ac:dyDescent="0.3">
      <c r="A31" s="1978" t="s">
        <v>47</v>
      </c>
      <c r="B31" s="2362">
        <v>7</v>
      </c>
      <c r="C31" s="2386">
        <v>0</v>
      </c>
      <c r="D31" s="2408">
        <v>0</v>
      </c>
      <c r="E31" s="2363">
        <v>23</v>
      </c>
      <c r="F31" s="2386">
        <v>0</v>
      </c>
      <c r="G31" s="2408">
        <v>0</v>
      </c>
      <c r="H31" s="2363">
        <v>0</v>
      </c>
      <c r="I31" s="1968">
        <v>30</v>
      </c>
      <c r="J31" s="2363">
        <v>0</v>
      </c>
      <c r="K31" s="2363">
        <v>0</v>
      </c>
      <c r="L31" s="2363">
        <v>0</v>
      </c>
      <c r="M31" s="2363">
        <v>0</v>
      </c>
      <c r="N31" s="1979">
        <v>0</v>
      </c>
      <c r="O31" s="1980">
        <v>30</v>
      </c>
      <c r="P31" s="2624">
        <v>23</v>
      </c>
      <c r="Q31" s="2625">
        <v>0</v>
      </c>
      <c r="R31" s="2626">
        <v>30</v>
      </c>
      <c r="S31" s="2627">
        <v>0</v>
      </c>
      <c r="T31" s="1924">
        <v>30</v>
      </c>
      <c r="W31" s="2274"/>
      <c r="X31" s="2274"/>
      <c r="Y31" s="2274"/>
    </row>
    <row r="32" spans="1:25" ht="15.75" thickBot="1" x14ac:dyDescent="0.3">
      <c r="A32" s="1982" t="s">
        <v>557</v>
      </c>
      <c r="B32" s="2367">
        <v>1074</v>
      </c>
      <c r="C32" s="2396">
        <v>273</v>
      </c>
      <c r="D32" s="2413">
        <v>16</v>
      </c>
      <c r="E32" s="2384">
        <v>336</v>
      </c>
      <c r="F32" s="2396">
        <v>10</v>
      </c>
      <c r="G32" s="2413">
        <v>0</v>
      </c>
      <c r="H32" s="2384">
        <v>48</v>
      </c>
      <c r="I32" s="1985">
        <v>1741</v>
      </c>
      <c r="J32" s="2384">
        <v>0</v>
      </c>
      <c r="K32" s="2384">
        <v>0</v>
      </c>
      <c r="L32" s="2384">
        <v>0</v>
      </c>
      <c r="M32" s="2384">
        <v>0</v>
      </c>
      <c r="N32" s="1984">
        <v>0</v>
      </c>
      <c r="O32" s="1984">
        <v>1741</v>
      </c>
      <c r="P32" s="2648">
        <v>891</v>
      </c>
      <c r="Q32" s="2649">
        <v>1099</v>
      </c>
      <c r="R32" s="2650">
        <v>278</v>
      </c>
      <c r="S32" s="2651">
        <v>0</v>
      </c>
      <c r="T32" s="1952">
        <v>1377</v>
      </c>
      <c r="W32" s="2274"/>
      <c r="X32" s="2274"/>
      <c r="Y32" s="2274"/>
    </row>
    <row r="33" spans="1:27" ht="15.75" thickBot="1" x14ac:dyDescent="0.3">
      <c r="A33" s="2680" t="s">
        <v>321</v>
      </c>
      <c r="B33" s="2368">
        <v>578</v>
      </c>
      <c r="C33" s="2386">
        <v>124</v>
      </c>
      <c r="D33" s="2408">
        <v>114</v>
      </c>
      <c r="E33" s="2363">
        <v>203</v>
      </c>
      <c r="F33" s="2386">
        <v>12</v>
      </c>
      <c r="G33" s="2408">
        <v>0</v>
      </c>
      <c r="H33" s="2363">
        <v>128</v>
      </c>
      <c r="I33" s="1968">
        <v>1045</v>
      </c>
      <c r="J33" s="2363">
        <v>0</v>
      </c>
      <c r="K33" s="2363">
        <v>0</v>
      </c>
      <c r="L33" s="2363">
        <v>0</v>
      </c>
      <c r="M33" s="2363">
        <v>0</v>
      </c>
      <c r="N33" s="1979">
        <v>0</v>
      </c>
      <c r="O33" s="1980">
        <v>1045</v>
      </c>
      <c r="P33" s="2624">
        <v>272</v>
      </c>
      <c r="Q33" s="2693">
        <v>828</v>
      </c>
      <c r="R33" s="2694">
        <v>116</v>
      </c>
      <c r="S33" s="2695">
        <v>0</v>
      </c>
      <c r="T33" s="1991">
        <v>944</v>
      </c>
      <c r="W33" s="2274"/>
      <c r="X33" s="2274"/>
      <c r="Y33" s="2274"/>
    </row>
    <row r="34" spans="1:27" s="2" customFormat="1" ht="15.75" thickBot="1" x14ac:dyDescent="0.3">
      <c r="A34" s="1992" t="s">
        <v>25</v>
      </c>
      <c r="B34" s="1967">
        <v>3465</v>
      </c>
      <c r="C34" s="1993">
        <v>915</v>
      </c>
      <c r="D34" s="1994">
        <v>271</v>
      </c>
      <c r="E34" s="1995">
        <v>2023</v>
      </c>
      <c r="F34" s="1993">
        <v>216</v>
      </c>
      <c r="G34" s="1994">
        <v>0</v>
      </c>
      <c r="H34" s="1995">
        <v>901</v>
      </c>
      <c r="I34" s="1968">
        <v>7520</v>
      </c>
      <c r="J34" s="1995">
        <v>0</v>
      </c>
      <c r="K34" s="1995">
        <v>0</v>
      </c>
      <c r="L34" s="1995">
        <v>0</v>
      </c>
      <c r="M34" s="1995">
        <v>1</v>
      </c>
      <c r="N34" s="1996">
        <v>1</v>
      </c>
      <c r="O34" s="1997">
        <v>7521</v>
      </c>
      <c r="P34" s="1995">
        <v>3274</v>
      </c>
      <c r="Q34" s="1998">
        <v>4367</v>
      </c>
      <c r="R34" s="1998">
        <v>1807</v>
      </c>
      <c r="S34" s="1999">
        <v>195</v>
      </c>
      <c r="T34" s="1970">
        <v>6369</v>
      </c>
      <c r="W34" s="930"/>
      <c r="X34" s="930"/>
      <c r="Y34" s="2274"/>
      <c r="Z34" s="61"/>
      <c r="AA34" s="61"/>
    </row>
    <row r="35" spans="1:27" s="2" customFormat="1" ht="15.75" thickBot="1" x14ac:dyDescent="0.3">
      <c r="A35" s="1966" t="s">
        <v>558</v>
      </c>
      <c r="B35" s="1967">
        <v>269885</v>
      </c>
      <c r="C35" s="2000">
        <v>20239</v>
      </c>
      <c r="D35" s="2001">
        <v>7700</v>
      </c>
      <c r="E35" s="1967">
        <v>59065</v>
      </c>
      <c r="F35" s="2002">
        <v>9536</v>
      </c>
      <c r="G35" s="1970">
        <v>318</v>
      </c>
      <c r="H35" s="1967">
        <v>21029</v>
      </c>
      <c r="I35" s="1968">
        <v>379753</v>
      </c>
      <c r="J35" s="1967">
        <v>3097</v>
      </c>
      <c r="K35" s="1967">
        <v>1151</v>
      </c>
      <c r="L35" s="1967">
        <v>9</v>
      </c>
      <c r="M35" s="1967">
        <v>35</v>
      </c>
      <c r="N35" s="1968">
        <v>4292</v>
      </c>
      <c r="O35" s="1969">
        <v>384045</v>
      </c>
      <c r="P35" s="1967">
        <v>119983</v>
      </c>
      <c r="Q35" s="2003">
        <v>325889</v>
      </c>
      <c r="R35" s="2003">
        <v>19987</v>
      </c>
      <c r="S35" s="2004">
        <v>13481</v>
      </c>
      <c r="T35" s="2005">
        <v>359356</v>
      </c>
      <c r="Z35" s="61"/>
      <c r="AA35" s="61"/>
    </row>
    <row r="36" spans="1:27" x14ac:dyDescent="0.25">
      <c r="A36" s="2006"/>
      <c r="B36" s="2007"/>
      <c r="C36" s="2007"/>
      <c r="D36" s="2008"/>
      <c r="E36" s="2007"/>
      <c r="F36" s="2007"/>
      <c r="G36" s="2009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7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7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7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7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7" s="2" customFormat="1" ht="15.75" thickBot="1" x14ac:dyDescent="0.3">
      <c r="A41" s="3610"/>
      <c r="B41" s="3620" t="s">
        <v>14</v>
      </c>
      <c r="C41" s="3606" t="s">
        <v>15</v>
      </c>
      <c r="D41" s="3607"/>
      <c r="E41" s="3621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7" s="2" customFormat="1" ht="72" thickBot="1" x14ac:dyDescent="0.3">
      <c r="A42" s="3611"/>
      <c r="B42" s="3605"/>
      <c r="C42" s="2727" t="s">
        <v>15</v>
      </c>
      <c r="D42" s="1909" t="s">
        <v>546</v>
      </c>
      <c r="E42" s="3609"/>
      <c r="F42" s="2727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7" s="2" customFormat="1" x14ac:dyDescent="0.25">
      <c r="A43" s="2011" t="s">
        <v>27</v>
      </c>
      <c r="B43" s="2362">
        <v>156611</v>
      </c>
      <c r="C43" s="2397">
        <v>7262</v>
      </c>
      <c r="D43" s="2414">
        <v>4831</v>
      </c>
      <c r="E43" s="2428">
        <v>29389</v>
      </c>
      <c r="F43" s="2428">
        <v>2958</v>
      </c>
      <c r="G43" s="2430">
        <v>211</v>
      </c>
      <c r="H43" s="2438">
        <v>8994</v>
      </c>
      <c r="I43" s="1918">
        <v>205214</v>
      </c>
      <c r="J43" s="2385">
        <v>1450</v>
      </c>
      <c r="K43" s="2428">
        <v>42</v>
      </c>
      <c r="L43" s="2428">
        <v>9</v>
      </c>
      <c r="M43" s="2438">
        <v>1</v>
      </c>
      <c r="N43" s="1918">
        <v>1502</v>
      </c>
      <c r="O43" s="1919">
        <v>206716</v>
      </c>
      <c r="P43" s="2735">
        <v>55719</v>
      </c>
      <c r="Q43" s="2625">
        <v>181073</v>
      </c>
      <c r="R43" s="2626">
        <v>2488</v>
      </c>
      <c r="S43" s="2627">
        <v>3469</v>
      </c>
      <c r="T43" s="2736">
        <v>187030</v>
      </c>
    </row>
    <row r="44" spans="1:27" s="2" customFormat="1" ht="15.75" thickBot="1" x14ac:dyDescent="0.3">
      <c r="A44" s="1978" t="s">
        <v>28</v>
      </c>
      <c r="B44" s="2368">
        <v>109809</v>
      </c>
      <c r="C44" s="2398">
        <v>12061</v>
      </c>
      <c r="D44" s="2415">
        <v>2598</v>
      </c>
      <c r="E44" s="2398">
        <v>27654</v>
      </c>
      <c r="F44" s="2398">
        <v>6362</v>
      </c>
      <c r="G44" s="2430">
        <v>107</v>
      </c>
      <c r="H44" s="2438">
        <v>11134</v>
      </c>
      <c r="I44" s="1960">
        <v>167019</v>
      </c>
      <c r="J44" s="2386">
        <v>1647</v>
      </c>
      <c r="K44" s="2398">
        <v>1109</v>
      </c>
      <c r="L44" s="2398">
        <v>0</v>
      </c>
      <c r="M44" s="2438">
        <v>33</v>
      </c>
      <c r="N44" s="1918">
        <v>2789</v>
      </c>
      <c r="O44" s="1919">
        <v>169808</v>
      </c>
      <c r="P44" s="2652">
        <v>60990</v>
      </c>
      <c r="Q44" s="2693">
        <v>140449</v>
      </c>
      <c r="R44" s="2694">
        <v>15692</v>
      </c>
      <c r="S44" s="2695">
        <v>9817</v>
      </c>
      <c r="T44" s="2697">
        <v>165958</v>
      </c>
    </row>
    <row r="45" spans="1:27" s="2" customFormat="1" ht="15.75" thickBot="1" x14ac:dyDescent="0.3">
      <c r="A45" s="1966" t="s">
        <v>24</v>
      </c>
      <c r="B45" s="1967">
        <v>266419</v>
      </c>
      <c r="C45" s="2000">
        <v>19324</v>
      </c>
      <c r="D45" s="1998">
        <v>7429</v>
      </c>
      <c r="E45" s="2000">
        <v>57042</v>
      </c>
      <c r="F45" s="2000">
        <v>9320</v>
      </c>
      <c r="G45" s="1998">
        <v>318</v>
      </c>
      <c r="H45" s="2002">
        <v>20128</v>
      </c>
      <c r="I45" s="1968">
        <v>372233</v>
      </c>
      <c r="J45" s="2000">
        <v>3097</v>
      </c>
      <c r="K45" s="2000">
        <v>1151</v>
      </c>
      <c r="L45" s="2000">
        <v>9</v>
      </c>
      <c r="M45" s="2000">
        <v>34</v>
      </c>
      <c r="N45" s="1968">
        <v>4291</v>
      </c>
      <c r="O45" s="1969">
        <v>376524</v>
      </c>
      <c r="P45" s="2002">
        <v>116709</v>
      </c>
      <c r="Q45" s="2022">
        <v>321522</v>
      </c>
      <c r="R45" s="2022">
        <v>18180</v>
      </c>
      <c r="S45" s="2023">
        <v>13286</v>
      </c>
      <c r="T45" s="1994">
        <v>352988</v>
      </c>
    </row>
    <row r="46" spans="1:27" s="2" customFormat="1" ht="15.75" thickBot="1" x14ac:dyDescent="0.3">
      <c r="A46" s="1966" t="s">
        <v>25</v>
      </c>
      <c r="B46" s="1967">
        <v>3465</v>
      </c>
      <c r="C46" s="2024">
        <v>915</v>
      </c>
      <c r="D46" s="2003">
        <v>271</v>
      </c>
      <c r="E46" s="2024">
        <v>2023</v>
      </c>
      <c r="F46" s="2024">
        <v>216</v>
      </c>
      <c r="G46" s="2003">
        <v>0</v>
      </c>
      <c r="H46" s="2024">
        <v>901</v>
      </c>
      <c r="I46" s="1968">
        <v>7520</v>
      </c>
      <c r="J46" s="2024">
        <v>0</v>
      </c>
      <c r="K46" s="2024">
        <v>0</v>
      </c>
      <c r="L46" s="2024">
        <v>0</v>
      </c>
      <c r="M46" s="2024">
        <v>1</v>
      </c>
      <c r="N46" s="2025">
        <v>1</v>
      </c>
      <c r="O46" s="2026">
        <v>7521</v>
      </c>
      <c r="P46" s="2027">
        <v>3274</v>
      </c>
      <c r="Q46" s="1998">
        <v>4367</v>
      </c>
      <c r="R46" s="1998">
        <v>1807</v>
      </c>
      <c r="S46" s="1999">
        <v>195</v>
      </c>
      <c r="T46" s="1970">
        <v>6369</v>
      </c>
    </row>
    <row r="47" spans="1:27" s="2" customFormat="1" ht="15.75" thickBot="1" x14ac:dyDescent="0.3">
      <c r="A47" s="2028" t="s">
        <v>558</v>
      </c>
      <c r="B47" s="1967">
        <v>269885</v>
      </c>
      <c r="C47" s="2024">
        <v>20239</v>
      </c>
      <c r="D47" s="2003">
        <v>7700</v>
      </c>
      <c r="E47" s="2024">
        <v>59065</v>
      </c>
      <c r="F47" s="2024">
        <v>9536</v>
      </c>
      <c r="G47" s="2003">
        <v>318</v>
      </c>
      <c r="H47" s="2027">
        <v>21029</v>
      </c>
      <c r="I47" s="2029">
        <v>379753</v>
      </c>
      <c r="J47" s="2024">
        <v>3097</v>
      </c>
      <c r="K47" s="2024">
        <v>1151</v>
      </c>
      <c r="L47" s="2024">
        <v>9</v>
      </c>
      <c r="M47" s="2024">
        <v>35</v>
      </c>
      <c r="N47" s="2029">
        <v>4292</v>
      </c>
      <c r="O47" s="2030">
        <v>384045</v>
      </c>
      <c r="P47" s="2002">
        <v>119983</v>
      </c>
      <c r="Q47" s="2003">
        <v>325889</v>
      </c>
      <c r="R47" s="2003">
        <v>19987</v>
      </c>
      <c r="S47" s="2004">
        <v>13481</v>
      </c>
      <c r="T47" s="2005">
        <v>359356</v>
      </c>
    </row>
    <row r="48" spans="1:27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/>
      <c r="J49" s="61"/>
      <c r="K49" s="61"/>
      <c r="L49" s="61"/>
      <c r="M49" s="61"/>
      <c r="N49" s="2274"/>
      <c r="O49" s="61"/>
      <c r="P49" s="973"/>
      <c r="Q49" s="113"/>
      <c r="R49" s="113"/>
      <c r="S49" s="113"/>
      <c r="T49" s="113"/>
    </row>
    <row r="50" spans="1:20" x14ac:dyDescent="0.25">
      <c r="I50" s="2275"/>
      <c r="L50" s="2274"/>
      <c r="N50" s="2275"/>
      <c r="P50" s="2"/>
      <c r="Q50" s="2010"/>
      <c r="R50" s="2010"/>
      <c r="S50" s="2010"/>
    </row>
    <row r="51" spans="1:20" ht="15.75" thickBot="1" x14ac:dyDescent="0.3">
      <c r="P51" s="2"/>
      <c r="Q51" s="973"/>
      <c r="R51" s="973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20" t="s">
        <v>14</v>
      </c>
      <c r="C55" s="3606" t="s">
        <v>15</v>
      </c>
      <c r="D55" s="3607"/>
      <c r="E55" s="3621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727" t="s">
        <v>15</v>
      </c>
      <c r="D56" s="1909" t="s">
        <v>546</v>
      </c>
      <c r="E56" s="3609"/>
      <c r="F56" s="2727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2376" t="s">
        <v>17</v>
      </c>
      <c r="B57" s="2369">
        <v>95032</v>
      </c>
      <c r="C57" s="2399">
        <v>44990</v>
      </c>
      <c r="D57" s="2416">
        <v>2403</v>
      </c>
      <c r="E57" s="2369">
        <v>19768</v>
      </c>
      <c r="F57" s="2399">
        <v>6514</v>
      </c>
      <c r="G57" s="2416">
        <v>144</v>
      </c>
      <c r="H57" s="2369">
        <v>9670</v>
      </c>
      <c r="I57" s="2034">
        <v>175973</v>
      </c>
      <c r="J57" s="2369">
        <v>5974</v>
      </c>
      <c r="K57" s="2369">
        <v>2480</v>
      </c>
      <c r="L57" s="2369">
        <v>316</v>
      </c>
      <c r="M57" s="2369">
        <v>558</v>
      </c>
      <c r="N57" s="2034">
        <v>9329</v>
      </c>
      <c r="O57" s="2035">
        <v>185302</v>
      </c>
      <c r="P57" s="2457">
        <v>52329</v>
      </c>
      <c r="Q57" s="2471">
        <v>41482</v>
      </c>
      <c r="R57" s="2486">
        <v>72137</v>
      </c>
      <c r="S57" s="2499">
        <v>65988</v>
      </c>
      <c r="T57" s="2040">
        <v>179607</v>
      </c>
    </row>
    <row r="58" spans="1:20" x14ac:dyDescent="0.25">
      <c r="A58" s="2696" t="s">
        <v>613</v>
      </c>
      <c r="B58" s="2370">
        <v>104189</v>
      </c>
      <c r="C58" s="2400">
        <v>60501</v>
      </c>
      <c r="D58" s="2417">
        <v>4027</v>
      </c>
      <c r="E58" s="2370">
        <v>16664</v>
      </c>
      <c r="F58" s="2400">
        <v>7143</v>
      </c>
      <c r="G58" s="2416">
        <v>594</v>
      </c>
      <c r="H58" s="2369">
        <v>13278</v>
      </c>
      <c r="I58" s="2034">
        <v>201776</v>
      </c>
      <c r="J58" s="2370">
        <v>9843</v>
      </c>
      <c r="K58" s="2370">
        <v>1986</v>
      </c>
      <c r="L58" s="2370">
        <v>3070</v>
      </c>
      <c r="M58" s="2369">
        <v>5808</v>
      </c>
      <c r="N58" s="2034">
        <v>20707</v>
      </c>
      <c r="O58" s="2035">
        <v>222483</v>
      </c>
      <c r="P58" s="2458">
        <v>104337</v>
      </c>
      <c r="Q58" s="2472">
        <v>23224</v>
      </c>
      <c r="R58" s="2168">
        <v>70032</v>
      </c>
      <c r="S58" s="2169">
        <v>79541</v>
      </c>
      <c r="T58" s="2040">
        <v>172797</v>
      </c>
    </row>
    <row r="59" spans="1:20" s="1945" customFormat="1" x14ac:dyDescent="0.25">
      <c r="A59" s="1933" t="s">
        <v>553</v>
      </c>
      <c r="B59" s="2371">
        <v>26301</v>
      </c>
      <c r="C59" s="2401">
        <v>23710</v>
      </c>
      <c r="D59" s="2418">
        <v>1955</v>
      </c>
      <c r="E59" s="2371">
        <v>5672</v>
      </c>
      <c r="F59" s="2401">
        <v>1498</v>
      </c>
      <c r="G59" s="2431">
        <v>0</v>
      </c>
      <c r="H59" s="2439">
        <v>6375</v>
      </c>
      <c r="I59" s="2053">
        <v>63554</v>
      </c>
      <c r="J59" s="2371">
        <v>5142</v>
      </c>
      <c r="K59" s="2371">
        <v>1322</v>
      </c>
      <c r="L59" s="2371">
        <v>2099</v>
      </c>
      <c r="M59" s="2439">
        <v>98</v>
      </c>
      <c r="N59" s="2053">
        <v>8661</v>
      </c>
      <c r="O59" s="2054">
        <v>72216</v>
      </c>
      <c r="P59" s="2459">
        <v>36903</v>
      </c>
      <c r="Q59" s="2473">
        <v>11777</v>
      </c>
      <c r="R59" s="2487">
        <v>15352</v>
      </c>
      <c r="S59" s="2487">
        <v>17459</v>
      </c>
      <c r="T59" s="2052">
        <v>44588</v>
      </c>
    </row>
    <row r="60" spans="1:20" s="1945" customFormat="1" x14ac:dyDescent="0.25">
      <c r="A60" s="1933" t="s">
        <v>412</v>
      </c>
      <c r="B60" s="2371">
        <v>46071</v>
      </c>
      <c r="C60" s="2401">
        <v>14759</v>
      </c>
      <c r="D60" s="2418">
        <v>495</v>
      </c>
      <c r="E60" s="2371">
        <v>4701</v>
      </c>
      <c r="F60" s="2401">
        <v>3065</v>
      </c>
      <c r="G60" s="2431">
        <v>119</v>
      </c>
      <c r="H60" s="2439">
        <v>4461</v>
      </c>
      <c r="I60" s="2053">
        <v>73057</v>
      </c>
      <c r="J60" s="2371">
        <v>1454</v>
      </c>
      <c r="K60" s="2371">
        <v>0</v>
      </c>
      <c r="L60" s="2371">
        <v>826</v>
      </c>
      <c r="M60" s="2439">
        <v>1665</v>
      </c>
      <c r="N60" s="2053">
        <v>3945</v>
      </c>
      <c r="O60" s="2054">
        <v>77002</v>
      </c>
      <c r="P60" s="2459">
        <v>37887</v>
      </c>
      <c r="Q60" s="2473">
        <v>5667</v>
      </c>
      <c r="R60" s="2487">
        <v>25792</v>
      </c>
      <c r="S60" s="2487">
        <v>26750</v>
      </c>
      <c r="T60" s="2052">
        <v>58208</v>
      </c>
    </row>
    <row r="61" spans="1:20" s="1945" customFormat="1" x14ac:dyDescent="0.25">
      <c r="A61" s="1933" t="s">
        <v>554</v>
      </c>
      <c r="B61" s="2371">
        <v>29107</v>
      </c>
      <c r="C61" s="2401">
        <v>20693</v>
      </c>
      <c r="D61" s="2418">
        <v>1500</v>
      </c>
      <c r="E61" s="2371">
        <v>5569</v>
      </c>
      <c r="F61" s="2401">
        <v>2126</v>
      </c>
      <c r="G61" s="2431">
        <v>475</v>
      </c>
      <c r="H61" s="2439">
        <v>2118</v>
      </c>
      <c r="I61" s="2053">
        <v>59612</v>
      </c>
      <c r="J61" s="2371">
        <v>3247</v>
      </c>
      <c r="K61" s="2371">
        <v>495</v>
      </c>
      <c r="L61" s="2371">
        <v>0</v>
      </c>
      <c r="M61" s="2439">
        <v>4006</v>
      </c>
      <c r="N61" s="2053">
        <v>7748</v>
      </c>
      <c r="O61" s="2054">
        <v>67360</v>
      </c>
      <c r="P61" s="2459">
        <v>26774</v>
      </c>
      <c r="Q61" s="2473">
        <v>3638</v>
      </c>
      <c r="R61" s="2487">
        <v>26665</v>
      </c>
      <c r="S61" s="2487">
        <v>34030</v>
      </c>
      <c r="T61" s="2052">
        <v>64333</v>
      </c>
    </row>
    <row r="62" spans="1:20" x14ac:dyDescent="0.25">
      <c r="A62" s="2696" t="s">
        <v>614</v>
      </c>
      <c r="B62" s="2370">
        <v>24203</v>
      </c>
      <c r="C62" s="2400">
        <v>4891</v>
      </c>
      <c r="D62" s="2417">
        <v>208</v>
      </c>
      <c r="E62" s="2370">
        <v>5758</v>
      </c>
      <c r="F62" s="2400">
        <v>998</v>
      </c>
      <c r="G62" s="2416">
        <v>2</v>
      </c>
      <c r="H62" s="2369">
        <v>1740</v>
      </c>
      <c r="I62" s="2034">
        <v>37590</v>
      </c>
      <c r="J62" s="2370">
        <v>2245</v>
      </c>
      <c r="K62" s="2370">
        <v>631</v>
      </c>
      <c r="L62" s="2370">
        <v>245</v>
      </c>
      <c r="M62" s="2369">
        <v>216</v>
      </c>
      <c r="N62" s="2034">
        <v>3337</v>
      </c>
      <c r="O62" s="2035">
        <v>40927</v>
      </c>
      <c r="P62" s="2458">
        <v>19350</v>
      </c>
      <c r="Q62" s="2472">
        <v>9256</v>
      </c>
      <c r="R62" s="2168">
        <v>17462</v>
      </c>
      <c r="S62" s="2169">
        <v>11699</v>
      </c>
      <c r="T62" s="2040">
        <v>38417</v>
      </c>
    </row>
    <row r="63" spans="1:20" x14ac:dyDescent="0.25">
      <c r="A63" s="1947" t="s">
        <v>556</v>
      </c>
      <c r="B63" s="2698">
        <v>18624</v>
      </c>
      <c r="C63" s="2699">
        <v>2478</v>
      </c>
      <c r="D63" s="2700">
        <v>75</v>
      </c>
      <c r="E63" s="2698">
        <v>3782</v>
      </c>
      <c r="F63" s="2699">
        <v>588</v>
      </c>
      <c r="G63" s="2422">
        <v>2</v>
      </c>
      <c r="H63" s="2440">
        <v>1226</v>
      </c>
      <c r="I63" s="2062">
        <v>26698</v>
      </c>
      <c r="J63" s="2698">
        <v>1690</v>
      </c>
      <c r="K63" s="2698">
        <v>109</v>
      </c>
      <c r="L63" s="2698">
        <v>81</v>
      </c>
      <c r="M63" s="2448">
        <v>216</v>
      </c>
      <c r="N63" s="2062">
        <v>2096</v>
      </c>
      <c r="O63" s="2062">
        <v>28794</v>
      </c>
      <c r="P63" s="2701">
        <v>12917</v>
      </c>
      <c r="Q63" s="2702">
        <v>4723</v>
      </c>
      <c r="R63" s="2703">
        <v>12423</v>
      </c>
      <c r="S63" s="2703">
        <v>10834</v>
      </c>
      <c r="T63" s="2062">
        <v>27980</v>
      </c>
    </row>
    <row r="64" spans="1:20" ht="15.75" thickBot="1" x14ac:dyDescent="0.3">
      <c r="A64" s="2696" t="s">
        <v>23</v>
      </c>
      <c r="B64" s="2704">
        <v>36270</v>
      </c>
      <c r="C64" s="2705">
        <v>21649</v>
      </c>
      <c r="D64" s="2706">
        <v>370</v>
      </c>
      <c r="E64" s="2704">
        <v>8714</v>
      </c>
      <c r="F64" s="2705">
        <v>1991</v>
      </c>
      <c r="G64" s="2417">
        <v>5</v>
      </c>
      <c r="H64" s="2369">
        <v>4735</v>
      </c>
      <c r="I64" s="2034">
        <v>73359</v>
      </c>
      <c r="J64" s="2704">
        <v>2069</v>
      </c>
      <c r="K64" s="2704">
        <v>758</v>
      </c>
      <c r="L64" s="2704">
        <v>0</v>
      </c>
      <c r="M64" s="2369">
        <v>738</v>
      </c>
      <c r="N64" s="2071">
        <v>3565</v>
      </c>
      <c r="O64" s="2072">
        <v>76923</v>
      </c>
      <c r="P64" s="2707">
        <v>24831</v>
      </c>
      <c r="Q64" s="2708">
        <v>14681</v>
      </c>
      <c r="R64" s="2709">
        <v>18203</v>
      </c>
      <c r="S64" s="2710">
        <v>37433</v>
      </c>
      <c r="T64" s="2040">
        <v>70317</v>
      </c>
    </row>
    <row r="65" spans="1:20" ht="15.75" thickBot="1" x14ac:dyDescent="0.3">
      <c r="A65" s="1966" t="s">
        <v>24</v>
      </c>
      <c r="B65" s="2077">
        <v>259694</v>
      </c>
      <c r="C65" s="2077">
        <v>132031</v>
      </c>
      <c r="D65" s="2080">
        <v>7008</v>
      </c>
      <c r="E65" s="2077">
        <v>50903</v>
      </c>
      <c r="F65" s="2077">
        <v>16646</v>
      </c>
      <c r="G65" s="2080">
        <v>745</v>
      </c>
      <c r="H65" s="2077">
        <v>29423</v>
      </c>
      <c r="I65" s="2078">
        <v>488697</v>
      </c>
      <c r="J65" s="2077">
        <v>20131</v>
      </c>
      <c r="K65" s="2077">
        <v>5856</v>
      </c>
      <c r="L65" s="2077">
        <v>3631</v>
      </c>
      <c r="M65" s="2077">
        <v>7320</v>
      </c>
      <c r="N65" s="2078">
        <v>36938</v>
      </c>
      <c r="O65" s="2079">
        <v>525635</v>
      </c>
      <c r="P65" s="2077">
        <v>200847</v>
      </c>
      <c r="Q65" s="2080">
        <v>88642</v>
      </c>
      <c r="R65" s="2080">
        <v>177835</v>
      </c>
      <c r="S65" s="2080">
        <v>194661</v>
      </c>
      <c r="T65" s="2080">
        <v>461138</v>
      </c>
    </row>
    <row r="66" spans="1:20" x14ac:dyDescent="0.25">
      <c r="A66" s="2729" t="s">
        <v>609</v>
      </c>
      <c r="B66" s="2737">
        <v>21249</v>
      </c>
      <c r="C66" s="2738">
        <v>5053</v>
      </c>
      <c r="D66" s="2739">
        <v>123</v>
      </c>
      <c r="E66" s="2737">
        <v>4731</v>
      </c>
      <c r="F66" s="2738">
        <v>3281</v>
      </c>
      <c r="G66" s="2739">
        <v>0</v>
      </c>
      <c r="H66" s="2737">
        <v>4863</v>
      </c>
      <c r="I66" s="2034">
        <v>39177</v>
      </c>
      <c r="J66" s="2737">
        <v>19490</v>
      </c>
      <c r="K66" s="2737">
        <v>3348</v>
      </c>
      <c r="L66" s="2737">
        <v>1236</v>
      </c>
      <c r="M66" s="2737">
        <v>102</v>
      </c>
      <c r="N66" s="2740">
        <v>24176</v>
      </c>
      <c r="O66" s="2741">
        <v>63353</v>
      </c>
      <c r="P66" s="2742">
        <v>38813</v>
      </c>
      <c r="Q66" s="2471">
        <v>2153</v>
      </c>
      <c r="R66" s="2486">
        <v>6833</v>
      </c>
      <c r="S66" s="2039">
        <v>19225</v>
      </c>
      <c r="T66" s="2040">
        <v>28212</v>
      </c>
    </row>
    <row r="67" spans="1:20" x14ac:dyDescent="0.25">
      <c r="A67" s="1978" t="s">
        <v>610</v>
      </c>
      <c r="B67" s="2370">
        <v>15491</v>
      </c>
      <c r="C67" s="2400">
        <v>16496</v>
      </c>
      <c r="D67" s="2417">
        <v>0</v>
      </c>
      <c r="E67" s="2370">
        <v>5693</v>
      </c>
      <c r="F67" s="2400">
        <v>2962</v>
      </c>
      <c r="G67" s="2417">
        <v>0</v>
      </c>
      <c r="H67" s="2370">
        <v>1225</v>
      </c>
      <c r="I67" s="2034">
        <v>41867</v>
      </c>
      <c r="J67" s="2370">
        <v>1251</v>
      </c>
      <c r="K67" s="2370">
        <v>7119</v>
      </c>
      <c r="L67" s="2370">
        <v>4</v>
      </c>
      <c r="M67" s="2370">
        <v>1288</v>
      </c>
      <c r="N67" s="2087">
        <v>9661</v>
      </c>
      <c r="O67" s="2088">
        <v>51528</v>
      </c>
      <c r="P67" s="2458">
        <v>21276</v>
      </c>
      <c r="Q67" s="2472">
        <v>4275</v>
      </c>
      <c r="R67" s="2168">
        <v>2006</v>
      </c>
      <c r="S67" s="2047">
        <v>9503</v>
      </c>
      <c r="T67" s="2040">
        <v>15785</v>
      </c>
    </row>
    <row r="68" spans="1:20" x14ac:dyDescent="0.25">
      <c r="A68" s="1978" t="s">
        <v>37</v>
      </c>
      <c r="B68" s="2370">
        <v>1204</v>
      </c>
      <c r="C68" s="2400">
        <v>8530</v>
      </c>
      <c r="D68" s="2417">
        <v>0</v>
      </c>
      <c r="E68" s="2370">
        <v>335</v>
      </c>
      <c r="F68" s="2400">
        <v>310</v>
      </c>
      <c r="G68" s="2417">
        <v>0</v>
      </c>
      <c r="H68" s="2370">
        <v>129</v>
      </c>
      <c r="I68" s="2034">
        <v>10508</v>
      </c>
      <c r="J68" s="2370">
        <v>0</v>
      </c>
      <c r="K68" s="2370">
        <v>0</v>
      </c>
      <c r="L68" s="2370">
        <v>0</v>
      </c>
      <c r="M68" s="2370">
        <v>0</v>
      </c>
      <c r="N68" s="2087">
        <v>0</v>
      </c>
      <c r="O68" s="2088">
        <v>10508</v>
      </c>
      <c r="P68" s="2458">
        <v>1285</v>
      </c>
      <c r="Q68" s="2472">
        <v>251</v>
      </c>
      <c r="R68" s="2168">
        <v>1452</v>
      </c>
      <c r="S68" s="2047">
        <v>2376</v>
      </c>
      <c r="T68" s="2040">
        <v>4078</v>
      </c>
    </row>
    <row r="69" spans="1:20" x14ac:dyDescent="0.25">
      <c r="A69" s="1978" t="s">
        <v>38</v>
      </c>
      <c r="B69" s="2370">
        <v>1723</v>
      </c>
      <c r="C69" s="2400">
        <v>1296</v>
      </c>
      <c r="D69" s="2417">
        <v>0</v>
      </c>
      <c r="E69" s="2370">
        <v>313</v>
      </c>
      <c r="F69" s="2400">
        <v>495</v>
      </c>
      <c r="G69" s="2417">
        <v>0</v>
      </c>
      <c r="H69" s="2370">
        <v>51</v>
      </c>
      <c r="I69" s="2034">
        <v>3878</v>
      </c>
      <c r="J69" s="2370">
        <v>0</v>
      </c>
      <c r="K69" s="2370">
        <v>40</v>
      </c>
      <c r="L69" s="2370">
        <v>0</v>
      </c>
      <c r="M69" s="2370">
        <v>0</v>
      </c>
      <c r="N69" s="2087">
        <v>40</v>
      </c>
      <c r="O69" s="2088">
        <v>3918</v>
      </c>
      <c r="P69" s="2458">
        <v>1313</v>
      </c>
      <c r="Q69" s="2472">
        <v>1140</v>
      </c>
      <c r="R69" s="2168">
        <v>1740</v>
      </c>
      <c r="S69" s="2047">
        <v>1038</v>
      </c>
      <c r="T69" s="2040">
        <v>3918</v>
      </c>
    </row>
    <row r="70" spans="1:20" x14ac:dyDescent="0.25">
      <c r="A70" s="1978" t="s">
        <v>39</v>
      </c>
      <c r="B70" s="2370">
        <v>11023</v>
      </c>
      <c r="C70" s="2400">
        <v>23705</v>
      </c>
      <c r="D70" s="2417">
        <v>7</v>
      </c>
      <c r="E70" s="2370">
        <v>1733</v>
      </c>
      <c r="F70" s="2400">
        <v>944</v>
      </c>
      <c r="G70" s="2417">
        <v>0</v>
      </c>
      <c r="H70" s="2370">
        <v>1153</v>
      </c>
      <c r="I70" s="2034">
        <v>38559</v>
      </c>
      <c r="J70" s="2370">
        <v>3657</v>
      </c>
      <c r="K70" s="2370">
        <v>11027</v>
      </c>
      <c r="L70" s="2370">
        <v>19926</v>
      </c>
      <c r="M70" s="2370">
        <v>8230</v>
      </c>
      <c r="N70" s="2087">
        <v>42839</v>
      </c>
      <c r="O70" s="2088">
        <v>81398</v>
      </c>
      <c r="P70" s="2458">
        <v>43187</v>
      </c>
      <c r="Q70" s="2472">
        <v>2078</v>
      </c>
      <c r="R70" s="2168">
        <v>7776</v>
      </c>
      <c r="S70" s="2047">
        <v>42418</v>
      </c>
      <c r="T70" s="2040">
        <v>52272</v>
      </c>
    </row>
    <row r="71" spans="1:20" ht="15" customHeight="1" x14ac:dyDescent="0.25">
      <c r="A71" s="1978" t="s">
        <v>40</v>
      </c>
      <c r="B71" s="2370">
        <v>424</v>
      </c>
      <c r="C71" s="2400">
        <v>246</v>
      </c>
      <c r="D71" s="2417">
        <v>0</v>
      </c>
      <c r="E71" s="2370">
        <v>10613</v>
      </c>
      <c r="F71" s="2400">
        <v>344</v>
      </c>
      <c r="G71" s="2417">
        <v>0</v>
      </c>
      <c r="H71" s="2370">
        <v>14453</v>
      </c>
      <c r="I71" s="2034">
        <v>26080</v>
      </c>
      <c r="J71" s="2370">
        <v>4417</v>
      </c>
      <c r="K71" s="2370">
        <v>517</v>
      </c>
      <c r="L71" s="2370">
        <v>227</v>
      </c>
      <c r="M71" s="2370">
        <v>16416</v>
      </c>
      <c r="N71" s="2087">
        <v>21577</v>
      </c>
      <c r="O71" s="2088">
        <v>47657</v>
      </c>
      <c r="P71" s="2458">
        <v>47269</v>
      </c>
      <c r="Q71" s="2472">
        <v>223</v>
      </c>
      <c r="R71" s="2168">
        <v>562</v>
      </c>
      <c r="S71" s="2047">
        <v>5</v>
      </c>
      <c r="T71" s="2040">
        <v>790</v>
      </c>
    </row>
    <row r="72" spans="1:20" x14ac:dyDescent="0.25">
      <c r="A72" s="2696" t="s">
        <v>41</v>
      </c>
      <c r="B72" s="2370">
        <v>8131</v>
      </c>
      <c r="C72" s="2400">
        <v>11048</v>
      </c>
      <c r="D72" s="2417">
        <v>0</v>
      </c>
      <c r="E72" s="2370">
        <v>2262</v>
      </c>
      <c r="F72" s="2400">
        <v>1766</v>
      </c>
      <c r="G72" s="2417">
        <v>0</v>
      </c>
      <c r="H72" s="2370">
        <v>176</v>
      </c>
      <c r="I72" s="2034">
        <v>23383</v>
      </c>
      <c r="J72" s="2370">
        <v>4089</v>
      </c>
      <c r="K72" s="2370">
        <v>521</v>
      </c>
      <c r="L72" s="2370">
        <v>853</v>
      </c>
      <c r="M72" s="2370">
        <v>117</v>
      </c>
      <c r="N72" s="2087">
        <v>5580</v>
      </c>
      <c r="O72" s="2088">
        <v>28963</v>
      </c>
      <c r="P72" s="2458">
        <v>13973</v>
      </c>
      <c r="Q72" s="2472">
        <v>481</v>
      </c>
      <c r="R72" s="2168">
        <v>330</v>
      </c>
      <c r="S72" s="2047">
        <v>11616</v>
      </c>
      <c r="T72" s="2040">
        <v>12427</v>
      </c>
    </row>
    <row r="73" spans="1:20" x14ac:dyDescent="0.25">
      <c r="A73" s="1978" t="s">
        <v>42</v>
      </c>
      <c r="B73" s="2370">
        <v>5508</v>
      </c>
      <c r="C73" s="2400">
        <v>23274</v>
      </c>
      <c r="D73" s="2417">
        <v>0</v>
      </c>
      <c r="E73" s="2370">
        <v>5307</v>
      </c>
      <c r="F73" s="2400">
        <v>13882</v>
      </c>
      <c r="G73" s="2417">
        <v>0</v>
      </c>
      <c r="H73" s="2370">
        <v>11787</v>
      </c>
      <c r="I73" s="2034">
        <v>59758</v>
      </c>
      <c r="J73" s="2370">
        <v>17</v>
      </c>
      <c r="K73" s="2370">
        <v>122</v>
      </c>
      <c r="L73" s="2370">
        <v>7</v>
      </c>
      <c r="M73" s="2370">
        <v>51</v>
      </c>
      <c r="N73" s="2087">
        <v>197</v>
      </c>
      <c r="O73" s="2088">
        <v>59955</v>
      </c>
      <c r="P73" s="2458">
        <v>34195</v>
      </c>
      <c r="Q73" s="2472">
        <v>980</v>
      </c>
      <c r="R73" s="2168">
        <v>7590</v>
      </c>
      <c r="S73" s="2047">
        <v>20892</v>
      </c>
      <c r="T73" s="2040">
        <v>29462</v>
      </c>
    </row>
    <row r="74" spans="1:20" x14ac:dyDescent="0.25">
      <c r="A74" s="1978" t="s">
        <v>43</v>
      </c>
      <c r="B74" s="2370">
        <v>19402</v>
      </c>
      <c r="C74" s="2400">
        <v>4163</v>
      </c>
      <c r="D74" s="2417">
        <v>0</v>
      </c>
      <c r="E74" s="2370">
        <v>2442</v>
      </c>
      <c r="F74" s="2400">
        <v>617</v>
      </c>
      <c r="G74" s="2417">
        <v>0</v>
      </c>
      <c r="H74" s="2370">
        <v>1410</v>
      </c>
      <c r="I74" s="2034">
        <v>28035</v>
      </c>
      <c r="J74" s="2370">
        <v>154</v>
      </c>
      <c r="K74" s="2370">
        <v>8</v>
      </c>
      <c r="L74" s="2370">
        <v>3078</v>
      </c>
      <c r="M74" s="2370">
        <v>3</v>
      </c>
      <c r="N74" s="2087">
        <v>3243</v>
      </c>
      <c r="O74" s="2088">
        <v>31278</v>
      </c>
      <c r="P74" s="2458">
        <v>9588</v>
      </c>
      <c r="Q74" s="2472">
        <v>1465</v>
      </c>
      <c r="R74" s="2168">
        <v>3755</v>
      </c>
      <c r="S74" s="2047">
        <v>12073</v>
      </c>
      <c r="T74" s="2040">
        <v>17292</v>
      </c>
    </row>
    <row r="75" spans="1:20" x14ac:dyDescent="0.25">
      <c r="A75" s="1978" t="s">
        <v>44</v>
      </c>
      <c r="B75" s="2370">
        <v>4987</v>
      </c>
      <c r="C75" s="2400">
        <v>5174</v>
      </c>
      <c r="D75" s="2417">
        <v>0</v>
      </c>
      <c r="E75" s="2370">
        <v>6011</v>
      </c>
      <c r="F75" s="2400">
        <v>42</v>
      </c>
      <c r="G75" s="2417">
        <v>0</v>
      </c>
      <c r="H75" s="2370">
        <v>61</v>
      </c>
      <c r="I75" s="2034">
        <v>16275</v>
      </c>
      <c r="J75" s="2370">
        <v>22</v>
      </c>
      <c r="K75" s="2370">
        <v>94</v>
      </c>
      <c r="L75" s="2370">
        <v>0</v>
      </c>
      <c r="M75" s="2370">
        <v>1</v>
      </c>
      <c r="N75" s="2087">
        <v>117</v>
      </c>
      <c r="O75" s="2088">
        <v>16392</v>
      </c>
      <c r="P75" s="2458">
        <v>8331</v>
      </c>
      <c r="Q75" s="2472">
        <v>254</v>
      </c>
      <c r="R75" s="2168">
        <v>2114</v>
      </c>
      <c r="S75" s="2047">
        <v>3042</v>
      </c>
      <c r="T75" s="2040">
        <v>5410</v>
      </c>
    </row>
    <row r="76" spans="1:20" x14ac:dyDescent="0.25">
      <c r="A76" s="1978" t="s">
        <v>45</v>
      </c>
      <c r="B76" s="2370">
        <v>3440</v>
      </c>
      <c r="C76" s="2400">
        <v>2004</v>
      </c>
      <c r="D76" s="2417">
        <v>0</v>
      </c>
      <c r="E76" s="2370">
        <v>364</v>
      </c>
      <c r="F76" s="2400">
        <v>990</v>
      </c>
      <c r="G76" s="2417">
        <v>0</v>
      </c>
      <c r="H76" s="2370">
        <v>696</v>
      </c>
      <c r="I76" s="2034">
        <v>7494</v>
      </c>
      <c r="J76" s="2370">
        <v>25</v>
      </c>
      <c r="K76" s="2370">
        <v>0</v>
      </c>
      <c r="L76" s="2370">
        <v>555</v>
      </c>
      <c r="M76" s="2370">
        <v>223</v>
      </c>
      <c r="N76" s="2087">
        <v>803</v>
      </c>
      <c r="O76" s="2088">
        <v>8297</v>
      </c>
      <c r="P76" s="2458">
        <v>3496</v>
      </c>
      <c r="Q76" s="2472">
        <v>92</v>
      </c>
      <c r="R76" s="2168">
        <v>1904</v>
      </c>
      <c r="S76" s="2047">
        <v>4815</v>
      </c>
      <c r="T76" s="2040">
        <v>6811</v>
      </c>
    </row>
    <row r="77" spans="1:20" x14ac:dyDescent="0.25">
      <c r="A77" s="1978" t="s">
        <v>46</v>
      </c>
      <c r="B77" s="2370">
        <v>4154</v>
      </c>
      <c r="C77" s="2400">
        <v>9165</v>
      </c>
      <c r="D77" s="2417">
        <v>0</v>
      </c>
      <c r="E77" s="2370">
        <v>589</v>
      </c>
      <c r="F77" s="2400">
        <v>5517</v>
      </c>
      <c r="G77" s="2417">
        <v>0</v>
      </c>
      <c r="H77" s="2370">
        <v>11344</v>
      </c>
      <c r="I77" s="2034">
        <v>30769</v>
      </c>
      <c r="J77" s="2370">
        <v>2087</v>
      </c>
      <c r="K77" s="2370">
        <v>0</v>
      </c>
      <c r="L77" s="2370">
        <v>1624</v>
      </c>
      <c r="M77" s="2370">
        <v>3516</v>
      </c>
      <c r="N77" s="2087">
        <v>7227</v>
      </c>
      <c r="O77" s="2088">
        <v>37996</v>
      </c>
      <c r="P77" s="2458">
        <v>22658</v>
      </c>
      <c r="Q77" s="2472">
        <v>473</v>
      </c>
      <c r="R77" s="2168">
        <v>4501</v>
      </c>
      <c r="S77" s="2047">
        <v>12951</v>
      </c>
      <c r="T77" s="2040">
        <v>17925</v>
      </c>
    </row>
    <row r="78" spans="1:20" x14ac:dyDescent="0.25">
      <c r="A78" s="1978" t="s">
        <v>47</v>
      </c>
      <c r="B78" s="2370">
        <v>591</v>
      </c>
      <c r="C78" s="2400">
        <v>1738</v>
      </c>
      <c r="D78" s="2417">
        <v>0</v>
      </c>
      <c r="E78" s="2370">
        <v>394</v>
      </c>
      <c r="F78" s="2400">
        <v>868</v>
      </c>
      <c r="G78" s="2417">
        <v>0</v>
      </c>
      <c r="H78" s="2370">
        <v>12</v>
      </c>
      <c r="I78" s="2034">
        <v>3603</v>
      </c>
      <c r="J78" s="2370">
        <v>0</v>
      </c>
      <c r="K78" s="2370">
        <v>0</v>
      </c>
      <c r="L78" s="2370">
        <v>327</v>
      </c>
      <c r="M78" s="2370">
        <v>55</v>
      </c>
      <c r="N78" s="2087">
        <v>382</v>
      </c>
      <c r="O78" s="2088">
        <v>3985</v>
      </c>
      <c r="P78" s="2458">
        <v>1729</v>
      </c>
      <c r="Q78" s="2472">
        <v>103</v>
      </c>
      <c r="R78" s="2168">
        <v>838</v>
      </c>
      <c r="S78" s="2047">
        <v>1951</v>
      </c>
      <c r="T78" s="2040">
        <v>2892</v>
      </c>
    </row>
    <row r="79" spans="1:20" x14ac:dyDescent="0.25">
      <c r="A79" s="1982" t="s">
        <v>557</v>
      </c>
      <c r="B79" s="2375">
        <v>9462</v>
      </c>
      <c r="C79" s="2405">
        <v>7693</v>
      </c>
      <c r="D79" s="2422">
        <v>482</v>
      </c>
      <c r="E79" s="2375">
        <v>4659</v>
      </c>
      <c r="F79" s="2405">
        <v>1329</v>
      </c>
      <c r="G79" s="2422">
        <v>0</v>
      </c>
      <c r="H79" s="2375">
        <v>2760</v>
      </c>
      <c r="I79" s="2062">
        <v>25903</v>
      </c>
      <c r="J79" s="2375">
        <v>511</v>
      </c>
      <c r="K79" s="2375">
        <v>1480</v>
      </c>
      <c r="L79" s="2375">
        <v>2218</v>
      </c>
      <c r="M79" s="2375">
        <v>1</v>
      </c>
      <c r="N79" s="2089">
        <v>4209</v>
      </c>
      <c r="O79" s="2089">
        <v>30112</v>
      </c>
      <c r="P79" s="2462">
        <v>16613</v>
      </c>
      <c r="Q79" s="2476">
        <v>5551</v>
      </c>
      <c r="R79" s="2490">
        <v>8330</v>
      </c>
      <c r="S79" s="2094">
        <v>13455</v>
      </c>
      <c r="T79" s="2062">
        <v>27336</v>
      </c>
    </row>
    <row r="80" spans="1:20" ht="15.75" thickBot="1" x14ac:dyDescent="0.3">
      <c r="A80" s="2696" t="s">
        <v>321</v>
      </c>
      <c r="B80" s="2370">
        <v>24346</v>
      </c>
      <c r="C80" s="2400">
        <v>13523</v>
      </c>
      <c r="D80" s="2417">
        <v>0</v>
      </c>
      <c r="E80" s="2370">
        <v>11116</v>
      </c>
      <c r="F80" s="2400">
        <v>7361</v>
      </c>
      <c r="G80" s="2417">
        <v>0</v>
      </c>
      <c r="H80" s="2370">
        <v>4294</v>
      </c>
      <c r="I80" s="2071">
        <v>60639</v>
      </c>
      <c r="J80" s="2370">
        <v>42599</v>
      </c>
      <c r="K80" s="2370">
        <v>23311</v>
      </c>
      <c r="L80" s="2370">
        <v>21765</v>
      </c>
      <c r="M80" s="2370">
        <v>21994</v>
      </c>
      <c r="N80" s="2087">
        <v>109668</v>
      </c>
      <c r="O80" s="2088">
        <v>170307</v>
      </c>
      <c r="P80" s="2458">
        <v>87662</v>
      </c>
      <c r="Q80" s="2708">
        <v>15986</v>
      </c>
      <c r="R80" s="2709">
        <v>15855</v>
      </c>
      <c r="S80" s="2711">
        <v>32931</v>
      </c>
      <c r="T80" s="2095">
        <v>64772</v>
      </c>
    </row>
    <row r="81" spans="1:20" s="2" customFormat="1" ht="15.75" thickBot="1" x14ac:dyDescent="0.3">
      <c r="A81" s="1992" t="s">
        <v>25</v>
      </c>
      <c r="B81" s="2096">
        <v>131137</v>
      </c>
      <c r="C81" s="2097">
        <v>133109</v>
      </c>
      <c r="D81" s="2098">
        <v>612</v>
      </c>
      <c r="E81" s="2096">
        <v>56563</v>
      </c>
      <c r="F81" s="2097">
        <v>40708</v>
      </c>
      <c r="G81" s="2098">
        <v>0</v>
      </c>
      <c r="H81" s="2096">
        <v>54412</v>
      </c>
      <c r="I81" s="2078">
        <v>415929</v>
      </c>
      <c r="J81" s="2096">
        <v>78317</v>
      </c>
      <c r="K81" s="2096">
        <v>47585</v>
      </c>
      <c r="L81" s="2096">
        <v>51819</v>
      </c>
      <c r="M81" s="2096">
        <v>51996</v>
      </c>
      <c r="N81" s="2099">
        <v>229718</v>
      </c>
      <c r="O81" s="2100">
        <v>645646</v>
      </c>
      <c r="P81" s="2096">
        <v>351387</v>
      </c>
      <c r="Q81" s="2101">
        <v>35505</v>
      </c>
      <c r="R81" s="2101">
        <v>65586</v>
      </c>
      <c r="S81" s="2102">
        <v>188291</v>
      </c>
      <c r="T81" s="2080">
        <v>289382</v>
      </c>
    </row>
    <row r="82" spans="1:20" s="2" customFormat="1" ht="15.75" thickBot="1" x14ac:dyDescent="0.3">
      <c r="A82" s="1966" t="s">
        <v>558</v>
      </c>
      <c r="B82" s="2077">
        <v>390829</v>
      </c>
      <c r="C82" s="2103">
        <v>265140</v>
      </c>
      <c r="D82" s="2104">
        <v>7620</v>
      </c>
      <c r="E82" s="2077">
        <v>107467</v>
      </c>
      <c r="F82" s="2105">
        <v>57354</v>
      </c>
      <c r="G82" s="2080">
        <v>745</v>
      </c>
      <c r="H82" s="2077">
        <v>83836</v>
      </c>
      <c r="I82" s="2078">
        <v>904626</v>
      </c>
      <c r="J82" s="2077">
        <v>98448</v>
      </c>
      <c r="K82" s="2077">
        <v>53441</v>
      </c>
      <c r="L82" s="2077">
        <v>55451</v>
      </c>
      <c r="M82" s="2077">
        <v>59316</v>
      </c>
      <c r="N82" s="2078">
        <v>266656</v>
      </c>
      <c r="O82" s="2079">
        <v>1171282</v>
      </c>
      <c r="P82" s="2077">
        <v>552234</v>
      </c>
      <c r="Q82" s="2106">
        <v>124148</v>
      </c>
      <c r="R82" s="2106">
        <v>243420</v>
      </c>
      <c r="S82" s="2107">
        <v>382952</v>
      </c>
      <c r="T82" s="2108">
        <v>750520</v>
      </c>
    </row>
    <row r="83" spans="1:20" x14ac:dyDescent="0.25">
      <c r="O83" s="2274"/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259694</v>
      </c>
      <c r="C90" s="2116">
        <v>132031</v>
      </c>
      <c r="D90" s="2117">
        <v>7008</v>
      </c>
      <c r="E90" s="2116">
        <v>50903</v>
      </c>
      <c r="F90" s="2116">
        <v>16646</v>
      </c>
      <c r="G90" s="2117">
        <v>745</v>
      </c>
      <c r="H90" s="2116">
        <v>29423</v>
      </c>
      <c r="I90" s="2118">
        <v>488697</v>
      </c>
      <c r="J90" s="2119">
        <v>20131</v>
      </c>
      <c r="K90" s="2116">
        <v>5856</v>
      </c>
      <c r="L90" s="2119">
        <v>3631</v>
      </c>
      <c r="M90" s="2116">
        <v>7320</v>
      </c>
      <c r="N90" s="2120">
        <v>36938</v>
      </c>
      <c r="O90" s="2121">
        <v>525635</v>
      </c>
      <c r="P90" s="2122">
        <v>200847</v>
      </c>
      <c r="Q90" s="2101">
        <v>88642</v>
      </c>
      <c r="R90" s="2101">
        <v>177835</v>
      </c>
      <c r="S90" s="2102">
        <v>194661</v>
      </c>
      <c r="T90" s="2080">
        <v>461138</v>
      </c>
    </row>
    <row r="91" spans="1:20" x14ac:dyDescent="0.25">
      <c r="A91" s="2123" t="s">
        <v>49</v>
      </c>
      <c r="B91" s="2377">
        <v>190453</v>
      </c>
      <c r="C91" s="2406">
        <v>82703</v>
      </c>
      <c r="D91" s="2423">
        <v>5682</v>
      </c>
      <c r="E91" s="2406">
        <v>39873</v>
      </c>
      <c r="F91" s="2406">
        <v>12073</v>
      </c>
      <c r="G91" s="2432">
        <v>745</v>
      </c>
      <c r="H91" s="2128">
        <v>20649</v>
      </c>
      <c r="I91" s="2743">
        <v>345751</v>
      </c>
      <c r="J91" s="2387">
        <v>17838</v>
      </c>
      <c r="K91" s="2406">
        <v>5601</v>
      </c>
      <c r="L91" s="2240">
        <v>3631</v>
      </c>
      <c r="M91" s="2130">
        <v>6988</v>
      </c>
      <c r="N91" s="2131">
        <v>34058</v>
      </c>
      <c r="O91" s="2132">
        <v>379809</v>
      </c>
      <c r="P91" s="2463">
        <v>148110</v>
      </c>
      <c r="Q91" s="2477">
        <v>78817</v>
      </c>
      <c r="R91" s="2491">
        <v>153341</v>
      </c>
      <c r="S91" s="2501">
        <v>104466</v>
      </c>
      <c r="T91" s="2040">
        <v>336624</v>
      </c>
    </row>
    <row r="92" spans="1:20" x14ac:dyDescent="0.25">
      <c r="A92" s="2137" t="s">
        <v>50</v>
      </c>
      <c r="B92" s="2378">
        <v>146</v>
      </c>
      <c r="C92" s="2379">
        <v>0</v>
      </c>
      <c r="D92" s="2424">
        <v>0</v>
      </c>
      <c r="E92" s="2379">
        <v>10</v>
      </c>
      <c r="F92" s="2379">
        <v>0</v>
      </c>
      <c r="G92" s="2433">
        <v>0</v>
      </c>
      <c r="H92" s="2142">
        <v>0</v>
      </c>
      <c r="I92" s="2446">
        <v>156</v>
      </c>
      <c r="J92" s="2744">
        <v>0</v>
      </c>
      <c r="K92" s="2379">
        <v>0</v>
      </c>
      <c r="L92" s="2245">
        <v>0</v>
      </c>
      <c r="M92" s="2144">
        <v>0</v>
      </c>
      <c r="N92" s="2131">
        <v>0</v>
      </c>
      <c r="O92" s="2132">
        <v>156</v>
      </c>
      <c r="P92" s="2170">
        <v>126</v>
      </c>
      <c r="Q92" s="2478">
        <v>156</v>
      </c>
      <c r="R92" s="2425">
        <v>0</v>
      </c>
      <c r="S92" s="2434">
        <v>0</v>
      </c>
      <c r="T92" s="2149">
        <v>156</v>
      </c>
    </row>
    <row r="93" spans="1:20" x14ac:dyDescent="0.25">
      <c r="A93" s="2137" t="s">
        <v>51</v>
      </c>
      <c r="B93" s="2378">
        <v>58507</v>
      </c>
      <c r="C93" s="2379">
        <v>41238</v>
      </c>
      <c r="D93" s="2424">
        <v>1215</v>
      </c>
      <c r="E93" s="2379">
        <v>7751</v>
      </c>
      <c r="F93" s="2379">
        <v>3407</v>
      </c>
      <c r="G93" s="2433">
        <v>0</v>
      </c>
      <c r="H93" s="2142">
        <v>7706</v>
      </c>
      <c r="I93" s="2446">
        <v>118610</v>
      </c>
      <c r="J93" s="2744">
        <v>1309</v>
      </c>
      <c r="K93" s="2379">
        <v>185</v>
      </c>
      <c r="L93" s="2245">
        <v>0</v>
      </c>
      <c r="M93" s="2144">
        <v>331</v>
      </c>
      <c r="N93" s="2131">
        <v>1825</v>
      </c>
      <c r="O93" s="2132">
        <v>120434</v>
      </c>
      <c r="P93" s="2170">
        <v>40859</v>
      </c>
      <c r="Q93" s="2478">
        <v>1920</v>
      </c>
      <c r="R93" s="2425">
        <v>15669</v>
      </c>
      <c r="S93" s="2434">
        <v>81712</v>
      </c>
      <c r="T93" s="2149">
        <v>99300</v>
      </c>
    </row>
    <row r="94" spans="1:20" x14ac:dyDescent="0.25">
      <c r="A94" s="2150" t="s">
        <v>52</v>
      </c>
      <c r="B94" s="2379">
        <v>4860</v>
      </c>
      <c r="C94" s="2379">
        <v>1559</v>
      </c>
      <c r="D94" s="2424">
        <v>58</v>
      </c>
      <c r="E94" s="2380">
        <v>2128</v>
      </c>
      <c r="F94" s="2380">
        <v>239</v>
      </c>
      <c r="G94" s="2434">
        <v>0</v>
      </c>
      <c r="H94" s="2441">
        <v>548</v>
      </c>
      <c r="I94" s="2446">
        <v>9334</v>
      </c>
      <c r="J94" s="2745">
        <v>917</v>
      </c>
      <c r="K94" s="2380">
        <v>70</v>
      </c>
      <c r="L94" s="2151">
        <v>0</v>
      </c>
      <c r="M94" s="2380">
        <v>0</v>
      </c>
      <c r="N94" s="2131">
        <v>987</v>
      </c>
      <c r="O94" s="2132">
        <v>10321</v>
      </c>
      <c r="P94" s="2170">
        <v>4338</v>
      </c>
      <c r="Q94" s="2478">
        <v>4476</v>
      </c>
      <c r="R94" s="2425">
        <v>2311</v>
      </c>
      <c r="S94" s="2434">
        <v>3427</v>
      </c>
      <c r="T94" s="2149">
        <v>10214</v>
      </c>
    </row>
    <row r="95" spans="1:20" x14ac:dyDescent="0.25">
      <c r="A95" s="2154" t="s">
        <v>53</v>
      </c>
      <c r="B95" s="2380">
        <v>4353</v>
      </c>
      <c r="C95" s="2380">
        <v>6119</v>
      </c>
      <c r="D95" s="2425">
        <v>53</v>
      </c>
      <c r="E95" s="2380">
        <v>1043</v>
      </c>
      <c r="F95" s="2380">
        <v>889</v>
      </c>
      <c r="G95" s="2434">
        <v>0</v>
      </c>
      <c r="H95" s="2441">
        <v>264</v>
      </c>
      <c r="I95" s="2446">
        <v>12667</v>
      </c>
      <c r="J95" s="2745">
        <v>67</v>
      </c>
      <c r="K95" s="2380">
        <v>0</v>
      </c>
      <c r="L95" s="2151">
        <v>0</v>
      </c>
      <c r="M95" s="2380">
        <v>0</v>
      </c>
      <c r="N95" s="2131">
        <v>67</v>
      </c>
      <c r="O95" s="2132">
        <v>12734</v>
      </c>
      <c r="P95" s="2170">
        <v>6415</v>
      </c>
      <c r="Q95" s="2478">
        <v>1440</v>
      </c>
      <c r="R95" s="2425">
        <v>6341</v>
      </c>
      <c r="S95" s="2434">
        <v>5055</v>
      </c>
      <c r="T95" s="2149">
        <v>12836</v>
      </c>
    </row>
    <row r="96" spans="1:20" ht="15.75" thickBot="1" x14ac:dyDescent="0.3">
      <c r="A96" s="2155" t="s">
        <v>23</v>
      </c>
      <c r="B96" s="2381">
        <v>1375</v>
      </c>
      <c r="C96" s="2381">
        <v>412</v>
      </c>
      <c r="D96" s="2426">
        <v>0</v>
      </c>
      <c r="E96" s="2381">
        <v>98</v>
      </c>
      <c r="F96" s="2381">
        <v>38</v>
      </c>
      <c r="G96" s="2435">
        <v>0</v>
      </c>
      <c r="H96" s="2442">
        <v>257</v>
      </c>
      <c r="I96" s="2447">
        <v>2180</v>
      </c>
      <c r="J96" s="2390">
        <v>0</v>
      </c>
      <c r="K96" s="2381">
        <v>0</v>
      </c>
      <c r="L96" s="2156">
        <v>0</v>
      </c>
      <c r="M96" s="2381">
        <v>1</v>
      </c>
      <c r="N96" s="2131">
        <v>1</v>
      </c>
      <c r="O96" s="2132">
        <v>2181</v>
      </c>
      <c r="P96" s="2464">
        <v>999</v>
      </c>
      <c r="Q96" s="2712">
        <v>1834</v>
      </c>
      <c r="R96" s="2713">
        <v>173</v>
      </c>
      <c r="S96" s="2714">
        <v>1</v>
      </c>
      <c r="T96" s="2715">
        <v>2008</v>
      </c>
    </row>
    <row r="97" spans="1:20" ht="15.75" thickBot="1" x14ac:dyDescent="0.3">
      <c r="A97" s="2115" t="s">
        <v>492</v>
      </c>
      <c r="B97" s="2116">
        <v>131137</v>
      </c>
      <c r="C97" s="2116">
        <v>133109</v>
      </c>
      <c r="D97" s="2117">
        <v>612</v>
      </c>
      <c r="E97" s="2116">
        <v>56563</v>
      </c>
      <c r="F97" s="2116">
        <v>40708</v>
      </c>
      <c r="G97" s="2117">
        <v>0</v>
      </c>
      <c r="H97" s="2122">
        <v>54412</v>
      </c>
      <c r="I97" s="2118">
        <v>415929</v>
      </c>
      <c r="J97" s="2166">
        <v>78317</v>
      </c>
      <c r="K97" s="2116">
        <v>47585</v>
      </c>
      <c r="L97" s="2116">
        <v>51819</v>
      </c>
      <c r="M97" s="2116">
        <v>51996</v>
      </c>
      <c r="N97" s="2120">
        <v>229718</v>
      </c>
      <c r="O97" s="2121">
        <v>645646</v>
      </c>
      <c r="P97" s="2122">
        <v>351387</v>
      </c>
      <c r="Q97" s="2101">
        <v>35505</v>
      </c>
      <c r="R97" s="2101">
        <v>65586</v>
      </c>
      <c r="S97" s="2102">
        <v>188291</v>
      </c>
      <c r="T97" s="2080">
        <v>289382</v>
      </c>
    </row>
    <row r="98" spans="1:20" x14ac:dyDescent="0.25">
      <c r="A98" s="2137" t="s">
        <v>49</v>
      </c>
      <c r="B98" s="2380">
        <v>96102</v>
      </c>
      <c r="C98" s="2380">
        <v>89758</v>
      </c>
      <c r="D98" s="2425">
        <v>475</v>
      </c>
      <c r="E98" s="2380">
        <v>42596</v>
      </c>
      <c r="F98" s="2380">
        <v>33725</v>
      </c>
      <c r="G98" s="2434">
        <v>0</v>
      </c>
      <c r="H98" s="2441">
        <v>47466</v>
      </c>
      <c r="I98" s="2743">
        <v>309647</v>
      </c>
      <c r="J98" s="2745">
        <v>73335</v>
      </c>
      <c r="K98" s="2380">
        <v>34357</v>
      </c>
      <c r="L98" s="2380">
        <v>37698</v>
      </c>
      <c r="M98" s="2380">
        <v>50694</v>
      </c>
      <c r="N98" s="2131">
        <v>196085</v>
      </c>
      <c r="O98" s="2132">
        <v>505732</v>
      </c>
      <c r="P98" s="2170">
        <v>285136</v>
      </c>
      <c r="Q98" s="2477">
        <v>33739</v>
      </c>
      <c r="R98" s="2491">
        <v>59324</v>
      </c>
      <c r="S98" s="2501">
        <v>139993</v>
      </c>
      <c r="T98" s="2040">
        <v>233056</v>
      </c>
    </row>
    <row r="99" spans="1:20" x14ac:dyDescent="0.25">
      <c r="A99" s="2137" t="s">
        <v>50</v>
      </c>
      <c r="B99" s="2380">
        <v>16</v>
      </c>
      <c r="C99" s="2380">
        <v>0</v>
      </c>
      <c r="D99" s="2425">
        <v>0</v>
      </c>
      <c r="E99" s="2380">
        <v>14</v>
      </c>
      <c r="F99" s="2380">
        <v>9</v>
      </c>
      <c r="G99" s="2434">
        <v>0</v>
      </c>
      <c r="H99" s="2441">
        <v>1</v>
      </c>
      <c r="I99" s="2446">
        <v>40</v>
      </c>
      <c r="J99" s="2745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40</v>
      </c>
      <c r="P99" s="2170">
        <v>15</v>
      </c>
      <c r="Q99" s="2478">
        <v>23</v>
      </c>
      <c r="R99" s="2425">
        <v>16</v>
      </c>
      <c r="S99" s="2434">
        <v>0</v>
      </c>
      <c r="T99" s="2149">
        <v>39</v>
      </c>
    </row>
    <row r="100" spans="1:20" x14ac:dyDescent="0.25">
      <c r="A100" s="2137" t="s">
        <v>51</v>
      </c>
      <c r="B100" s="2167">
        <v>34351</v>
      </c>
      <c r="C100" s="2167">
        <v>41915</v>
      </c>
      <c r="D100" s="2168">
        <v>89</v>
      </c>
      <c r="E100" s="2167">
        <v>12878</v>
      </c>
      <c r="F100" s="2167">
        <v>6649</v>
      </c>
      <c r="G100" s="2169">
        <v>0</v>
      </c>
      <c r="H100" s="2170">
        <v>6765</v>
      </c>
      <c r="I100" s="2446">
        <v>102558</v>
      </c>
      <c r="J100" s="2746">
        <v>4982</v>
      </c>
      <c r="K100" s="2167">
        <v>13228</v>
      </c>
      <c r="L100" s="2167">
        <v>13906</v>
      </c>
      <c r="M100" s="2167">
        <v>1247</v>
      </c>
      <c r="N100" s="2131">
        <v>33362</v>
      </c>
      <c r="O100" s="2132">
        <v>135920</v>
      </c>
      <c r="P100" s="2170">
        <v>63311</v>
      </c>
      <c r="Q100" s="2478">
        <v>732</v>
      </c>
      <c r="R100" s="2425">
        <v>4274</v>
      </c>
      <c r="S100" s="2434">
        <v>47764</v>
      </c>
      <c r="T100" s="2149">
        <v>52770</v>
      </c>
    </row>
    <row r="101" spans="1:20" x14ac:dyDescent="0.25">
      <c r="A101" s="2150" t="s">
        <v>52</v>
      </c>
      <c r="B101" s="2167">
        <v>519</v>
      </c>
      <c r="C101" s="2167">
        <v>501</v>
      </c>
      <c r="D101" s="2168">
        <v>48</v>
      </c>
      <c r="E101" s="2167">
        <v>774</v>
      </c>
      <c r="F101" s="2167">
        <v>85</v>
      </c>
      <c r="G101" s="2169">
        <v>0</v>
      </c>
      <c r="H101" s="2170">
        <v>154</v>
      </c>
      <c r="I101" s="2446">
        <v>2033</v>
      </c>
      <c r="J101" s="2746">
        <v>0</v>
      </c>
      <c r="K101" s="2167">
        <v>0</v>
      </c>
      <c r="L101" s="2167">
        <v>0</v>
      </c>
      <c r="M101" s="2167">
        <v>55</v>
      </c>
      <c r="N101" s="2131">
        <v>55</v>
      </c>
      <c r="O101" s="2132">
        <v>2088</v>
      </c>
      <c r="P101" s="2170">
        <v>1259</v>
      </c>
      <c r="Q101" s="2478">
        <v>682</v>
      </c>
      <c r="R101" s="2425">
        <v>878</v>
      </c>
      <c r="S101" s="2434">
        <v>514</v>
      </c>
      <c r="T101" s="2149">
        <v>2074</v>
      </c>
    </row>
    <row r="102" spans="1:20" x14ac:dyDescent="0.25">
      <c r="A102" s="2150" t="s">
        <v>53</v>
      </c>
      <c r="B102" s="2167">
        <v>37</v>
      </c>
      <c r="C102" s="2167">
        <v>19</v>
      </c>
      <c r="D102" s="2168">
        <v>0</v>
      </c>
      <c r="E102" s="2167">
        <v>208</v>
      </c>
      <c r="F102" s="2167">
        <v>33</v>
      </c>
      <c r="G102" s="2169">
        <v>0</v>
      </c>
      <c r="H102" s="2338">
        <v>27</v>
      </c>
      <c r="I102" s="2446">
        <v>324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324</v>
      </c>
      <c r="P102" s="2170">
        <v>172</v>
      </c>
      <c r="Q102" s="2478">
        <v>219</v>
      </c>
      <c r="R102" s="2425">
        <v>103</v>
      </c>
      <c r="S102" s="2434">
        <v>2</v>
      </c>
      <c r="T102" s="2149">
        <v>324</v>
      </c>
    </row>
    <row r="103" spans="1:20" ht="15.75" thickBot="1" x14ac:dyDescent="0.3">
      <c r="A103" s="2340" t="s">
        <v>23</v>
      </c>
      <c r="B103" s="2382">
        <v>111</v>
      </c>
      <c r="C103" s="2382">
        <v>916</v>
      </c>
      <c r="D103" s="2427">
        <v>0</v>
      </c>
      <c r="E103" s="2382">
        <v>93</v>
      </c>
      <c r="F103" s="2382">
        <v>207</v>
      </c>
      <c r="G103" s="2436">
        <v>0</v>
      </c>
      <c r="H103" s="2443">
        <v>0</v>
      </c>
      <c r="I103" s="2447">
        <v>1327</v>
      </c>
      <c r="J103" s="2391">
        <v>0</v>
      </c>
      <c r="K103" s="2382">
        <v>0</v>
      </c>
      <c r="L103" s="2382">
        <v>215</v>
      </c>
      <c r="M103" s="2382">
        <v>0</v>
      </c>
      <c r="N103" s="2131">
        <v>215</v>
      </c>
      <c r="O103" s="2132">
        <v>1542</v>
      </c>
      <c r="P103" s="2464">
        <v>1494</v>
      </c>
      <c r="Q103" s="2712">
        <v>111</v>
      </c>
      <c r="R103" s="2713">
        <v>990</v>
      </c>
      <c r="S103" s="2714">
        <v>18</v>
      </c>
      <c r="T103" s="2715">
        <v>1119</v>
      </c>
    </row>
    <row r="104" spans="1:20" ht="15.75" thickBot="1" x14ac:dyDescent="0.3">
      <c r="A104" s="2178" t="s">
        <v>558</v>
      </c>
      <c r="B104" s="2179">
        <v>390829</v>
      </c>
      <c r="C104" s="2180">
        <v>265140</v>
      </c>
      <c r="D104" s="2182">
        <v>7620</v>
      </c>
      <c r="E104" s="2180">
        <v>107467</v>
      </c>
      <c r="F104" s="2180">
        <v>57354</v>
      </c>
      <c r="G104" s="2182">
        <v>745</v>
      </c>
      <c r="H104" s="2180">
        <v>83836</v>
      </c>
      <c r="I104" s="2181">
        <v>904626</v>
      </c>
      <c r="J104" s="2179">
        <v>98448</v>
      </c>
      <c r="K104" s="2179">
        <v>53441</v>
      </c>
      <c r="L104" s="2179">
        <v>55451</v>
      </c>
      <c r="M104" s="2179">
        <v>59316</v>
      </c>
      <c r="N104" s="2120">
        <v>266656</v>
      </c>
      <c r="O104" s="2121">
        <v>1171282</v>
      </c>
      <c r="P104" s="2179">
        <v>552234</v>
      </c>
      <c r="Q104" s="2182">
        <v>124148</v>
      </c>
      <c r="R104" s="2182">
        <v>243420</v>
      </c>
      <c r="S104" s="2182">
        <v>382952</v>
      </c>
      <c r="T104" s="2182">
        <v>750520</v>
      </c>
    </row>
    <row r="105" spans="1:20" ht="30" thickBot="1" x14ac:dyDescent="0.3">
      <c r="A105" s="2183" t="s">
        <v>559</v>
      </c>
      <c r="B105" s="2184">
        <v>660714</v>
      </c>
      <c r="C105" s="2184">
        <v>285379</v>
      </c>
      <c r="D105" s="2185">
        <v>15320</v>
      </c>
      <c r="E105" s="2184">
        <v>166532</v>
      </c>
      <c r="F105" s="2184">
        <v>66890</v>
      </c>
      <c r="G105" s="2185">
        <v>1063</v>
      </c>
      <c r="H105" s="2184">
        <v>104865</v>
      </c>
      <c r="I105" s="1379">
        <v>1284379</v>
      </c>
      <c r="J105" s="2184">
        <v>101545</v>
      </c>
      <c r="K105" s="2184">
        <v>54592</v>
      </c>
      <c r="L105" s="2184">
        <v>55460</v>
      </c>
      <c r="M105" s="2184">
        <v>59351</v>
      </c>
      <c r="N105" s="1379">
        <v>270948</v>
      </c>
      <c r="O105" s="1380">
        <v>1555327</v>
      </c>
      <c r="P105" s="2184">
        <v>672217</v>
      </c>
      <c r="Q105" s="2185">
        <v>450036</v>
      </c>
      <c r="R105" s="2185">
        <v>263407</v>
      </c>
      <c r="S105" s="2185">
        <v>396433</v>
      </c>
      <c r="T105" s="2185">
        <v>1109877</v>
      </c>
    </row>
    <row r="107" spans="1:20" x14ac:dyDescent="0.25">
      <c r="B107" s="2274"/>
    </row>
    <row r="109" spans="1:20" x14ac:dyDescent="0.25">
      <c r="M109" s="2563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V109"/>
  <sheetViews>
    <sheetView topLeftCell="D80" zoomScale="80" zoomScaleNormal="80" workbookViewId="0">
      <selection activeCell="R110" sqref="R110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628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728"/>
      <c r="B3" s="1907"/>
      <c r="C3" s="2728"/>
      <c r="D3" s="1907"/>
      <c r="E3" s="1907"/>
      <c r="F3" s="3615" t="s">
        <v>543</v>
      </c>
      <c r="G3" s="3615"/>
      <c r="H3" s="2728"/>
      <c r="I3" s="1907"/>
      <c r="J3" s="2728"/>
      <c r="K3" s="2728"/>
      <c r="L3" s="2728"/>
      <c r="M3" s="2728"/>
      <c r="N3" s="2728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20" t="s">
        <v>14</v>
      </c>
      <c r="C8" s="3606" t="s">
        <v>15</v>
      </c>
      <c r="D8" s="3607"/>
      <c r="E8" s="3621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727" t="s">
        <v>15</v>
      </c>
      <c r="D9" s="1909" t="s">
        <v>546</v>
      </c>
      <c r="E9" s="3609"/>
      <c r="F9" s="2727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x14ac:dyDescent="0.25">
      <c r="A10" s="1914" t="s">
        <v>17</v>
      </c>
      <c r="B10" s="2369">
        <v>5378</v>
      </c>
      <c r="C10" s="2504">
        <v>1235</v>
      </c>
      <c r="D10" s="2516">
        <v>1119</v>
      </c>
      <c r="E10" s="2369">
        <v>1263</v>
      </c>
      <c r="F10" s="2504">
        <v>119</v>
      </c>
      <c r="G10" s="2516">
        <v>29</v>
      </c>
      <c r="H10" s="2540">
        <v>207</v>
      </c>
      <c r="I10" s="2034">
        <v>8202</v>
      </c>
      <c r="J10" s="2369">
        <v>0</v>
      </c>
      <c r="K10" s="2369">
        <v>0</v>
      </c>
      <c r="L10" s="2369">
        <v>0</v>
      </c>
      <c r="M10" s="2369">
        <v>0</v>
      </c>
      <c r="N10" s="2034">
        <v>0</v>
      </c>
      <c r="O10" s="2035">
        <v>8202</v>
      </c>
      <c r="P10" s="2457">
        <v>4290</v>
      </c>
      <c r="Q10" s="2471">
        <v>7289</v>
      </c>
      <c r="R10" s="2486">
        <v>214</v>
      </c>
      <c r="S10" s="2499">
        <v>269</v>
      </c>
      <c r="T10" s="2040">
        <v>7772</v>
      </c>
    </row>
    <row r="11" spans="1:20" x14ac:dyDescent="0.25">
      <c r="A11" s="2680" t="s">
        <v>552</v>
      </c>
      <c r="B11" s="2370">
        <v>1300</v>
      </c>
      <c r="C11" s="2505">
        <v>1424</v>
      </c>
      <c r="D11" s="2517">
        <v>663</v>
      </c>
      <c r="E11" s="2370">
        <v>773</v>
      </c>
      <c r="F11" s="2505">
        <v>60</v>
      </c>
      <c r="G11" s="2516">
        <v>19</v>
      </c>
      <c r="H11" s="2540">
        <v>71</v>
      </c>
      <c r="I11" s="2034">
        <v>3628</v>
      </c>
      <c r="J11" s="2370">
        <v>0</v>
      </c>
      <c r="K11" s="2370">
        <v>0</v>
      </c>
      <c r="L11" s="2370">
        <v>0</v>
      </c>
      <c r="M11" s="2369">
        <v>0</v>
      </c>
      <c r="N11" s="2034">
        <v>0</v>
      </c>
      <c r="O11" s="2035">
        <v>3628</v>
      </c>
      <c r="P11" s="2458">
        <v>2349</v>
      </c>
      <c r="Q11" s="2472">
        <v>3020</v>
      </c>
      <c r="R11" s="2168">
        <v>436</v>
      </c>
      <c r="S11" s="2169">
        <v>9</v>
      </c>
      <c r="T11" s="2040">
        <v>3465</v>
      </c>
    </row>
    <row r="12" spans="1:20" s="1945" customFormat="1" x14ac:dyDescent="0.25">
      <c r="A12" s="1933" t="s">
        <v>553</v>
      </c>
      <c r="B12" s="2371">
        <v>468</v>
      </c>
      <c r="C12" s="2506">
        <v>609</v>
      </c>
      <c r="D12" s="2518">
        <v>98</v>
      </c>
      <c r="E12" s="2529">
        <v>193</v>
      </c>
      <c r="F12" s="2506">
        <v>0</v>
      </c>
      <c r="G12" s="2535">
        <v>0</v>
      </c>
      <c r="H12" s="2541">
        <v>7</v>
      </c>
      <c r="I12" s="2053">
        <v>1277</v>
      </c>
      <c r="J12" s="2371">
        <v>0</v>
      </c>
      <c r="K12" s="2371">
        <v>0</v>
      </c>
      <c r="L12" s="2371">
        <v>0</v>
      </c>
      <c r="M12" s="2439">
        <v>0</v>
      </c>
      <c r="N12" s="2053">
        <v>0</v>
      </c>
      <c r="O12" s="2054">
        <v>1277</v>
      </c>
      <c r="P12" s="2459">
        <v>946</v>
      </c>
      <c r="Q12" s="2473">
        <v>1232</v>
      </c>
      <c r="R12" s="2487">
        <v>0</v>
      </c>
      <c r="S12" s="2552">
        <v>0</v>
      </c>
      <c r="T12" s="2052">
        <v>1232</v>
      </c>
    </row>
    <row r="13" spans="1:20" s="1945" customFormat="1" x14ac:dyDescent="0.25">
      <c r="A13" s="1933" t="s">
        <v>412</v>
      </c>
      <c r="B13" s="2371">
        <v>171</v>
      </c>
      <c r="C13" s="2506">
        <v>184</v>
      </c>
      <c r="D13" s="2518">
        <v>34</v>
      </c>
      <c r="E13" s="2529">
        <v>302</v>
      </c>
      <c r="F13" s="2506">
        <v>25</v>
      </c>
      <c r="G13" s="2535">
        <v>0</v>
      </c>
      <c r="H13" s="2541">
        <v>0</v>
      </c>
      <c r="I13" s="2053">
        <v>682</v>
      </c>
      <c r="J13" s="2371">
        <v>0</v>
      </c>
      <c r="K13" s="2371">
        <v>0</v>
      </c>
      <c r="L13" s="2371">
        <v>0</v>
      </c>
      <c r="M13" s="2439">
        <v>0</v>
      </c>
      <c r="N13" s="2053">
        <v>0</v>
      </c>
      <c r="O13" s="2054">
        <v>682</v>
      </c>
      <c r="P13" s="2459">
        <v>285</v>
      </c>
      <c r="Q13" s="2473">
        <v>271</v>
      </c>
      <c r="R13" s="2487">
        <v>382</v>
      </c>
      <c r="S13" s="2552">
        <v>0</v>
      </c>
      <c r="T13" s="2052">
        <v>653</v>
      </c>
    </row>
    <row r="14" spans="1:20" s="1945" customFormat="1" x14ac:dyDescent="0.25">
      <c r="A14" s="1933" t="s">
        <v>554</v>
      </c>
      <c r="B14" s="2371">
        <v>466</v>
      </c>
      <c r="C14" s="2506">
        <v>490</v>
      </c>
      <c r="D14" s="2518">
        <v>423</v>
      </c>
      <c r="E14" s="2529">
        <v>190</v>
      </c>
      <c r="F14" s="2506">
        <v>19</v>
      </c>
      <c r="G14" s="2535">
        <v>19</v>
      </c>
      <c r="H14" s="2541">
        <v>44</v>
      </c>
      <c r="I14" s="2053">
        <v>1209</v>
      </c>
      <c r="J14" s="2371">
        <v>0</v>
      </c>
      <c r="K14" s="2371">
        <v>0</v>
      </c>
      <c r="L14" s="2371">
        <v>0</v>
      </c>
      <c r="M14" s="2439">
        <v>0</v>
      </c>
      <c r="N14" s="2053">
        <v>0</v>
      </c>
      <c r="O14" s="2054">
        <v>1209</v>
      </c>
      <c r="P14" s="2459">
        <v>842</v>
      </c>
      <c r="Q14" s="2473">
        <v>1081</v>
      </c>
      <c r="R14" s="2487">
        <v>54</v>
      </c>
      <c r="S14" s="2552">
        <v>3</v>
      </c>
      <c r="T14" s="2052">
        <v>1138</v>
      </c>
    </row>
    <row r="15" spans="1:20" x14ac:dyDescent="0.25">
      <c r="A15" s="2680" t="s">
        <v>555</v>
      </c>
      <c r="B15" s="2370">
        <v>709</v>
      </c>
      <c r="C15" s="2505">
        <v>614</v>
      </c>
      <c r="D15" s="2517">
        <v>422</v>
      </c>
      <c r="E15" s="2370">
        <v>458</v>
      </c>
      <c r="F15" s="2505">
        <v>44</v>
      </c>
      <c r="G15" s="2516">
        <v>9</v>
      </c>
      <c r="H15" s="2540">
        <v>36</v>
      </c>
      <c r="I15" s="2034">
        <v>1861</v>
      </c>
      <c r="J15" s="2370">
        <v>0</v>
      </c>
      <c r="K15" s="2370">
        <v>0</v>
      </c>
      <c r="L15" s="2370">
        <v>0</v>
      </c>
      <c r="M15" s="2369">
        <v>0</v>
      </c>
      <c r="N15" s="2034">
        <v>0</v>
      </c>
      <c r="O15" s="2035">
        <v>1861</v>
      </c>
      <c r="P15" s="2458">
        <v>1154</v>
      </c>
      <c r="Q15" s="2472">
        <v>1328</v>
      </c>
      <c r="R15" s="2168">
        <v>460</v>
      </c>
      <c r="S15" s="2169">
        <v>2</v>
      </c>
      <c r="T15" s="2040">
        <v>1790</v>
      </c>
    </row>
    <row r="16" spans="1:20" x14ac:dyDescent="0.25">
      <c r="A16" s="1947" t="s">
        <v>556</v>
      </c>
      <c r="B16" s="2698">
        <v>345</v>
      </c>
      <c r="C16" s="2716">
        <v>201</v>
      </c>
      <c r="D16" s="2717">
        <v>112</v>
      </c>
      <c r="E16" s="2718">
        <v>203</v>
      </c>
      <c r="F16" s="2716">
        <v>41</v>
      </c>
      <c r="G16" s="2522">
        <v>6</v>
      </c>
      <c r="H16" s="2542">
        <v>14</v>
      </c>
      <c r="I16" s="2062">
        <v>804</v>
      </c>
      <c r="J16" s="2698">
        <v>0</v>
      </c>
      <c r="K16" s="2698">
        <v>0</v>
      </c>
      <c r="L16" s="2698">
        <v>0</v>
      </c>
      <c r="M16" s="2440">
        <v>0</v>
      </c>
      <c r="N16" s="2062">
        <v>0</v>
      </c>
      <c r="O16" s="2062">
        <v>804</v>
      </c>
      <c r="P16" s="2701">
        <v>434</v>
      </c>
      <c r="Q16" s="2702">
        <v>618</v>
      </c>
      <c r="R16" s="2703">
        <v>169</v>
      </c>
      <c r="S16" s="2719">
        <v>2</v>
      </c>
      <c r="T16" s="2062">
        <v>789</v>
      </c>
    </row>
    <row r="17" spans="1:22" ht="15.75" thickBot="1" x14ac:dyDescent="0.3">
      <c r="A17" s="2680" t="s">
        <v>23</v>
      </c>
      <c r="B17" s="2704">
        <v>1301</v>
      </c>
      <c r="C17" s="2720">
        <v>442</v>
      </c>
      <c r="D17" s="2721">
        <v>292</v>
      </c>
      <c r="E17" s="2704">
        <v>427</v>
      </c>
      <c r="F17" s="2720">
        <v>30</v>
      </c>
      <c r="G17" s="2517">
        <v>30</v>
      </c>
      <c r="H17" s="2540">
        <v>92</v>
      </c>
      <c r="I17" s="2071">
        <v>2292</v>
      </c>
      <c r="J17" s="2704">
        <v>441</v>
      </c>
      <c r="K17" s="2704">
        <v>2</v>
      </c>
      <c r="L17" s="2704">
        <v>0</v>
      </c>
      <c r="M17" s="2369">
        <v>0</v>
      </c>
      <c r="N17" s="2071">
        <v>443</v>
      </c>
      <c r="O17" s="2072">
        <v>2735</v>
      </c>
      <c r="P17" s="2707">
        <v>1439</v>
      </c>
      <c r="Q17" s="2708">
        <v>2159</v>
      </c>
      <c r="R17" s="2709">
        <v>14</v>
      </c>
      <c r="S17" s="2710">
        <v>435</v>
      </c>
      <c r="T17" s="2040">
        <v>2608</v>
      </c>
    </row>
    <row r="18" spans="1:22" ht="15.75" thickBot="1" x14ac:dyDescent="0.3">
      <c r="A18" s="1966" t="s">
        <v>24</v>
      </c>
      <c r="B18" s="2077">
        <v>8688</v>
      </c>
      <c r="C18" s="2077">
        <v>3715</v>
      </c>
      <c r="D18" s="2216">
        <v>2496</v>
      </c>
      <c r="E18" s="2077">
        <v>2921</v>
      </c>
      <c r="F18" s="2077">
        <v>253</v>
      </c>
      <c r="G18" s="2216">
        <v>87</v>
      </c>
      <c r="H18" s="2077">
        <v>406</v>
      </c>
      <c r="I18" s="2078">
        <v>15983</v>
      </c>
      <c r="J18" s="2077">
        <v>441</v>
      </c>
      <c r="K18" s="2077">
        <v>2</v>
      </c>
      <c r="L18" s="2077">
        <v>0</v>
      </c>
      <c r="M18" s="2077">
        <v>0</v>
      </c>
      <c r="N18" s="2078">
        <v>443</v>
      </c>
      <c r="O18" s="2079">
        <v>16426</v>
      </c>
      <c r="P18" s="2077">
        <v>9232</v>
      </c>
      <c r="Q18" s="2080">
        <v>13796</v>
      </c>
      <c r="R18" s="2080">
        <v>1124</v>
      </c>
      <c r="S18" s="2080">
        <v>715</v>
      </c>
      <c r="T18" s="2080">
        <v>15636</v>
      </c>
      <c r="V18" s="2274"/>
    </row>
    <row r="19" spans="1:22" x14ac:dyDescent="0.25">
      <c r="A19" s="2729" t="s">
        <v>609</v>
      </c>
      <c r="B19" s="2737">
        <v>0</v>
      </c>
      <c r="C19" s="2747">
        <v>0</v>
      </c>
      <c r="D19" s="2748">
        <v>0</v>
      </c>
      <c r="E19" s="2749">
        <v>0</v>
      </c>
      <c r="F19" s="2747">
        <v>605</v>
      </c>
      <c r="G19" s="2748">
        <v>0</v>
      </c>
      <c r="H19" s="2749">
        <v>0</v>
      </c>
      <c r="I19" s="2034">
        <v>605</v>
      </c>
      <c r="J19" s="2737">
        <v>0</v>
      </c>
      <c r="K19" s="2737">
        <v>0</v>
      </c>
      <c r="L19" s="2737">
        <v>0</v>
      </c>
      <c r="M19" s="2737">
        <v>0</v>
      </c>
      <c r="N19" s="2740">
        <v>0</v>
      </c>
      <c r="O19" s="2741">
        <v>605</v>
      </c>
      <c r="P19" s="2742">
        <v>605</v>
      </c>
      <c r="Q19" s="2471">
        <v>0</v>
      </c>
      <c r="R19" s="2486">
        <v>0</v>
      </c>
      <c r="S19" s="2499">
        <v>605</v>
      </c>
      <c r="T19" s="2040">
        <v>605</v>
      </c>
      <c r="V19" s="2274"/>
    </row>
    <row r="20" spans="1:22" x14ac:dyDescent="0.25">
      <c r="A20" s="1978" t="s">
        <v>610</v>
      </c>
      <c r="B20" s="2370">
        <v>0</v>
      </c>
      <c r="C20" s="2505">
        <v>0</v>
      </c>
      <c r="D20" s="2517">
        <v>0</v>
      </c>
      <c r="E20" s="2532">
        <v>0</v>
      </c>
      <c r="F20" s="2505">
        <v>0</v>
      </c>
      <c r="G20" s="2517">
        <v>0</v>
      </c>
      <c r="H20" s="2532">
        <v>0</v>
      </c>
      <c r="I20" s="2034">
        <v>0</v>
      </c>
      <c r="J20" s="2370">
        <v>0</v>
      </c>
      <c r="K20" s="2370">
        <v>0</v>
      </c>
      <c r="L20" s="2370">
        <v>0</v>
      </c>
      <c r="M20" s="2370">
        <v>0</v>
      </c>
      <c r="N20" s="2087">
        <v>0</v>
      </c>
      <c r="O20" s="2088">
        <v>0</v>
      </c>
      <c r="P20" s="2458">
        <v>0</v>
      </c>
      <c r="Q20" s="2472">
        <v>0</v>
      </c>
      <c r="R20" s="2168">
        <v>0</v>
      </c>
      <c r="S20" s="2169">
        <v>0</v>
      </c>
      <c r="T20" s="2040">
        <v>0</v>
      </c>
      <c r="V20" s="2274"/>
    </row>
    <row r="21" spans="1:22" x14ac:dyDescent="0.25">
      <c r="A21" s="1978" t="s">
        <v>37</v>
      </c>
      <c r="B21" s="2370">
        <v>0</v>
      </c>
      <c r="C21" s="2505">
        <v>0</v>
      </c>
      <c r="D21" s="2517">
        <v>0</v>
      </c>
      <c r="E21" s="2532">
        <v>0</v>
      </c>
      <c r="F21" s="2505">
        <v>0</v>
      </c>
      <c r="G21" s="2517">
        <v>0</v>
      </c>
      <c r="H21" s="2532">
        <v>0</v>
      </c>
      <c r="I21" s="2034">
        <v>0</v>
      </c>
      <c r="J21" s="2370">
        <v>0</v>
      </c>
      <c r="K21" s="2370">
        <v>0</v>
      </c>
      <c r="L21" s="2370">
        <v>0</v>
      </c>
      <c r="M21" s="2370">
        <v>0</v>
      </c>
      <c r="N21" s="2087">
        <v>0</v>
      </c>
      <c r="O21" s="2088">
        <v>0</v>
      </c>
      <c r="P21" s="2458">
        <v>0</v>
      </c>
      <c r="Q21" s="2472">
        <v>0</v>
      </c>
      <c r="R21" s="2168">
        <v>0</v>
      </c>
      <c r="S21" s="2169">
        <v>0</v>
      </c>
      <c r="T21" s="2040">
        <v>0</v>
      </c>
    </row>
    <row r="22" spans="1:22" x14ac:dyDescent="0.25">
      <c r="A22" s="1978" t="s">
        <v>38</v>
      </c>
      <c r="B22" s="2370">
        <v>0</v>
      </c>
      <c r="C22" s="2505">
        <v>0</v>
      </c>
      <c r="D22" s="2517">
        <v>0</v>
      </c>
      <c r="E22" s="2532">
        <v>0</v>
      </c>
      <c r="F22" s="2505">
        <v>0</v>
      </c>
      <c r="G22" s="2517">
        <v>0</v>
      </c>
      <c r="H22" s="2532">
        <v>0</v>
      </c>
      <c r="I22" s="2034">
        <v>0</v>
      </c>
      <c r="J22" s="2370">
        <v>0</v>
      </c>
      <c r="K22" s="2370">
        <v>0</v>
      </c>
      <c r="L22" s="2370">
        <v>0</v>
      </c>
      <c r="M22" s="2370">
        <v>0</v>
      </c>
      <c r="N22" s="2087">
        <v>0</v>
      </c>
      <c r="O22" s="2088">
        <v>0</v>
      </c>
      <c r="P22" s="2458">
        <v>0</v>
      </c>
      <c r="Q22" s="2472">
        <v>0</v>
      </c>
      <c r="R22" s="2168">
        <v>0</v>
      </c>
      <c r="S22" s="2169">
        <v>0</v>
      </c>
      <c r="T22" s="2040">
        <v>0</v>
      </c>
    </row>
    <row r="23" spans="1:22" x14ac:dyDescent="0.25">
      <c r="A23" s="1978" t="s">
        <v>39</v>
      </c>
      <c r="B23" s="2370">
        <v>0</v>
      </c>
      <c r="C23" s="2505">
        <v>0</v>
      </c>
      <c r="D23" s="2517">
        <v>0</v>
      </c>
      <c r="E23" s="2532">
        <v>4</v>
      </c>
      <c r="F23" s="2505">
        <v>0</v>
      </c>
      <c r="G23" s="2517">
        <v>0</v>
      </c>
      <c r="H23" s="2532">
        <v>0</v>
      </c>
      <c r="I23" s="2034">
        <v>4</v>
      </c>
      <c r="J23" s="2370">
        <v>0</v>
      </c>
      <c r="K23" s="2370">
        <v>0</v>
      </c>
      <c r="L23" s="2370">
        <v>0</v>
      </c>
      <c r="M23" s="2370">
        <v>0</v>
      </c>
      <c r="N23" s="2087">
        <v>0</v>
      </c>
      <c r="O23" s="2088">
        <v>4</v>
      </c>
      <c r="P23" s="2458">
        <v>0</v>
      </c>
      <c r="Q23" s="2472">
        <v>4</v>
      </c>
      <c r="R23" s="2168">
        <v>0</v>
      </c>
      <c r="S23" s="2169">
        <v>0</v>
      </c>
      <c r="T23" s="2040">
        <v>4</v>
      </c>
    </row>
    <row r="24" spans="1:22" ht="15" customHeight="1" x14ac:dyDescent="0.25">
      <c r="A24" s="1978" t="s">
        <v>40</v>
      </c>
      <c r="B24" s="2370">
        <v>0</v>
      </c>
      <c r="C24" s="2505">
        <v>0</v>
      </c>
      <c r="D24" s="2517">
        <v>0</v>
      </c>
      <c r="E24" s="2532">
        <v>0</v>
      </c>
      <c r="F24" s="2505">
        <v>0</v>
      </c>
      <c r="G24" s="2517">
        <v>0</v>
      </c>
      <c r="H24" s="2532">
        <v>0</v>
      </c>
      <c r="I24" s="2034">
        <v>0</v>
      </c>
      <c r="J24" s="2370">
        <v>0</v>
      </c>
      <c r="K24" s="2370">
        <v>0</v>
      </c>
      <c r="L24" s="2370">
        <v>0</v>
      </c>
      <c r="M24" s="2370">
        <v>0</v>
      </c>
      <c r="N24" s="2087">
        <v>0</v>
      </c>
      <c r="O24" s="2088">
        <v>0</v>
      </c>
      <c r="P24" s="2458">
        <v>0</v>
      </c>
      <c r="Q24" s="2472">
        <v>0</v>
      </c>
      <c r="R24" s="2168">
        <v>0</v>
      </c>
      <c r="S24" s="2169">
        <v>0</v>
      </c>
      <c r="T24" s="2040">
        <v>0</v>
      </c>
    </row>
    <row r="25" spans="1:22" x14ac:dyDescent="0.25">
      <c r="A25" s="2696" t="s">
        <v>41</v>
      </c>
      <c r="B25" s="2370">
        <v>8</v>
      </c>
      <c r="C25" s="2505">
        <v>0</v>
      </c>
      <c r="D25" s="2517">
        <v>0</v>
      </c>
      <c r="E25" s="2532">
        <v>0</v>
      </c>
      <c r="F25" s="2505">
        <v>0</v>
      </c>
      <c r="G25" s="2517">
        <v>0</v>
      </c>
      <c r="H25" s="2532">
        <v>0</v>
      </c>
      <c r="I25" s="2034">
        <v>8</v>
      </c>
      <c r="J25" s="2370">
        <v>0</v>
      </c>
      <c r="K25" s="2370">
        <v>0</v>
      </c>
      <c r="L25" s="2370">
        <v>0</v>
      </c>
      <c r="M25" s="2370">
        <v>0</v>
      </c>
      <c r="N25" s="2087">
        <v>0</v>
      </c>
      <c r="O25" s="2088">
        <v>8</v>
      </c>
      <c r="P25" s="2458">
        <v>8</v>
      </c>
      <c r="Q25" s="2472">
        <v>8</v>
      </c>
      <c r="R25" s="2168">
        <v>0</v>
      </c>
      <c r="S25" s="2169">
        <v>0</v>
      </c>
      <c r="T25" s="2040">
        <v>8</v>
      </c>
    </row>
    <row r="26" spans="1:22" x14ac:dyDescent="0.25">
      <c r="A26" s="1978" t="s">
        <v>42</v>
      </c>
      <c r="B26" s="2370">
        <v>11</v>
      </c>
      <c r="C26" s="2505">
        <v>0</v>
      </c>
      <c r="D26" s="2517">
        <v>0</v>
      </c>
      <c r="E26" s="2532">
        <v>0</v>
      </c>
      <c r="F26" s="2505">
        <v>0</v>
      </c>
      <c r="G26" s="2517">
        <v>0</v>
      </c>
      <c r="H26" s="2532">
        <v>0</v>
      </c>
      <c r="I26" s="2034">
        <v>11</v>
      </c>
      <c r="J26" s="2370">
        <v>0</v>
      </c>
      <c r="K26" s="2370">
        <v>0</v>
      </c>
      <c r="L26" s="2370">
        <v>0</v>
      </c>
      <c r="M26" s="2370">
        <v>0</v>
      </c>
      <c r="N26" s="2087">
        <v>0</v>
      </c>
      <c r="O26" s="2088">
        <v>11</v>
      </c>
      <c r="P26" s="2458">
        <v>0</v>
      </c>
      <c r="Q26" s="2472">
        <v>11</v>
      </c>
      <c r="R26" s="2168">
        <v>0</v>
      </c>
      <c r="S26" s="2169">
        <v>0</v>
      </c>
      <c r="T26" s="2040">
        <v>11</v>
      </c>
    </row>
    <row r="27" spans="1:22" x14ac:dyDescent="0.25">
      <c r="A27" s="1978" t="s">
        <v>43</v>
      </c>
      <c r="B27" s="2370">
        <v>0</v>
      </c>
      <c r="C27" s="2505">
        <v>0</v>
      </c>
      <c r="D27" s="2517">
        <v>0</v>
      </c>
      <c r="E27" s="2532">
        <v>16</v>
      </c>
      <c r="F27" s="2505">
        <v>0</v>
      </c>
      <c r="G27" s="2517">
        <v>0</v>
      </c>
      <c r="H27" s="2532">
        <v>0</v>
      </c>
      <c r="I27" s="2034">
        <v>16</v>
      </c>
      <c r="J27" s="2370">
        <v>0</v>
      </c>
      <c r="K27" s="2370">
        <v>0</v>
      </c>
      <c r="L27" s="2370">
        <v>0</v>
      </c>
      <c r="M27" s="2370">
        <v>0</v>
      </c>
      <c r="N27" s="2087">
        <v>0</v>
      </c>
      <c r="O27" s="2088">
        <v>16</v>
      </c>
      <c r="P27" s="2458">
        <v>1</v>
      </c>
      <c r="Q27" s="2472">
        <v>1</v>
      </c>
      <c r="R27" s="2168">
        <v>15</v>
      </c>
      <c r="S27" s="2169">
        <v>0</v>
      </c>
      <c r="T27" s="2040">
        <v>16</v>
      </c>
    </row>
    <row r="28" spans="1:22" x14ac:dyDescent="0.25">
      <c r="A28" s="1978" t="s">
        <v>44</v>
      </c>
      <c r="B28" s="2370">
        <v>6</v>
      </c>
      <c r="C28" s="2505">
        <v>0</v>
      </c>
      <c r="D28" s="2517">
        <v>0</v>
      </c>
      <c r="E28" s="2532">
        <v>0</v>
      </c>
      <c r="F28" s="2505">
        <v>0</v>
      </c>
      <c r="G28" s="2517">
        <v>0</v>
      </c>
      <c r="H28" s="2532">
        <v>0</v>
      </c>
      <c r="I28" s="2034">
        <v>6</v>
      </c>
      <c r="J28" s="2370">
        <v>0</v>
      </c>
      <c r="K28" s="2370">
        <v>0</v>
      </c>
      <c r="L28" s="2370">
        <v>0</v>
      </c>
      <c r="M28" s="2370">
        <v>0</v>
      </c>
      <c r="N28" s="2087">
        <v>0</v>
      </c>
      <c r="O28" s="2088">
        <v>6</v>
      </c>
      <c r="P28" s="2458">
        <v>6</v>
      </c>
      <c r="Q28" s="2472">
        <v>6</v>
      </c>
      <c r="R28" s="2168">
        <v>0</v>
      </c>
      <c r="S28" s="2169">
        <v>0</v>
      </c>
      <c r="T28" s="2040">
        <v>6</v>
      </c>
    </row>
    <row r="29" spans="1:22" x14ac:dyDescent="0.25">
      <c r="A29" s="1978" t="s">
        <v>45</v>
      </c>
      <c r="B29" s="2370">
        <v>0</v>
      </c>
      <c r="C29" s="2505">
        <v>0</v>
      </c>
      <c r="D29" s="2517">
        <v>0</v>
      </c>
      <c r="E29" s="2532">
        <v>0</v>
      </c>
      <c r="F29" s="2505">
        <v>0</v>
      </c>
      <c r="G29" s="2517">
        <v>0</v>
      </c>
      <c r="H29" s="2532">
        <v>0</v>
      </c>
      <c r="I29" s="2034">
        <v>0</v>
      </c>
      <c r="J29" s="2370">
        <v>0</v>
      </c>
      <c r="K29" s="2370">
        <v>0</v>
      </c>
      <c r="L29" s="2370">
        <v>0</v>
      </c>
      <c r="M29" s="2370">
        <v>0</v>
      </c>
      <c r="N29" s="2087">
        <v>0</v>
      </c>
      <c r="O29" s="2088">
        <v>0</v>
      </c>
      <c r="P29" s="2458">
        <v>0</v>
      </c>
      <c r="Q29" s="2472">
        <v>0</v>
      </c>
      <c r="R29" s="2168">
        <v>0</v>
      </c>
      <c r="S29" s="2169">
        <v>0</v>
      </c>
      <c r="T29" s="2040">
        <v>0</v>
      </c>
    </row>
    <row r="30" spans="1:22" x14ac:dyDescent="0.25">
      <c r="A30" s="1978" t="s">
        <v>46</v>
      </c>
      <c r="B30" s="2370">
        <v>0</v>
      </c>
      <c r="C30" s="2505">
        <v>0</v>
      </c>
      <c r="D30" s="2517">
        <v>0</v>
      </c>
      <c r="E30" s="2532">
        <v>0</v>
      </c>
      <c r="F30" s="2505">
        <v>0</v>
      </c>
      <c r="G30" s="2517">
        <v>0</v>
      </c>
      <c r="H30" s="2532">
        <v>0</v>
      </c>
      <c r="I30" s="2034">
        <v>0</v>
      </c>
      <c r="J30" s="2370">
        <v>0</v>
      </c>
      <c r="K30" s="2370">
        <v>0</v>
      </c>
      <c r="L30" s="2370">
        <v>0</v>
      </c>
      <c r="M30" s="2370">
        <v>0</v>
      </c>
      <c r="N30" s="2087">
        <v>0</v>
      </c>
      <c r="O30" s="2088">
        <v>0</v>
      </c>
      <c r="P30" s="2458">
        <v>0</v>
      </c>
      <c r="Q30" s="2472">
        <v>0</v>
      </c>
      <c r="R30" s="2168">
        <v>0</v>
      </c>
      <c r="S30" s="2169">
        <v>0</v>
      </c>
      <c r="T30" s="2040">
        <v>0</v>
      </c>
    </row>
    <row r="31" spans="1:22" x14ac:dyDescent="0.25">
      <c r="A31" s="1978" t="s">
        <v>47</v>
      </c>
      <c r="B31" s="2370">
        <v>0</v>
      </c>
      <c r="C31" s="2505">
        <v>0</v>
      </c>
      <c r="D31" s="2517">
        <v>0</v>
      </c>
      <c r="E31" s="2532">
        <v>0</v>
      </c>
      <c r="F31" s="2505">
        <v>0</v>
      </c>
      <c r="G31" s="2517">
        <v>0</v>
      </c>
      <c r="H31" s="2532">
        <v>0</v>
      </c>
      <c r="I31" s="2034">
        <v>0</v>
      </c>
      <c r="J31" s="2370">
        <v>0</v>
      </c>
      <c r="K31" s="2370">
        <v>0</v>
      </c>
      <c r="L31" s="2370">
        <v>0</v>
      </c>
      <c r="M31" s="2370">
        <v>0</v>
      </c>
      <c r="N31" s="2087">
        <v>0</v>
      </c>
      <c r="O31" s="2088">
        <v>0</v>
      </c>
      <c r="P31" s="2458">
        <v>0</v>
      </c>
      <c r="Q31" s="2472">
        <v>0</v>
      </c>
      <c r="R31" s="2168">
        <v>0</v>
      </c>
      <c r="S31" s="2169">
        <v>0</v>
      </c>
      <c r="T31" s="2040">
        <v>0</v>
      </c>
    </row>
    <row r="32" spans="1:22" x14ac:dyDescent="0.25">
      <c r="A32" s="1982" t="s">
        <v>557</v>
      </c>
      <c r="B32" s="2375">
        <v>0</v>
      </c>
      <c r="C32" s="2510">
        <v>4</v>
      </c>
      <c r="D32" s="2522">
        <v>0</v>
      </c>
      <c r="E32" s="2533">
        <v>10</v>
      </c>
      <c r="F32" s="2510">
        <v>0</v>
      </c>
      <c r="G32" s="2522">
        <v>0</v>
      </c>
      <c r="H32" s="2533">
        <v>21</v>
      </c>
      <c r="I32" s="2062">
        <v>35</v>
      </c>
      <c r="J32" s="2375">
        <v>0</v>
      </c>
      <c r="K32" s="2375">
        <v>0</v>
      </c>
      <c r="L32" s="2375">
        <v>0</v>
      </c>
      <c r="M32" s="2375">
        <v>0</v>
      </c>
      <c r="N32" s="2089">
        <v>0</v>
      </c>
      <c r="O32" s="2089">
        <v>35</v>
      </c>
      <c r="P32" s="2462">
        <v>0</v>
      </c>
      <c r="Q32" s="2476">
        <v>14</v>
      </c>
      <c r="R32" s="2490">
        <v>21</v>
      </c>
      <c r="S32" s="2554">
        <v>0</v>
      </c>
      <c r="T32" s="2062">
        <v>35</v>
      </c>
    </row>
    <row r="33" spans="1:20" ht="15.75" thickBot="1" x14ac:dyDescent="0.3">
      <c r="A33" s="2680" t="s">
        <v>321</v>
      </c>
      <c r="B33" s="2370">
        <v>56</v>
      </c>
      <c r="C33" s="2505">
        <v>0</v>
      </c>
      <c r="D33" s="2517">
        <v>0</v>
      </c>
      <c r="E33" s="2532">
        <v>0</v>
      </c>
      <c r="F33" s="2505">
        <v>1</v>
      </c>
      <c r="G33" s="2517">
        <v>0</v>
      </c>
      <c r="H33" s="2532">
        <v>0</v>
      </c>
      <c r="I33" s="2071">
        <v>57</v>
      </c>
      <c r="J33" s="2370">
        <v>0</v>
      </c>
      <c r="K33" s="2370">
        <v>0</v>
      </c>
      <c r="L33" s="2370">
        <v>0</v>
      </c>
      <c r="M33" s="2370">
        <v>0</v>
      </c>
      <c r="N33" s="2087">
        <v>0</v>
      </c>
      <c r="O33" s="2088">
        <v>57</v>
      </c>
      <c r="P33" s="2458">
        <v>1</v>
      </c>
      <c r="Q33" s="2708">
        <v>57</v>
      </c>
      <c r="R33" s="2709">
        <v>0</v>
      </c>
      <c r="S33" s="2710">
        <v>0</v>
      </c>
      <c r="T33" s="2095">
        <v>57</v>
      </c>
    </row>
    <row r="34" spans="1:20" s="2" customFormat="1" ht="15.75" thickBot="1" x14ac:dyDescent="0.3">
      <c r="A34" s="1992" t="s">
        <v>25</v>
      </c>
      <c r="B34" s="2096">
        <v>81</v>
      </c>
      <c r="C34" s="2212">
        <v>4</v>
      </c>
      <c r="D34" s="2213">
        <v>0</v>
      </c>
      <c r="E34" s="2214">
        <v>30</v>
      </c>
      <c r="F34" s="2212">
        <v>606</v>
      </c>
      <c r="G34" s="2213">
        <v>0</v>
      </c>
      <c r="H34" s="2214">
        <v>21</v>
      </c>
      <c r="I34" s="2078">
        <v>742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742</v>
      </c>
      <c r="P34" s="2096">
        <v>621</v>
      </c>
      <c r="Q34" s="2101">
        <v>101</v>
      </c>
      <c r="R34" s="2101">
        <v>36</v>
      </c>
      <c r="S34" s="2102">
        <v>605</v>
      </c>
      <c r="T34" s="2080">
        <v>742</v>
      </c>
    </row>
    <row r="35" spans="1:20" s="2" customFormat="1" ht="15.75" thickBot="1" x14ac:dyDescent="0.3">
      <c r="A35" s="1966" t="s">
        <v>558</v>
      </c>
      <c r="B35" s="2077">
        <v>8769</v>
      </c>
      <c r="C35" s="2103">
        <v>3719</v>
      </c>
      <c r="D35" s="2215">
        <v>2496</v>
      </c>
      <c r="E35" s="2077">
        <v>2951</v>
      </c>
      <c r="F35" s="2105">
        <v>859</v>
      </c>
      <c r="G35" s="2216">
        <v>87</v>
      </c>
      <c r="H35" s="2077">
        <v>427</v>
      </c>
      <c r="I35" s="2078">
        <v>16725</v>
      </c>
      <c r="J35" s="2077">
        <v>441</v>
      </c>
      <c r="K35" s="2077">
        <v>2</v>
      </c>
      <c r="L35" s="2077">
        <v>0</v>
      </c>
      <c r="M35" s="2077">
        <v>0</v>
      </c>
      <c r="N35" s="2078">
        <v>443</v>
      </c>
      <c r="O35" s="2079">
        <v>17168</v>
      </c>
      <c r="P35" s="2077">
        <v>9853</v>
      </c>
      <c r="Q35" s="2106">
        <v>13897</v>
      </c>
      <c r="R35" s="2106">
        <v>1160</v>
      </c>
      <c r="S35" s="2107">
        <v>1320</v>
      </c>
      <c r="T35" s="2108">
        <v>16378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20" t="s">
        <v>14</v>
      </c>
      <c r="C41" s="3606" t="s">
        <v>15</v>
      </c>
      <c r="D41" s="3607"/>
      <c r="E41" s="3621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727" t="s">
        <v>15</v>
      </c>
      <c r="D42" s="1909" t="s">
        <v>546</v>
      </c>
      <c r="E42" s="3609"/>
      <c r="F42" s="2727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503">
        <v>5329</v>
      </c>
      <c r="C43" s="2406">
        <v>2129</v>
      </c>
      <c r="D43" s="2423">
        <v>1776</v>
      </c>
      <c r="E43" s="2534">
        <v>1914</v>
      </c>
      <c r="F43" s="2534">
        <v>85</v>
      </c>
      <c r="G43" s="2501">
        <v>57</v>
      </c>
      <c r="H43" s="2543">
        <v>228</v>
      </c>
      <c r="I43" s="2034">
        <v>9685</v>
      </c>
      <c r="J43" s="2738">
        <v>0</v>
      </c>
      <c r="K43" s="2551">
        <v>0</v>
      </c>
      <c r="L43" s="2534">
        <v>0</v>
      </c>
      <c r="M43" s="2543">
        <v>0</v>
      </c>
      <c r="N43" s="2034">
        <v>0</v>
      </c>
      <c r="O43" s="2035">
        <v>9685</v>
      </c>
      <c r="P43" s="2742">
        <v>5289</v>
      </c>
      <c r="Q43" s="2472">
        <v>8654</v>
      </c>
      <c r="R43" s="2168">
        <v>66</v>
      </c>
      <c r="S43" s="2169">
        <v>228</v>
      </c>
      <c r="T43" s="2750">
        <v>8948</v>
      </c>
    </row>
    <row r="44" spans="1:20" s="2" customFormat="1" ht="15.75" thickBot="1" x14ac:dyDescent="0.3">
      <c r="A44" s="1978" t="s">
        <v>28</v>
      </c>
      <c r="B44" s="2400">
        <v>3359</v>
      </c>
      <c r="C44" s="2380">
        <v>1586</v>
      </c>
      <c r="D44" s="2425">
        <v>720</v>
      </c>
      <c r="E44" s="2380">
        <v>1007</v>
      </c>
      <c r="F44" s="2380">
        <v>168</v>
      </c>
      <c r="G44" s="2501">
        <v>30</v>
      </c>
      <c r="H44" s="2543">
        <v>178</v>
      </c>
      <c r="I44" s="2071">
        <v>6298</v>
      </c>
      <c r="J44" s="2391">
        <v>441</v>
      </c>
      <c r="K44" s="2745">
        <v>2</v>
      </c>
      <c r="L44" s="2380">
        <v>0</v>
      </c>
      <c r="M44" s="2543">
        <v>0</v>
      </c>
      <c r="N44" s="2034">
        <v>443</v>
      </c>
      <c r="O44" s="2035">
        <v>6741</v>
      </c>
      <c r="P44" s="2224">
        <v>3943</v>
      </c>
      <c r="Q44" s="2708">
        <v>5142</v>
      </c>
      <c r="R44" s="2709">
        <v>1058</v>
      </c>
      <c r="S44" s="2710">
        <v>487</v>
      </c>
      <c r="T44" s="2715">
        <v>6687</v>
      </c>
    </row>
    <row r="45" spans="1:20" s="2" customFormat="1" ht="15.75" thickBot="1" x14ac:dyDescent="0.3">
      <c r="A45" s="1966" t="s">
        <v>24</v>
      </c>
      <c r="B45" s="2103">
        <v>8688</v>
      </c>
      <c r="C45" s="2103">
        <v>3715</v>
      </c>
      <c r="D45" s="2101">
        <v>2496</v>
      </c>
      <c r="E45" s="2103">
        <v>2921</v>
      </c>
      <c r="F45" s="2103">
        <v>253</v>
      </c>
      <c r="G45" s="2101">
        <v>87</v>
      </c>
      <c r="H45" s="2105">
        <v>406</v>
      </c>
      <c r="I45" s="2078">
        <v>15983</v>
      </c>
      <c r="J45" s="2077">
        <v>441</v>
      </c>
      <c r="K45" s="2103">
        <v>2</v>
      </c>
      <c r="L45" s="2103">
        <v>0</v>
      </c>
      <c r="M45" s="2103">
        <v>0</v>
      </c>
      <c r="N45" s="2078">
        <v>443</v>
      </c>
      <c r="O45" s="2079">
        <v>16426</v>
      </c>
      <c r="P45" s="2105">
        <v>9232</v>
      </c>
      <c r="Q45" s="2225">
        <v>13796</v>
      </c>
      <c r="R45" s="2225">
        <v>1124</v>
      </c>
      <c r="S45" s="2226">
        <v>715</v>
      </c>
      <c r="T45" s="2098">
        <v>15636</v>
      </c>
    </row>
    <row r="46" spans="1:20" s="2" customFormat="1" ht="15.75" thickBot="1" x14ac:dyDescent="0.3">
      <c r="A46" s="1966" t="s">
        <v>25</v>
      </c>
      <c r="B46" s="2227">
        <v>81</v>
      </c>
      <c r="C46" s="2227">
        <v>4</v>
      </c>
      <c r="D46" s="2106">
        <v>0</v>
      </c>
      <c r="E46" s="2227">
        <v>30</v>
      </c>
      <c r="F46" s="2227">
        <v>606</v>
      </c>
      <c r="G46" s="2106">
        <v>0</v>
      </c>
      <c r="H46" s="2227">
        <v>21</v>
      </c>
      <c r="I46" s="2078">
        <v>742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742</v>
      </c>
      <c r="P46" s="2230">
        <v>621</v>
      </c>
      <c r="Q46" s="2101">
        <v>101</v>
      </c>
      <c r="R46" s="2101">
        <v>36</v>
      </c>
      <c r="S46" s="2102">
        <v>605</v>
      </c>
      <c r="T46" s="2080">
        <v>742</v>
      </c>
    </row>
    <row r="47" spans="1:20" s="2" customFormat="1" ht="15.75" thickBot="1" x14ac:dyDescent="0.3">
      <c r="A47" s="2028" t="s">
        <v>558</v>
      </c>
      <c r="B47" s="2227">
        <v>8769</v>
      </c>
      <c r="C47" s="2227">
        <v>3719</v>
      </c>
      <c r="D47" s="2106">
        <v>2496</v>
      </c>
      <c r="E47" s="2227">
        <v>2951</v>
      </c>
      <c r="F47" s="2227">
        <v>859</v>
      </c>
      <c r="G47" s="2106">
        <v>87</v>
      </c>
      <c r="H47" s="2230">
        <v>427</v>
      </c>
      <c r="I47" s="2078">
        <v>16725</v>
      </c>
      <c r="J47" s="2077">
        <v>441</v>
      </c>
      <c r="K47" s="2227">
        <v>2</v>
      </c>
      <c r="L47" s="2227">
        <v>0</v>
      </c>
      <c r="M47" s="2227">
        <v>0</v>
      </c>
      <c r="N47" s="2231">
        <v>443</v>
      </c>
      <c r="O47" s="2232">
        <v>17168</v>
      </c>
      <c r="P47" s="2105">
        <v>9853</v>
      </c>
      <c r="Q47" s="2106">
        <v>13897</v>
      </c>
      <c r="R47" s="2106">
        <v>1160</v>
      </c>
      <c r="S47" s="2107">
        <v>1320</v>
      </c>
      <c r="T47" s="2108">
        <v>16378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61"/>
      <c r="Q49" s="113"/>
      <c r="R49" s="113"/>
      <c r="S49" s="113"/>
      <c r="T49" s="113"/>
    </row>
    <row r="50" spans="1:20" x14ac:dyDescent="0.25">
      <c r="P50" s="2"/>
    </row>
    <row r="51" spans="1:20" ht="15.75" thickBot="1" x14ac:dyDescent="0.3"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20" t="s">
        <v>14</v>
      </c>
      <c r="C55" s="3606" t="s">
        <v>15</v>
      </c>
      <c r="D55" s="3607"/>
      <c r="E55" s="3621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727" t="s">
        <v>15</v>
      </c>
      <c r="D56" s="1909" t="s">
        <v>546</v>
      </c>
      <c r="E56" s="3609"/>
      <c r="F56" s="2727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1914" t="s">
        <v>17</v>
      </c>
      <c r="B57" s="2369">
        <v>4746</v>
      </c>
      <c r="C57" s="2399">
        <v>2395</v>
      </c>
      <c r="D57" s="2416">
        <v>1025</v>
      </c>
      <c r="E57" s="2369">
        <v>1197</v>
      </c>
      <c r="F57" s="2399">
        <v>966</v>
      </c>
      <c r="G57" s="2416">
        <v>140</v>
      </c>
      <c r="H57" s="2369">
        <v>949</v>
      </c>
      <c r="I57" s="2034">
        <v>10253</v>
      </c>
      <c r="J57" s="2369">
        <v>13</v>
      </c>
      <c r="K57" s="2369">
        <v>111</v>
      </c>
      <c r="L57" s="2369">
        <v>106</v>
      </c>
      <c r="M57" s="2369">
        <v>0</v>
      </c>
      <c r="N57" s="2034">
        <v>230</v>
      </c>
      <c r="O57" s="2035">
        <v>10483</v>
      </c>
      <c r="P57" s="2457">
        <v>6475</v>
      </c>
      <c r="Q57" s="2471">
        <v>3365</v>
      </c>
      <c r="R57" s="2486">
        <v>2784</v>
      </c>
      <c r="S57" s="2499">
        <v>3804</v>
      </c>
      <c r="T57" s="2040">
        <v>9954</v>
      </c>
    </row>
    <row r="58" spans="1:20" x14ac:dyDescent="0.25">
      <c r="A58" s="2680" t="s">
        <v>552</v>
      </c>
      <c r="B58" s="2370">
        <v>3944</v>
      </c>
      <c r="C58" s="2400">
        <v>3128</v>
      </c>
      <c r="D58" s="2417">
        <v>469</v>
      </c>
      <c r="E58" s="2370">
        <v>873</v>
      </c>
      <c r="F58" s="2400">
        <v>4261</v>
      </c>
      <c r="G58" s="2416">
        <v>476</v>
      </c>
      <c r="H58" s="2369">
        <v>1939</v>
      </c>
      <c r="I58" s="2034">
        <v>14145</v>
      </c>
      <c r="J58" s="2370">
        <v>313</v>
      </c>
      <c r="K58" s="2370">
        <v>0</v>
      </c>
      <c r="L58" s="2370">
        <v>230</v>
      </c>
      <c r="M58" s="2369">
        <v>3606</v>
      </c>
      <c r="N58" s="2034">
        <v>4149</v>
      </c>
      <c r="O58" s="2035">
        <v>18294</v>
      </c>
      <c r="P58" s="2458">
        <v>15684</v>
      </c>
      <c r="Q58" s="2472">
        <v>775</v>
      </c>
      <c r="R58" s="2168">
        <v>4191</v>
      </c>
      <c r="S58" s="2169">
        <v>8273</v>
      </c>
      <c r="T58" s="2040">
        <v>13239</v>
      </c>
    </row>
    <row r="59" spans="1:20" s="1945" customFormat="1" x14ac:dyDescent="0.25">
      <c r="A59" s="1933" t="s">
        <v>553</v>
      </c>
      <c r="B59" s="2371">
        <v>1522</v>
      </c>
      <c r="C59" s="2401">
        <v>753</v>
      </c>
      <c r="D59" s="2417">
        <v>31</v>
      </c>
      <c r="E59" s="2371">
        <v>314</v>
      </c>
      <c r="F59" s="2401">
        <v>1694</v>
      </c>
      <c r="G59" s="2416">
        <v>0</v>
      </c>
      <c r="H59" s="2439">
        <v>1742</v>
      </c>
      <c r="I59" s="2053">
        <v>6025</v>
      </c>
      <c r="J59" s="2371">
        <v>0</v>
      </c>
      <c r="K59" s="2371">
        <v>0</v>
      </c>
      <c r="L59" s="2371">
        <v>107</v>
      </c>
      <c r="M59" s="2439">
        <v>116</v>
      </c>
      <c r="N59" s="2053">
        <v>223</v>
      </c>
      <c r="O59" s="2054">
        <v>6248</v>
      </c>
      <c r="P59" s="2459">
        <v>5389</v>
      </c>
      <c r="Q59" s="2473">
        <v>76</v>
      </c>
      <c r="R59" s="2487">
        <v>737</v>
      </c>
      <c r="S59" s="2552">
        <v>1734</v>
      </c>
      <c r="T59" s="2052">
        <v>2548</v>
      </c>
    </row>
    <row r="60" spans="1:20" s="1945" customFormat="1" x14ac:dyDescent="0.25">
      <c r="A60" s="1933" t="s">
        <v>412</v>
      </c>
      <c r="B60" s="2371">
        <v>1225</v>
      </c>
      <c r="C60" s="2401">
        <v>944</v>
      </c>
      <c r="D60" s="2417">
        <v>111</v>
      </c>
      <c r="E60" s="2371">
        <v>84</v>
      </c>
      <c r="F60" s="2401">
        <v>1170</v>
      </c>
      <c r="G60" s="2416">
        <v>117</v>
      </c>
      <c r="H60" s="2439">
        <v>0</v>
      </c>
      <c r="I60" s="2053">
        <v>3423</v>
      </c>
      <c r="J60" s="2371">
        <v>75</v>
      </c>
      <c r="K60" s="2371">
        <v>0</v>
      </c>
      <c r="L60" s="2371">
        <v>123</v>
      </c>
      <c r="M60" s="2439">
        <v>0</v>
      </c>
      <c r="N60" s="2053">
        <v>198</v>
      </c>
      <c r="O60" s="2054">
        <v>3621</v>
      </c>
      <c r="P60" s="2459">
        <v>2943</v>
      </c>
      <c r="Q60" s="2473">
        <v>66</v>
      </c>
      <c r="R60" s="2487">
        <v>1465</v>
      </c>
      <c r="S60" s="2552">
        <v>996</v>
      </c>
      <c r="T60" s="2052">
        <v>2527</v>
      </c>
    </row>
    <row r="61" spans="1:20" s="1945" customFormat="1" x14ac:dyDescent="0.25">
      <c r="A61" s="1933" t="s">
        <v>554</v>
      </c>
      <c r="B61" s="2371">
        <v>994</v>
      </c>
      <c r="C61" s="2401">
        <v>1425</v>
      </c>
      <c r="D61" s="2417">
        <v>321</v>
      </c>
      <c r="E61" s="2371">
        <v>408</v>
      </c>
      <c r="F61" s="2401">
        <v>1101</v>
      </c>
      <c r="G61" s="2416">
        <v>359</v>
      </c>
      <c r="H61" s="2439">
        <v>168</v>
      </c>
      <c r="I61" s="2053">
        <v>4097</v>
      </c>
      <c r="J61" s="2371">
        <v>238</v>
      </c>
      <c r="K61" s="2371">
        <v>0</v>
      </c>
      <c r="L61" s="2371">
        <v>0</v>
      </c>
      <c r="M61" s="2439">
        <v>3490</v>
      </c>
      <c r="N61" s="2053">
        <v>3728</v>
      </c>
      <c r="O61" s="2054">
        <v>7825</v>
      </c>
      <c r="P61" s="2459">
        <v>6829</v>
      </c>
      <c r="Q61" s="2473">
        <v>377</v>
      </c>
      <c r="R61" s="2487">
        <v>1936</v>
      </c>
      <c r="S61" s="2552">
        <v>5247</v>
      </c>
      <c r="T61" s="2052">
        <v>7560</v>
      </c>
    </row>
    <row r="62" spans="1:20" x14ac:dyDescent="0.25">
      <c r="A62" s="2680" t="s">
        <v>555</v>
      </c>
      <c r="B62" s="2370">
        <v>1299</v>
      </c>
      <c r="C62" s="2400">
        <v>1207</v>
      </c>
      <c r="D62" s="2417">
        <v>53</v>
      </c>
      <c r="E62" s="2370">
        <v>191</v>
      </c>
      <c r="F62" s="2400">
        <v>476</v>
      </c>
      <c r="G62" s="2416">
        <v>0</v>
      </c>
      <c r="H62" s="2369">
        <v>176</v>
      </c>
      <c r="I62" s="2034">
        <v>3348</v>
      </c>
      <c r="J62" s="2370">
        <v>35</v>
      </c>
      <c r="K62" s="2370">
        <v>111</v>
      </c>
      <c r="L62" s="2370">
        <v>3</v>
      </c>
      <c r="M62" s="2369">
        <v>0</v>
      </c>
      <c r="N62" s="2034">
        <v>149</v>
      </c>
      <c r="O62" s="2035">
        <v>3497</v>
      </c>
      <c r="P62" s="2458">
        <v>1987</v>
      </c>
      <c r="Q62" s="2472">
        <v>271</v>
      </c>
      <c r="R62" s="2168">
        <v>1736</v>
      </c>
      <c r="S62" s="2169">
        <v>715</v>
      </c>
      <c r="T62" s="2040">
        <v>2722</v>
      </c>
    </row>
    <row r="63" spans="1:20" x14ac:dyDescent="0.25">
      <c r="A63" s="1947" t="s">
        <v>556</v>
      </c>
      <c r="B63" s="2698">
        <v>989</v>
      </c>
      <c r="C63" s="2699">
        <v>314</v>
      </c>
      <c r="D63" s="2700">
        <v>13</v>
      </c>
      <c r="E63" s="2698">
        <v>112</v>
      </c>
      <c r="F63" s="2699">
        <v>475</v>
      </c>
      <c r="G63" s="2422">
        <v>0</v>
      </c>
      <c r="H63" s="2440">
        <v>176</v>
      </c>
      <c r="I63" s="2062">
        <v>2065</v>
      </c>
      <c r="J63" s="2698">
        <v>0</v>
      </c>
      <c r="K63" s="2698">
        <v>0</v>
      </c>
      <c r="L63" s="2698">
        <v>3</v>
      </c>
      <c r="M63" s="2440">
        <v>0</v>
      </c>
      <c r="N63" s="2062">
        <v>3</v>
      </c>
      <c r="O63" s="2062">
        <v>2068</v>
      </c>
      <c r="P63" s="2701">
        <v>864</v>
      </c>
      <c r="Q63" s="2702">
        <v>137</v>
      </c>
      <c r="R63" s="2703">
        <v>1327</v>
      </c>
      <c r="S63" s="2719">
        <v>715</v>
      </c>
      <c r="T63" s="2062">
        <v>2180</v>
      </c>
    </row>
    <row r="64" spans="1:20" ht="15.75" thickBot="1" x14ac:dyDescent="0.3">
      <c r="A64" s="2680" t="s">
        <v>23</v>
      </c>
      <c r="B64" s="2704">
        <v>4597</v>
      </c>
      <c r="C64" s="2705">
        <v>724</v>
      </c>
      <c r="D64" s="2706">
        <v>70</v>
      </c>
      <c r="E64" s="2704">
        <v>550</v>
      </c>
      <c r="F64" s="2705">
        <v>129</v>
      </c>
      <c r="G64" s="2417">
        <v>0</v>
      </c>
      <c r="H64" s="2369">
        <v>40</v>
      </c>
      <c r="I64" s="2071">
        <v>6040</v>
      </c>
      <c r="J64" s="2704">
        <v>430</v>
      </c>
      <c r="K64" s="2704">
        <v>0</v>
      </c>
      <c r="L64" s="2704">
        <v>0</v>
      </c>
      <c r="M64" s="2369">
        <v>0</v>
      </c>
      <c r="N64" s="2071">
        <v>430</v>
      </c>
      <c r="O64" s="2072">
        <v>6470</v>
      </c>
      <c r="P64" s="2707">
        <v>4830</v>
      </c>
      <c r="Q64" s="2708">
        <v>1422</v>
      </c>
      <c r="R64" s="2709">
        <v>1697</v>
      </c>
      <c r="S64" s="2710">
        <v>3178</v>
      </c>
      <c r="T64" s="2040">
        <v>6297</v>
      </c>
    </row>
    <row r="65" spans="1:20" ht="15.75" thickBot="1" x14ac:dyDescent="0.3">
      <c r="A65" s="1966" t="s">
        <v>24</v>
      </c>
      <c r="B65" s="2077">
        <v>14586</v>
      </c>
      <c r="C65" s="2077">
        <v>7454</v>
      </c>
      <c r="D65" s="2080">
        <v>1617</v>
      </c>
      <c r="E65" s="2077">
        <v>2811</v>
      </c>
      <c r="F65" s="2077">
        <v>5831</v>
      </c>
      <c r="G65" s="2080">
        <v>616</v>
      </c>
      <c r="H65" s="2077">
        <v>3104</v>
      </c>
      <c r="I65" s="2078">
        <v>33786</v>
      </c>
      <c r="J65" s="2077">
        <v>791</v>
      </c>
      <c r="K65" s="2077">
        <v>222</v>
      </c>
      <c r="L65" s="2077">
        <v>339</v>
      </c>
      <c r="M65" s="2077">
        <v>3606</v>
      </c>
      <c r="N65" s="2078">
        <v>4958</v>
      </c>
      <c r="O65" s="2079">
        <v>38744</v>
      </c>
      <c r="P65" s="2077">
        <v>28975</v>
      </c>
      <c r="Q65" s="2080">
        <v>5834</v>
      </c>
      <c r="R65" s="2080">
        <v>10407</v>
      </c>
      <c r="S65" s="2080">
        <v>15970</v>
      </c>
      <c r="T65" s="2080">
        <v>32212</v>
      </c>
    </row>
    <row r="66" spans="1:20" x14ac:dyDescent="0.25">
      <c r="A66" s="2729" t="s">
        <v>609</v>
      </c>
      <c r="B66" s="2737">
        <v>247</v>
      </c>
      <c r="C66" s="2738">
        <v>694</v>
      </c>
      <c r="D66" s="2739">
        <v>0</v>
      </c>
      <c r="E66" s="2737">
        <v>383</v>
      </c>
      <c r="F66" s="2738">
        <v>2666</v>
      </c>
      <c r="G66" s="2739">
        <v>0</v>
      </c>
      <c r="H66" s="2737">
        <v>7</v>
      </c>
      <c r="I66" s="2034">
        <v>3997</v>
      </c>
      <c r="J66" s="2737">
        <v>32</v>
      </c>
      <c r="K66" s="2737">
        <v>0</v>
      </c>
      <c r="L66" s="2737">
        <v>11</v>
      </c>
      <c r="M66" s="2737">
        <v>0</v>
      </c>
      <c r="N66" s="2740">
        <v>42</v>
      </c>
      <c r="O66" s="2741">
        <v>4039</v>
      </c>
      <c r="P66" s="2742">
        <v>3251</v>
      </c>
      <c r="Q66" s="2471">
        <v>93</v>
      </c>
      <c r="R66" s="2486">
        <v>447</v>
      </c>
      <c r="S66" s="2499">
        <v>985</v>
      </c>
      <c r="T66" s="2040">
        <v>1525</v>
      </c>
    </row>
    <row r="67" spans="1:20" x14ac:dyDescent="0.25">
      <c r="A67" s="1978" t="s">
        <v>610</v>
      </c>
      <c r="B67" s="2370">
        <v>695</v>
      </c>
      <c r="C67" s="2400">
        <v>90</v>
      </c>
      <c r="D67" s="2417">
        <v>0</v>
      </c>
      <c r="E67" s="2370">
        <v>120</v>
      </c>
      <c r="F67" s="2400">
        <v>479</v>
      </c>
      <c r="G67" s="2417">
        <v>0</v>
      </c>
      <c r="H67" s="2370">
        <v>0</v>
      </c>
      <c r="I67" s="2034">
        <v>1384</v>
      </c>
      <c r="J67" s="2370">
        <v>57</v>
      </c>
      <c r="K67" s="2370">
        <v>0</v>
      </c>
      <c r="L67" s="2370">
        <v>0</v>
      </c>
      <c r="M67" s="2370">
        <v>0</v>
      </c>
      <c r="N67" s="2087">
        <v>57</v>
      </c>
      <c r="O67" s="2088">
        <v>1441</v>
      </c>
      <c r="P67" s="2458">
        <v>744</v>
      </c>
      <c r="Q67" s="2472">
        <v>45</v>
      </c>
      <c r="R67" s="2168">
        <v>97</v>
      </c>
      <c r="S67" s="2169">
        <v>168</v>
      </c>
      <c r="T67" s="2040">
        <v>310</v>
      </c>
    </row>
    <row r="68" spans="1:20" x14ac:dyDescent="0.25">
      <c r="A68" s="1978" t="s">
        <v>37</v>
      </c>
      <c r="B68" s="2370">
        <v>271</v>
      </c>
      <c r="C68" s="2400">
        <v>875</v>
      </c>
      <c r="D68" s="2417">
        <v>0</v>
      </c>
      <c r="E68" s="2370">
        <v>12</v>
      </c>
      <c r="F68" s="2400">
        <v>15</v>
      </c>
      <c r="G68" s="2417">
        <v>0</v>
      </c>
      <c r="H68" s="2370">
        <v>0</v>
      </c>
      <c r="I68" s="2034">
        <v>1173</v>
      </c>
      <c r="J68" s="2370">
        <v>0</v>
      </c>
      <c r="K68" s="2370">
        <v>0</v>
      </c>
      <c r="L68" s="2370">
        <v>0</v>
      </c>
      <c r="M68" s="2370">
        <v>0</v>
      </c>
      <c r="N68" s="2087">
        <v>0</v>
      </c>
      <c r="O68" s="2088">
        <v>1173</v>
      </c>
      <c r="P68" s="2458">
        <v>73</v>
      </c>
      <c r="Q68" s="2472">
        <v>0</v>
      </c>
      <c r="R68" s="2168">
        <v>558</v>
      </c>
      <c r="S68" s="2169">
        <v>610</v>
      </c>
      <c r="T68" s="2040">
        <v>1168</v>
      </c>
    </row>
    <row r="69" spans="1:20" x14ac:dyDescent="0.25">
      <c r="A69" s="1978" t="s">
        <v>38</v>
      </c>
      <c r="B69" s="2370">
        <v>47</v>
      </c>
      <c r="C69" s="2400">
        <v>35</v>
      </c>
      <c r="D69" s="2417">
        <v>0</v>
      </c>
      <c r="E69" s="2370">
        <v>0</v>
      </c>
      <c r="F69" s="2400">
        <v>0</v>
      </c>
      <c r="G69" s="2417">
        <v>0</v>
      </c>
      <c r="H69" s="2370">
        <v>0</v>
      </c>
      <c r="I69" s="2034">
        <v>82</v>
      </c>
      <c r="J69" s="2370">
        <v>0</v>
      </c>
      <c r="K69" s="2370">
        <v>0</v>
      </c>
      <c r="L69" s="2370">
        <v>0</v>
      </c>
      <c r="M69" s="2370">
        <v>0</v>
      </c>
      <c r="N69" s="2087">
        <v>0</v>
      </c>
      <c r="O69" s="2088">
        <v>82</v>
      </c>
      <c r="P69" s="2458">
        <v>0</v>
      </c>
      <c r="Q69" s="2472">
        <v>47</v>
      </c>
      <c r="R69" s="2168">
        <v>35</v>
      </c>
      <c r="S69" s="2169">
        <v>0</v>
      </c>
      <c r="T69" s="2040">
        <v>82</v>
      </c>
    </row>
    <row r="70" spans="1:20" x14ac:dyDescent="0.25">
      <c r="A70" s="1978" t="s">
        <v>39</v>
      </c>
      <c r="B70" s="2370">
        <v>644</v>
      </c>
      <c r="C70" s="2400">
        <v>367</v>
      </c>
      <c r="D70" s="2417">
        <v>0</v>
      </c>
      <c r="E70" s="2370">
        <v>17</v>
      </c>
      <c r="F70" s="2400">
        <v>43</v>
      </c>
      <c r="G70" s="2417">
        <v>0</v>
      </c>
      <c r="H70" s="2370">
        <v>38</v>
      </c>
      <c r="I70" s="2034">
        <v>1110</v>
      </c>
      <c r="J70" s="2370">
        <v>163</v>
      </c>
      <c r="K70" s="2370">
        <v>0</v>
      </c>
      <c r="L70" s="2370">
        <v>2947</v>
      </c>
      <c r="M70" s="2370">
        <v>0</v>
      </c>
      <c r="N70" s="2087">
        <v>3110</v>
      </c>
      <c r="O70" s="2088">
        <v>4220</v>
      </c>
      <c r="P70" s="2458">
        <v>3464</v>
      </c>
      <c r="Q70" s="2472">
        <v>248</v>
      </c>
      <c r="R70" s="2168">
        <v>305</v>
      </c>
      <c r="S70" s="2169">
        <v>806</v>
      </c>
      <c r="T70" s="2040">
        <v>1359</v>
      </c>
    </row>
    <row r="71" spans="1:20" ht="15" customHeight="1" x14ac:dyDescent="0.25">
      <c r="A71" s="1978" t="s">
        <v>40</v>
      </c>
      <c r="B71" s="2370">
        <v>182</v>
      </c>
      <c r="C71" s="2400">
        <v>148</v>
      </c>
      <c r="D71" s="2417">
        <v>0</v>
      </c>
      <c r="E71" s="2370">
        <v>0</v>
      </c>
      <c r="F71" s="2400">
        <v>281</v>
      </c>
      <c r="G71" s="2417">
        <v>0</v>
      </c>
      <c r="H71" s="2370">
        <v>19</v>
      </c>
      <c r="I71" s="2034">
        <v>630</v>
      </c>
      <c r="J71" s="2370">
        <v>0</v>
      </c>
      <c r="K71" s="2370">
        <v>0</v>
      </c>
      <c r="L71" s="2370">
        <v>225</v>
      </c>
      <c r="M71" s="2370">
        <v>1121</v>
      </c>
      <c r="N71" s="2087">
        <v>1346</v>
      </c>
      <c r="O71" s="2088">
        <v>1976</v>
      </c>
      <c r="P71" s="2458">
        <v>1828</v>
      </c>
      <c r="Q71" s="2472">
        <v>19</v>
      </c>
      <c r="R71" s="2168">
        <v>331</v>
      </c>
      <c r="S71" s="2169">
        <v>0</v>
      </c>
      <c r="T71" s="2040">
        <v>350</v>
      </c>
    </row>
    <row r="72" spans="1:20" x14ac:dyDescent="0.25">
      <c r="A72" s="2696" t="s">
        <v>41</v>
      </c>
      <c r="B72" s="2370">
        <v>0</v>
      </c>
      <c r="C72" s="2400">
        <v>250</v>
      </c>
      <c r="D72" s="2417">
        <v>0</v>
      </c>
      <c r="E72" s="2370">
        <v>67</v>
      </c>
      <c r="F72" s="2400">
        <v>4899</v>
      </c>
      <c r="G72" s="2417">
        <v>0</v>
      </c>
      <c r="H72" s="2370">
        <v>0</v>
      </c>
      <c r="I72" s="2034">
        <v>5216</v>
      </c>
      <c r="J72" s="2370">
        <v>0</v>
      </c>
      <c r="K72" s="2370">
        <v>0</v>
      </c>
      <c r="L72" s="2370">
        <v>0</v>
      </c>
      <c r="M72" s="2370">
        <v>0</v>
      </c>
      <c r="N72" s="2087">
        <v>0</v>
      </c>
      <c r="O72" s="2088">
        <v>5216</v>
      </c>
      <c r="P72" s="2458">
        <v>5168</v>
      </c>
      <c r="Q72" s="2472">
        <v>18</v>
      </c>
      <c r="R72" s="2168">
        <v>47</v>
      </c>
      <c r="S72" s="2169">
        <v>462</v>
      </c>
      <c r="T72" s="2040">
        <v>526</v>
      </c>
    </row>
    <row r="73" spans="1:20" x14ac:dyDescent="0.25">
      <c r="A73" s="1978" t="s">
        <v>42</v>
      </c>
      <c r="B73" s="2370">
        <v>807</v>
      </c>
      <c r="C73" s="2400">
        <v>856</v>
      </c>
      <c r="D73" s="2417">
        <v>0</v>
      </c>
      <c r="E73" s="2370">
        <v>109</v>
      </c>
      <c r="F73" s="2400">
        <v>2193</v>
      </c>
      <c r="G73" s="2417">
        <v>0</v>
      </c>
      <c r="H73" s="2370">
        <v>62</v>
      </c>
      <c r="I73" s="2034">
        <v>4028</v>
      </c>
      <c r="J73" s="2370">
        <v>0</v>
      </c>
      <c r="K73" s="2370">
        <v>0</v>
      </c>
      <c r="L73" s="2370">
        <v>0</v>
      </c>
      <c r="M73" s="2370">
        <v>51</v>
      </c>
      <c r="N73" s="2087">
        <v>51</v>
      </c>
      <c r="O73" s="2088">
        <v>4079</v>
      </c>
      <c r="P73" s="2458">
        <v>2284</v>
      </c>
      <c r="Q73" s="2472">
        <v>51</v>
      </c>
      <c r="R73" s="2168">
        <v>1389</v>
      </c>
      <c r="S73" s="2169">
        <v>1807</v>
      </c>
      <c r="T73" s="2040">
        <v>3247</v>
      </c>
    </row>
    <row r="74" spans="1:20" x14ac:dyDescent="0.25">
      <c r="A74" s="1978" t="s">
        <v>43</v>
      </c>
      <c r="B74" s="2370">
        <v>336</v>
      </c>
      <c r="C74" s="2400">
        <v>241</v>
      </c>
      <c r="D74" s="2417">
        <v>0</v>
      </c>
      <c r="E74" s="2370">
        <v>107</v>
      </c>
      <c r="F74" s="2400">
        <v>40</v>
      </c>
      <c r="G74" s="2417">
        <v>0</v>
      </c>
      <c r="H74" s="2370">
        <v>87</v>
      </c>
      <c r="I74" s="2034">
        <v>811</v>
      </c>
      <c r="J74" s="2370">
        <v>0</v>
      </c>
      <c r="K74" s="2370">
        <v>0</v>
      </c>
      <c r="L74" s="2370">
        <v>0</v>
      </c>
      <c r="M74" s="2370">
        <v>0</v>
      </c>
      <c r="N74" s="2087">
        <v>0</v>
      </c>
      <c r="O74" s="2088">
        <v>811</v>
      </c>
      <c r="P74" s="2458">
        <v>274</v>
      </c>
      <c r="Q74" s="2472">
        <v>38</v>
      </c>
      <c r="R74" s="2168">
        <v>166</v>
      </c>
      <c r="S74" s="2169">
        <v>374</v>
      </c>
      <c r="T74" s="2040">
        <v>578</v>
      </c>
    </row>
    <row r="75" spans="1:20" x14ac:dyDescent="0.25">
      <c r="A75" s="1978" t="s">
        <v>44</v>
      </c>
      <c r="B75" s="2370">
        <v>60</v>
      </c>
      <c r="C75" s="2400">
        <v>65</v>
      </c>
      <c r="D75" s="2417">
        <v>0</v>
      </c>
      <c r="E75" s="2370">
        <v>1496</v>
      </c>
      <c r="F75" s="2400">
        <v>0</v>
      </c>
      <c r="G75" s="2417">
        <v>0</v>
      </c>
      <c r="H75" s="2370">
        <v>0</v>
      </c>
      <c r="I75" s="2034">
        <v>1621</v>
      </c>
      <c r="J75" s="2370">
        <v>0</v>
      </c>
      <c r="K75" s="2370">
        <v>0</v>
      </c>
      <c r="L75" s="2370">
        <v>0</v>
      </c>
      <c r="M75" s="2370">
        <v>0</v>
      </c>
      <c r="N75" s="2087">
        <v>0</v>
      </c>
      <c r="O75" s="2088">
        <v>1621</v>
      </c>
      <c r="P75" s="2458">
        <v>1556</v>
      </c>
      <c r="Q75" s="2472">
        <v>52</v>
      </c>
      <c r="R75" s="2168">
        <v>113</v>
      </c>
      <c r="S75" s="2169">
        <v>0</v>
      </c>
      <c r="T75" s="2040">
        <v>165</v>
      </c>
    </row>
    <row r="76" spans="1:20" x14ac:dyDescent="0.25">
      <c r="A76" s="1978" t="s">
        <v>45</v>
      </c>
      <c r="B76" s="2370">
        <v>5</v>
      </c>
      <c r="C76" s="2400">
        <v>8</v>
      </c>
      <c r="D76" s="2417">
        <v>0</v>
      </c>
      <c r="E76" s="2370">
        <v>0</v>
      </c>
      <c r="F76" s="2400">
        <v>28</v>
      </c>
      <c r="G76" s="2417">
        <v>0</v>
      </c>
      <c r="H76" s="2370">
        <v>0</v>
      </c>
      <c r="I76" s="2034">
        <v>41</v>
      </c>
      <c r="J76" s="2370">
        <v>0</v>
      </c>
      <c r="K76" s="2370">
        <v>0</v>
      </c>
      <c r="L76" s="2370">
        <v>0</v>
      </c>
      <c r="M76" s="2370">
        <v>0</v>
      </c>
      <c r="N76" s="2087">
        <v>0</v>
      </c>
      <c r="O76" s="2088">
        <v>41</v>
      </c>
      <c r="P76" s="2458">
        <v>41</v>
      </c>
      <c r="Q76" s="2472">
        <v>8</v>
      </c>
      <c r="R76" s="2168">
        <v>28</v>
      </c>
      <c r="S76" s="2169">
        <v>5</v>
      </c>
      <c r="T76" s="2040">
        <v>41</v>
      </c>
    </row>
    <row r="77" spans="1:20" x14ac:dyDescent="0.25">
      <c r="A77" s="1978" t="s">
        <v>46</v>
      </c>
      <c r="B77" s="2370">
        <v>103</v>
      </c>
      <c r="C77" s="2400">
        <v>100</v>
      </c>
      <c r="D77" s="2417">
        <v>0</v>
      </c>
      <c r="E77" s="2370">
        <v>98</v>
      </c>
      <c r="F77" s="2400">
        <v>2525</v>
      </c>
      <c r="G77" s="2417">
        <v>0</v>
      </c>
      <c r="H77" s="2370">
        <v>0</v>
      </c>
      <c r="I77" s="2034">
        <v>2826</v>
      </c>
      <c r="J77" s="2370">
        <v>0</v>
      </c>
      <c r="K77" s="2370">
        <v>0</v>
      </c>
      <c r="L77" s="2370">
        <v>383</v>
      </c>
      <c r="M77" s="2370">
        <v>0</v>
      </c>
      <c r="N77" s="2087">
        <v>383</v>
      </c>
      <c r="O77" s="2088">
        <v>3209</v>
      </c>
      <c r="P77" s="2458">
        <v>3044</v>
      </c>
      <c r="Q77" s="2472">
        <v>57</v>
      </c>
      <c r="R77" s="2168">
        <v>200</v>
      </c>
      <c r="S77" s="2169">
        <v>119</v>
      </c>
      <c r="T77" s="2040">
        <v>377</v>
      </c>
    </row>
    <row r="78" spans="1:20" x14ac:dyDescent="0.25">
      <c r="A78" s="1978" t="s">
        <v>47</v>
      </c>
      <c r="B78" s="2370">
        <v>20</v>
      </c>
      <c r="C78" s="2400">
        <v>59</v>
      </c>
      <c r="D78" s="2417">
        <v>0</v>
      </c>
      <c r="E78" s="2370">
        <v>0</v>
      </c>
      <c r="F78" s="2400">
        <v>587</v>
      </c>
      <c r="G78" s="2417">
        <v>0</v>
      </c>
      <c r="H78" s="2370">
        <v>0</v>
      </c>
      <c r="I78" s="2034">
        <v>666</v>
      </c>
      <c r="J78" s="2370">
        <v>0</v>
      </c>
      <c r="K78" s="2370">
        <v>0</v>
      </c>
      <c r="L78" s="2370">
        <v>262</v>
      </c>
      <c r="M78" s="2370">
        <v>0</v>
      </c>
      <c r="N78" s="2087">
        <v>262</v>
      </c>
      <c r="O78" s="2088">
        <v>928</v>
      </c>
      <c r="P78" s="2458">
        <v>854</v>
      </c>
      <c r="Q78" s="2472">
        <v>64</v>
      </c>
      <c r="R78" s="2168">
        <v>0</v>
      </c>
      <c r="S78" s="2169">
        <v>0</v>
      </c>
      <c r="T78" s="2040">
        <v>64</v>
      </c>
    </row>
    <row r="79" spans="1:20" x14ac:dyDescent="0.25">
      <c r="A79" s="1982" t="s">
        <v>557</v>
      </c>
      <c r="B79" s="2375">
        <v>577</v>
      </c>
      <c r="C79" s="2405">
        <v>359</v>
      </c>
      <c r="D79" s="2422">
        <v>49</v>
      </c>
      <c r="E79" s="2375">
        <v>76</v>
      </c>
      <c r="F79" s="2405">
        <v>30</v>
      </c>
      <c r="G79" s="2422">
        <v>0</v>
      </c>
      <c r="H79" s="2375">
        <v>40</v>
      </c>
      <c r="I79" s="2062">
        <v>1082</v>
      </c>
      <c r="J79" s="2375">
        <v>0</v>
      </c>
      <c r="K79" s="2375">
        <v>0</v>
      </c>
      <c r="L79" s="2375">
        <v>0</v>
      </c>
      <c r="M79" s="2375">
        <v>0</v>
      </c>
      <c r="N79" s="2089">
        <v>0</v>
      </c>
      <c r="O79" s="2089">
        <v>1082</v>
      </c>
      <c r="P79" s="2462">
        <v>565</v>
      </c>
      <c r="Q79" s="2476">
        <v>250</v>
      </c>
      <c r="R79" s="2490">
        <v>214</v>
      </c>
      <c r="S79" s="2554">
        <v>361</v>
      </c>
      <c r="T79" s="2062">
        <v>825</v>
      </c>
    </row>
    <row r="80" spans="1:20" ht="15.75" thickBot="1" x14ac:dyDescent="0.3">
      <c r="A80" s="2680" t="s">
        <v>321</v>
      </c>
      <c r="B80" s="2370">
        <v>371</v>
      </c>
      <c r="C80" s="2400">
        <v>305</v>
      </c>
      <c r="D80" s="2417">
        <v>0</v>
      </c>
      <c r="E80" s="2370">
        <v>378</v>
      </c>
      <c r="F80" s="2400">
        <v>4852</v>
      </c>
      <c r="G80" s="2417">
        <v>0</v>
      </c>
      <c r="H80" s="2370">
        <v>48</v>
      </c>
      <c r="I80" s="2071">
        <v>5954</v>
      </c>
      <c r="J80" s="2370">
        <v>64</v>
      </c>
      <c r="K80" s="2370">
        <v>0</v>
      </c>
      <c r="L80" s="2370">
        <v>1967</v>
      </c>
      <c r="M80" s="2370">
        <v>443</v>
      </c>
      <c r="N80" s="2087">
        <v>2474</v>
      </c>
      <c r="O80" s="2088">
        <v>8428</v>
      </c>
      <c r="P80" s="2458">
        <v>8135</v>
      </c>
      <c r="Q80" s="2708">
        <v>4211</v>
      </c>
      <c r="R80" s="2709">
        <v>273</v>
      </c>
      <c r="S80" s="2710">
        <v>1979</v>
      </c>
      <c r="T80" s="2095">
        <v>6463</v>
      </c>
    </row>
    <row r="81" spans="1:20" s="2" customFormat="1" ht="15.75" thickBot="1" x14ac:dyDescent="0.3">
      <c r="A81" s="1992" t="s">
        <v>25</v>
      </c>
      <c r="B81" s="2096">
        <v>4366</v>
      </c>
      <c r="C81" s="2097">
        <v>4452</v>
      </c>
      <c r="D81" s="2098">
        <v>49</v>
      </c>
      <c r="E81" s="2096">
        <v>2863</v>
      </c>
      <c r="F81" s="2097">
        <v>18638</v>
      </c>
      <c r="G81" s="2098">
        <v>0</v>
      </c>
      <c r="H81" s="2096">
        <v>301</v>
      </c>
      <c r="I81" s="2078">
        <v>30620</v>
      </c>
      <c r="J81" s="2096">
        <v>316</v>
      </c>
      <c r="K81" s="2096">
        <v>0</v>
      </c>
      <c r="L81" s="2096">
        <v>5795</v>
      </c>
      <c r="M81" s="2096">
        <v>1615</v>
      </c>
      <c r="N81" s="2099">
        <v>7725</v>
      </c>
      <c r="O81" s="2100">
        <v>38346</v>
      </c>
      <c r="P81" s="2096">
        <v>31280</v>
      </c>
      <c r="Q81" s="2101">
        <v>5201</v>
      </c>
      <c r="R81" s="2101">
        <v>4203</v>
      </c>
      <c r="S81" s="2102">
        <v>7676</v>
      </c>
      <c r="T81" s="2080">
        <v>17080</v>
      </c>
    </row>
    <row r="82" spans="1:20" s="2" customFormat="1" ht="15.75" thickBot="1" x14ac:dyDescent="0.3">
      <c r="A82" s="1966" t="s">
        <v>558</v>
      </c>
      <c r="B82" s="2077">
        <v>18951</v>
      </c>
      <c r="C82" s="2103">
        <v>11906</v>
      </c>
      <c r="D82" s="2104">
        <v>1666</v>
      </c>
      <c r="E82" s="2077">
        <v>5675</v>
      </c>
      <c r="F82" s="2105">
        <v>24469</v>
      </c>
      <c r="G82" s="2080">
        <v>616</v>
      </c>
      <c r="H82" s="2077">
        <v>3405</v>
      </c>
      <c r="I82" s="2078">
        <v>64406</v>
      </c>
      <c r="J82" s="2077">
        <v>1107</v>
      </c>
      <c r="K82" s="2077">
        <v>222</v>
      </c>
      <c r="L82" s="2077">
        <v>6134</v>
      </c>
      <c r="M82" s="2077">
        <v>5221</v>
      </c>
      <c r="N82" s="2078">
        <v>12683</v>
      </c>
      <c r="O82" s="2079">
        <v>77090</v>
      </c>
      <c r="P82" s="2077">
        <v>60256</v>
      </c>
      <c r="Q82" s="2106">
        <v>11035</v>
      </c>
      <c r="R82" s="2106">
        <v>14610</v>
      </c>
      <c r="S82" s="2107">
        <v>23647</v>
      </c>
      <c r="T82" s="2108">
        <v>49292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14586</v>
      </c>
      <c r="C90" s="2116">
        <v>7454</v>
      </c>
      <c r="D90" s="2237">
        <v>1617</v>
      </c>
      <c r="E90" s="2116">
        <v>2811</v>
      </c>
      <c r="F90" s="2116">
        <v>5831</v>
      </c>
      <c r="G90" s="2117">
        <v>616</v>
      </c>
      <c r="H90" s="2116">
        <v>3104</v>
      </c>
      <c r="I90" s="2118">
        <v>33786</v>
      </c>
      <c r="J90" s="2119">
        <v>791</v>
      </c>
      <c r="K90" s="2116">
        <v>222</v>
      </c>
      <c r="L90" s="2119">
        <v>339</v>
      </c>
      <c r="M90" s="2116">
        <v>3606</v>
      </c>
      <c r="N90" s="2120">
        <v>4958</v>
      </c>
      <c r="O90" s="2121">
        <v>38744</v>
      </c>
      <c r="P90" s="2122">
        <v>28975</v>
      </c>
      <c r="Q90" s="2101">
        <v>5834</v>
      </c>
      <c r="R90" s="2101">
        <v>10407</v>
      </c>
      <c r="S90" s="2102">
        <v>15970</v>
      </c>
      <c r="T90" s="2080">
        <v>32212</v>
      </c>
    </row>
    <row r="91" spans="1:20" x14ac:dyDescent="0.25">
      <c r="A91" s="2123" t="s">
        <v>49</v>
      </c>
      <c r="B91" s="2377">
        <v>7862</v>
      </c>
      <c r="C91" s="2406">
        <v>4974</v>
      </c>
      <c r="D91" s="2523">
        <v>1269</v>
      </c>
      <c r="E91" s="2406">
        <v>1924</v>
      </c>
      <c r="F91" s="2406">
        <v>4727</v>
      </c>
      <c r="G91" s="2432">
        <v>616</v>
      </c>
      <c r="H91" s="2544">
        <v>2154</v>
      </c>
      <c r="I91" s="2743">
        <v>21642</v>
      </c>
      <c r="J91" s="2387">
        <v>791</v>
      </c>
      <c r="K91" s="2406">
        <v>222</v>
      </c>
      <c r="L91" s="2130">
        <v>339</v>
      </c>
      <c r="M91" s="2130">
        <v>3606</v>
      </c>
      <c r="N91" s="2131">
        <v>4958</v>
      </c>
      <c r="O91" s="2132">
        <v>26600</v>
      </c>
      <c r="P91" s="2463">
        <v>20234</v>
      </c>
      <c r="Q91" s="2477">
        <v>4768</v>
      </c>
      <c r="R91" s="2491">
        <v>8761</v>
      </c>
      <c r="S91" s="2501">
        <v>8687</v>
      </c>
      <c r="T91" s="2040">
        <v>22216</v>
      </c>
    </row>
    <row r="92" spans="1:20" x14ac:dyDescent="0.25">
      <c r="A92" s="2137" t="s">
        <v>50</v>
      </c>
      <c r="B92" s="2378">
        <v>125</v>
      </c>
      <c r="C92" s="2511">
        <v>0</v>
      </c>
      <c r="D92" s="2524">
        <v>0</v>
      </c>
      <c r="E92" s="2511">
        <v>0</v>
      </c>
      <c r="F92" s="2511">
        <v>0</v>
      </c>
      <c r="G92" s="2536">
        <v>0</v>
      </c>
      <c r="H92" s="2545">
        <v>0</v>
      </c>
      <c r="I92" s="2446">
        <v>125</v>
      </c>
      <c r="J92" s="2744">
        <v>0</v>
      </c>
      <c r="K92" s="2379">
        <v>0</v>
      </c>
      <c r="L92" s="2144">
        <v>0</v>
      </c>
      <c r="M92" s="2144">
        <v>0</v>
      </c>
      <c r="N92" s="2131">
        <v>0</v>
      </c>
      <c r="O92" s="2132">
        <v>125</v>
      </c>
      <c r="P92" s="2170">
        <v>125</v>
      </c>
      <c r="Q92" s="2478">
        <v>125</v>
      </c>
      <c r="R92" s="2425">
        <v>0</v>
      </c>
      <c r="S92" s="2434">
        <v>0</v>
      </c>
      <c r="T92" s="2149">
        <v>125</v>
      </c>
    </row>
    <row r="93" spans="1:20" x14ac:dyDescent="0.25">
      <c r="A93" s="2137" t="s">
        <v>51</v>
      </c>
      <c r="B93" s="2378">
        <v>6174</v>
      </c>
      <c r="C93" s="2511">
        <v>1511</v>
      </c>
      <c r="D93" s="2524">
        <v>341</v>
      </c>
      <c r="E93" s="2379">
        <v>666</v>
      </c>
      <c r="F93" s="2379">
        <v>1049</v>
      </c>
      <c r="G93" s="2536">
        <v>0</v>
      </c>
      <c r="H93" s="2545">
        <v>886</v>
      </c>
      <c r="I93" s="2446">
        <v>10286</v>
      </c>
      <c r="J93" s="2744">
        <v>0</v>
      </c>
      <c r="K93" s="2379">
        <v>0</v>
      </c>
      <c r="L93" s="2144">
        <v>0</v>
      </c>
      <c r="M93" s="2144">
        <v>0</v>
      </c>
      <c r="N93" s="2131">
        <v>0</v>
      </c>
      <c r="O93" s="2132">
        <v>10286</v>
      </c>
      <c r="P93" s="2170">
        <v>7443</v>
      </c>
      <c r="Q93" s="2478">
        <v>225</v>
      </c>
      <c r="R93" s="2425">
        <v>939</v>
      </c>
      <c r="S93" s="2434">
        <v>6974</v>
      </c>
      <c r="T93" s="2149">
        <v>8138</v>
      </c>
    </row>
    <row r="94" spans="1:20" x14ac:dyDescent="0.25">
      <c r="A94" s="2150" t="s">
        <v>52</v>
      </c>
      <c r="B94" s="2379">
        <v>262</v>
      </c>
      <c r="C94" s="2511">
        <v>201</v>
      </c>
      <c r="D94" s="2524">
        <v>7</v>
      </c>
      <c r="E94" s="2512">
        <v>158</v>
      </c>
      <c r="F94" s="2512">
        <v>0</v>
      </c>
      <c r="G94" s="2537">
        <v>0</v>
      </c>
      <c r="H94" s="2546">
        <v>30</v>
      </c>
      <c r="I94" s="2446">
        <v>651</v>
      </c>
      <c r="J94" s="2745">
        <v>0</v>
      </c>
      <c r="K94" s="2380">
        <v>0</v>
      </c>
      <c r="L94" s="2380">
        <v>0</v>
      </c>
      <c r="M94" s="2380">
        <v>0</v>
      </c>
      <c r="N94" s="2131">
        <v>0</v>
      </c>
      <c r="O94" s="2132">
        <v>651</v>
      </c>
      <c r="P94" s="2170">
        <v>319</v>
      </c>
      <c r="Q94" s="2478">
        <v>267</v>
      </c>
      <c r="R94" s="2425">
        <v>203</v>
      </c>
      <c r="S94" s="2434">
        <v>182</v>
      </c>
      <c r="T94" s="2149">
        <v>652</v>
      </c>
    </row>
    <row r="95" spans="1:20" x14ac:dyDescent="0.25">
      <c r="A95" s="2154" t="s">
        <v>53</v>
      </c>
      <c r="B95" s="2380">
        <v>162</v>
      </c>
      <c r="C95" s="2512">
        <v>496</v>
      </c>
      <c r="D95" s="2525">
        <v>0</v>
      </c>
      <c r="E95" s="2512">
        <v>63</v>
      </c>
      <c r="F95" s="2512">
        <v>55</v>
      </c>
      <c r="G95" s="2537">
        <v>0</v>
      </c>
      <c r="H95" s="2546">
        <v>32</v>
      </c>
      <c r="I95" s="2446">
        <v>808</v>
      </c>
      <c r="J95" s="2745">
        <v>0</v>
      </c>
      <c r="K95" s="2380">
        <v>0</v>
      </c>
      <c r="L95" s="2380">
        <v>0</v>
      </c>
      <c r="M95" s="2380">
        <v>0</v>
      </c>
      <c r="N95" s="2131">
        <v>0</v>
      </c>
      <c r="O95" s="2132">
        <v>808</v>
      </c>
      <c r="P95" s="2170">
        <v>581</v>
      </c>
      <c r="Q95" s="2478">
        <v>177</v>
      </c>
      <c r="R95" s="2425">
        <v>504</v>
      </c>
      <c r="S95" s="2434">
        <v>127</v>
      </c>
      <c r="T95" s="2149">
        <v>808</v>
      </c>
    </row>
    <row r="96" spans="1:20" ht="15.75" thickBot="1" x14ac:dyDescent="0.3">
      <c r="A96" s="2155" t="s">
        <v>23</v>
      </c>
      <c r="B96" s="2381">
        <v>0</v>
      </c>
      <c r="C96" s="2513">
        <v>272</v>
      </c>
      <c r="D96" s="2526">
        <v>0</v>
      </c>
      <c r="E96" s="2513">
        <v>0</v>
      </c>
      <c r="F96" s="2513">
        <v>0</v>
      </c>
      <c r="G96" s="2538">
        <v>0</v>
      </c>
      <c r="H96" s="2547">
        <v>1</v>
      </c>
      <c r="I96" s="2447">
        <v>273</v>
      </c>
      <c r="J96" s="2390">
        <v>0</v>
      </c>
      <c r="K96" s="2381">
        <v>0</v>
      </c>
      <c r="L96" s="2381">
        <v>0</v>
      </c>
      <c r="M96" s="2381">
        <v>0</v>
      </c>
      <c r="N96" s="2131">
        <v>0</v>
      </c>
      <c r="O96" s="2132">
        <v>273</v>
      </c>
      <c r="P96" s="2464">
        <v>273</v>
      </c>
      <c r="Q96" s="2712">
        <v>272</v>
      </c>
      <c r="R96" s="2713">
        <v>0</v>
      </c>
      <c r="S96" s="2714">
        <v>0</v>
      </c>
      <c r="T96" s="2715">
        <v>272</v>
      </c>
    </row>
    <row r="97" spans="1:20" ht="15.75" thickBot="1" x14ac:dyDescent="0.3">
      <c r="A97" s="2115" t="s">
        <v>492</v>
      </c>
      <c r="B97" s="2116">
        <v>4366</v>
      </c>
      <c r="C97" s="2116">
        <v>4452</v>
      </c>
      <c r="D97" s="2237">
        <v>49</v>
      </c>
      <c r="E97" s="2116">
        <v>2863</v>
      </c>
      <c r="F97" s="2116">
        <v>18638</v>
      </c>
      <c r="G97" s="2237">
        <v>0</v>
      </c>
      <c r="H97" s="2122">
        <v>301</v>
      </c>
      <c r="I97" s="2118">
        <v>30620</v>
      </c>
      <c r="J97" s="2166">
        <v>316</v>
      </c>
      <c r="K97" s="2116">
        <v>0</v>
      </c>
      <c r="L97" s="2116">
        <v>5795</v>
      </c>
      <c r="M97" s="2116">
        <v>1615</v>
      </c>
      <c r="N97" s="2120">
        <v>7725</v>
      </c>
      <c r="O97" s="2121">
        <v>38346</v>
      </c>
      <c r="P97" s="2122">
        <v>31280</v>
      </c>
      <c r="Q97" s="2101">
        <v>5201</v>
      </c>
      <c r="R97" s="2101">
        <v>4203</v>
      </c>
      <c r="S97" s="2102">
        <v>7676</v>
      </c>
      <c r="T97" s="2080">
        <v>17080</v>
      </c>
    </row>
    <row r="98" spans="1:20" x14ac:dyDescent="0.25">
      <c r="A98" s="2137" t="s">
        <v>49</v>
      </c>
      <c r="B98" s="2380">
        <v>3953</v>
      </c>
      <c r="C98" s="2380">
        <v>3530</v>
      </c>
      <c r="D98" s="2525">
        <v>49</v>
      </c>
      <c r="E98" s="2380">
        <v>1161</v>
      </c>
      <c r="F98" s="2380">
        <v>16095</v>
      </c>
      <c r="G98" s="2537">
        <v>0</v>
      </c>
      <c r="H98" s="2441">
        <v>271</v>
      </c>
      <c r="I98" s="2743">
        <v>25011</v>
      </c>
      <c r="J98" s="2745">
        <v>316</v>
      </c>
      <c r="K98" s="2380">
        <v>0</v>
      </c>
      <c r="L98" s="2380">
        <v>3071</v>
      </c>
      <c r="M98" s="2380">
        <v>1246</v>
      </c>
      <c r="N98" s="2131">
        <v>4632</v>
      </c>
      <c r="O98" s="2132">
        <v>29643</v>
      </c>
      <c r="P98" s="2170">
        <v>23296</v>
      </c>
      <c r="Q98" s="2477">
        <v>5034</v>
      </c>
      <c r="R98" s="2491">
        <v>3935</v>
      </c>
      <c r="S98" s="2501">
        <v>5906</v>
      </c>
      <c r="T98" s="2040">
        <v>14875</v>
      </c>
    </row>
    <row r="99" spans="1:20" x14ac:dyDescent="0.25">
      <c r="A99" s="2137" t="s">
        <v>50</v>
      </c>
      <c r="B99" s="2380">
        <v>0</v>
      </c>
      <c r="C99" s="2512">
        <v>0</v>
      </c>
      <c r="D99" s="2525">
        <v>0</v>
      </c>
      <c r="E99" s="2512">
        <v>0</v>
      </c>
      <c r="F99" s="2512">
        <v>0</v>
      </c>
      <c r="G99" s="2537">
        <v>0</v>
      </c>
      <c r="H99" s="2546">
        <v>0</v>
      </c>
      <c r="I99" s="2446">
        <v>0</v>
      </c>
      <c r="J99" s="2745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0</v>
      </c>
      <c r="P99" s="2170">
        <v>0</v>
      </c>
      <c r="Q99" s="2478">
        <v>0</v>
      </c>
      <c r="R99" s="2425">
        <v>0</v>
      </c>
      <c r="S99" s="2434">
        <v>0</v>
      </c>
      <c r="T99" s="2149">
        <v>0</v>
      </c>
    </row>
    <row r="100" spans="1:20" x14ac:dyDescent="0.25">
      <c r="A100" s="2137" t="s">
        <v>51</v>
      </c>
      <c r="B100" s="2167">
        <v>304</v>
      </c>
      <c r="C100" s="2514">
        <v>904</v>
      </c>
      <c r="D100" s="2527">
        <v>0</v>
      </c>
      <c r="E100" s="2167">
        <v>1586</v>
      </c>
      <c r="F100" s="2167">
        <v>2333</v>
      </c>
      <c r="G100" s="2539">
        <v>0</v>
      </c>
      <c r="H100" s="2170">
        <v>24</v>
      </c>
      <c r="I100" s="2446">
        <v>5151</v>
      </c>
      <c r="J100" s="2746">
        <v>0</v>
      </c>
      <c r="K100" s="2167">
        <v>0</v>
      </c>
      <c r="L100" s="2167">
        <v>2509</v>
      </c>
      <c r="M100" s="2167">
        <v>369</v>
      </c>
      <c r="N100" s="2131">
        <v>2878</v>
      </c>
      <c r="O100" s="2132">
        <v>8029</v>
      </c>
      <c r="P100" s="2170">
        <v>7335</v>
      </c>
      <c r="Q100" s="2478">
        <v>123</v>
      </c>
      <c r="R100" s="2425">
        <v>67</v>
      </c>
      <c r="S100" s="2434">
        <v>1766</v>
      </c>
      <c r="T100" s="2149">
        <v>1956</v>
      </c>
    </row>
    <row r="101" spans="1:20" x14ac:dyDescent="0.25">
      <c r="A101" s="2150" t="s">
        <v>52</v>
      </c>
      <c r="B101" s="2167">
        <v>108</v>
      </c>
      <c r="C101" s="2514">
        <v>17</v>
      </c>
      <c r="D101" s="2527">
        <v>0</v>
      </c>
      <c r="E101" s="2514">
        <v>106</v>
      </c>
      <c r="F101" s="2514">
        <v>2</v>
      </c>
      <c r="G101" s="2539">
        <v>0</v>
      </c>
      <c r="H101" s="2548">
        <v>6</v>
      </c>
      <c r="I101" s="2446">
        <v>239</v>
      </c>
      <c r="J101" s="2746">
        <v>0</v>
      </c>
      <c r="K101" s="2167">
        <v>0</v>
      </c>
      <c r="L101" s="2167">
        <v>0</v>
      </c>
      <c r="M101" s="2167">
        <v>0</v>
      </c>
      <c r="N101" s="2131">
        <v>0</v>
      </c>
      <c r="O101" s="2132">
        <v>239</v>
      </c>
      <c r="P101" s="2170">
        <v>225</v>
      </c>
      <c r="Q101" s="2478">
        <v>43</v>
      </c>
      <c r="R101" s="2425">
        <v>191</v>
      </c>
      <c r="S101" s="2434">
        <v>5</v>
      </c>
      <c r="T101" s="2149">
        <v>239</v>
      </c>
    </row>
    <row r="102" spans="1:20" x14ac:dyDescent="0.25">
      <c r="A102" s="2150" t="s">
        <v>53</v>
      </c>
      <c r="B102" s="2167">
        <v>0</v>
      </c>
      <c r="C102" s="2514">
        <v>0</v>
      </c>
      <c r="D102" s="2527">
        <v>0</v>
      </c>
      <c r="E102" s="2514">
        <v>10</v>
      </c>
      <c r="F102" s="2514">
        <v>0</v>
      </c>
      <c r="G102" s="2527">
        <v>0</v>
      </c>
      <c r="H102" s="2549">
        <v>0</v>
      </c>
      <c r="I102" s="2446">
        <v>10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10</v>
      </c>
      <c r="P102" s="2170">
        <v>0</v>
      </c>
      <c r="Q102" s="2478">
        <v>0</v>
      </c>
      <c r="R102" s="2425">
        <v>10</v>
      </c>
      <c r="S102" s="2434">
        <v>0</v>
      </c>
      <c r="T102" s="2149">
        <v>10</v>
      </c>
    </row>
    <row r="103" spans="1:20" ht="15.75" thickBot="1" x14ac:dyDescent="0.3">
      <c r="A103" s="2340" t="s">
        <v>23</v>
      </c>
      <c r="B103" s="2382">
        <v>0</v>
      </c>
      <c r="C103" s="2515">
        <v>1</v>
      </c>
      <c r="D103" s="2528">
        <v>0</v>
      </c>
      <c r="E103" s="2515">
        <v>0</v>
      </c>
      <c r="F103" s="2515">
        <v>208</v>
      </c>
      <c r="G103" s="2528">
        <v>0</v>
      </c>
      <c r="H103" s="2550">
        <v>0</v>
      </c>
      <c r="I103" s="2447">
        <v>209</v>
      </c>
      <c r="J103" s="2391">
        <v>0</v>
      </c>
      <c r="K103" s="2382">
        <v>0</v>
      </c>
      <c r="L103" s="2382">
        <v>215</v>
      </c>
      <c r="M103" s="2382">
        <v>0</v>
      </c>
      <c r="N103" s="2131">
        <v>215</v>
      </c>
      <c r="O103" s="2132">
        <v>424</v>
      </c>
      <c r="P103" s="2464">
        <v>424</v>
      </c>
      <c r="Q103" s="2712">
        <v>1</v>
      </c>
      <c r="R103" s="2713">
        <v>0</v>
      </c>
      <c r="S103" s="2714">
        <v>0</v>
      </c>
      <c r="T103" s="2715">
        <v>1</v>
      </c>
    </row>
    <row r="104" spans="1:20" ht="15.75" thickBot="1" x14ac:dyDescent="0.3">
      <c r="A104" s="2115" t="s">
        <v>558</v>
      </c>
      <c r="B104" s="2122">
        <v>18951</v>
      </c>
      <c r="C104" s="2180">
        <v>11906</v>
      </c>
      <c r="D104" s="2182">
        <v>1666</v>
      </c>
      <c r="E104" s="2180">
        <v>5675</v>
      </c>
      <c r="F104" s="2180">
        <v>24469</v>
      </c>
      <c r="G104" s="2182">
        <v>616</v>
      </c>
      <c r="H104" s="2180">
        <v>3405</v>
      </c>
      <c r="I104" s="2181">
        <v>64406</v>
      </c>
      <c r="J104" s="2179">
        <v>1107</v>
      </c>
      <c r="K104" s="2179">
        <v>222</v>
      </c>
      <c r="L104" s="2179">
        <v>6134</v>
      </c>
      <c r="M104" s="2179">
        <v>5221</v>
      </c>
      <c r="N104" s="2266">
        <v>12683</v>
      </c>
      <c r="O104" s="2267">
        <v>77090</v>
      </c>
      <c r="P104" s="2179">
        <v>60256</v>
      </c>
      <c r="Q104" s="2182">
        <v>11035</v>
      </c>
      <c r="R104" s="2182">
        <v>14610</v>
      </c>
      <c r="S104" s="2182">
        <v>23647</v>
      </c>
      <c r="T104" s="2268">
        <v>49292</v>
      </c>
    </row>
    <row r="105" spans="1:20" ht="30" thickBot="1" x14ac:dyDescent="0.3">
      <c r="A105" s="2183" t="s">
        <v>559</v>
      </c>
      <c r="B105" s="2269">
        <v>27720</v>
      </c>
      <c r="C105" s="2184">
        <v>15626</v>
      </c>
      <c r="D105" s="2270">
        <v>4162</v>
      </c>
      <c r="E105" s="2184">
        <v>8626</v>
      </c>
      <c r="F105" s="2184">
        <v>25328</v>
      </c>
      <c r="G105" s="2185">
        <v>703</v>
      </c>
      <c r="H105" s="2184">
        <v>3832</v>
      </c>
      <c r="I105" s="1379">
        <v>81131</v>
      </c>
      <c r="J105" s="2271">
        <v>1548</v>
      </c>
      <c r="K105" s="2271">
        <v>224</v>
      </c>
      <c r="L105" s="2271">
        <v>6134</v>
      </c>
      <c r="M105" s="2271">
        <v>5221</v>
      </c>
      <c r="N105" s="2272">
        <v>13126</v>
      </c>
      <c r="O105" s="2273">
        <v>94258</v>
      </c>
      <c r="P105" s="2184">
        <v>70109</v>
      </c>
      <c r="Q105" s="2185">
        <v>24932</v>
      </c>
      <c r="R105" s="2185">
        <v>15771</v>
      </c>
      <c r="S105" s="2185">
        <v>24967</v>
      </c>
      <c r="T105" s="2185">
        <v>65670</v>
      </c>
    </row>
    <row r="107" spans="1:20" x14ac:dyDescent="0.25">
      <c r="I107" s="2274"/>
      <c r="O107" s="2274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9"/>
  <sheetViews>
    <sheetView topLeftCell="E85" zoomScale="85" zoomScaleNormal="85" workbookViewId="0">
      <selection activeCell="M109" sqref="M109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24" width="9.140625" style="61"/>
    <col min="25" max="25" width="12.140625" style="61" customWidth="1"/>
    <col min="26" max="16384" width="9.140625" style="61"/>
  </cols>
  <sheetData>
    <row r="1" spans="1:30" ht="15.75" x14ac:dyDescent="0.25">
      <c r="A1" s="1903"/>
    </row>
    <row r="2" spans="1:30" ht="18.75" x14ac:dyDescent="0.3">
      <c r="B2" s="1905"/>
      <c r="C2" s="1905"/>
      <c r="D2" s="1905"/>
      <c r="E2" s="3615" t="s">
        <v>632</v>
      </c>
      <c r="F2" s="3615"/>
      <c r="G2" s="3615"/>
      <c r="H2" s="3615"/>
      <c r="I2" s="1905"/>
      <c r="J2" s="1905"/>
      <c r="K2" s="2361"/>
      <c r="L2" s="1905"/>
      <c r="M2" s="2361"/>
      <c r="N2" s="1905"/>
    </row>
    <row r="3" spans="1:30" ht="18.75" x14ac:dyDescent="0.3">
      <c r="A3" s="2728"/>
      <c r="B3" s="1907"/>
      <c r="C3" s="2728"/>
      <c r="D3" s="1907"/>
      <c r="E3" s="1907"/>
      <c r="F3" s="3615" t="s">
        <v>543</v>
      </c>
      <c r="G3" s="3615"/>
      <c r="H3" s="2728"/>
      <c r="I3" s="1907"/>
      <c r="J3" s="2728"/>
      <c r="K3" s="1907"/>
      <c r="L3" s="2728"/>
      <c r="M3" s="1907"/>
      <c r="N3" s="2722"/>
    </row>
    <row r="4" spans="1:3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3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3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3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30" ht="15.75" customHeight="1" thickBot="1" x14ac:dyDescent="0.3">
      <c r="A8" s="3610"/>
      <c r="B8" s="3620" t="s">
        <v>14</v>
      </c>
      <c r="C8" s="3606" t="s">
        <v>15</v>
      </c>
      <c r="D8" s="3607"/>
      <c r="E8" s="3621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30" ht="72" thickBot="1" x14ac:dyDescent="0.3">
      <c r="A9" s="3611"/>
      <c r="B9" s="3605"/>
      <c r="C9" s="2727" t="s">
        <v>15</v>
      </c>
      <c r="D9" s="1909" t="s">
        <v>546</v>
      </c>
      <c r="E9" s="3609"/>
      <c r="F9" s="2727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30" ht="17.25" customHeight="1" x14ac:dyDescent="0.25">
      <c r="A10" s="1914" t="s">
        <v>17</v>
      </c>
      <c r="B10" s="2362">
        <v>176143</v>
      </c>
      <c r="C10" s="2385">
        <v>8446</v>
      </c>
      <c r="D10" s="2407">
        <v>4169</v>
      </c>
      <c r="E10" s="2362">
        <v>37201</v>
      </c>
      <c r="F10" s="2385">
        <v>4660</v>
      </c>
      <c r="G10" s="2407">
        <v>137</v>
      </c>
      <c r="H10" s="2362">
        <v>14230</v>
      </c>
      <c r="I10" s="1918">
        <v>240680</v>
      </c>
      <c r="J10" s="2362">
        <v>1686</v>
      </c>
      <c r="K10" s="2362">
        <v>41</v>
      </c>
      <c r="L10" s="2362">
        <v>2</v>
      </c>
      <c r="M10" s="2362">
        <v>0</v>
      </c>
      <c r="N10" s="1918">
        <v>1729</v>
      </c>
      <c r="O10" s="1919">
        <v>242409</v>
      </c>
      <c r="P10" s="2619">
        <v>65827</v>
      </c>
      <c r="Q10" s="2620">
        <v>214028</v>
      </c>
      <c r="R10" s="2621">
        <v>5745</v>
      </c>
      <c r="S10" s="2622">
        <v>5244</v>
      </c>
      <c r="T10" s="1924">
        <v>225017</v>
      </c>
    </row>
    <row r="11" spans="1:30" x14ac:dyDescent="0.25">
      <c r="A11" s="2680" t="s">
        <v>552</v>
      </c>
      <c r="B11" s="2363">
        <v>42375</v>
      </c>
      <c r="C11" s="2386">
        <v>5989</v>
      </c>
      <c r="D11" s="2408">
        <v>2671</v>
      </c>
      <c r="E11" s="2363">
        <v>13848</v>
      </c>
      <c r="F11" s="2386">
        <v>1914</v>
      </c>
      <c r="G11" s="2407">
        <v>98</v>
      </c>
      <c r="H11" s="2362">
        <v>3389</v>
      </c>
      <c r="I11" s="1918">
        <v>67515</v>
      </c>
      <c r="J11" s="2363">
        <v>469</v>
      </c>
      <c r="K11" s="2363">
        <v>0</v>
      </c>
      <c r="L11" s="2363">
        <v>0</v>
      </c>
      <c r="M11" s="2362">
        <v>0</v>
      </c>
      <c r="N11" s="1918">
        <v>469</v>
      </c>
      <c r="O11" s="1919">
        <v>67984</v>
      </c>
      <c r="P11" s="2624">
        <v>23036</v>
      </c>
      <c r="Q11" s="2625">
        <v>55947</v>
      </c>
      <c r="R11" s="2626">
        <v>5751</v>
      </c>
      <c r="S11" s="2627">
        <v>948</v>
      </c>
      <c r="T11" s="1924">
        <v>62646</v>
      </c>
    </row>
    <row r="12" spans="1:30" s="1945" customFormat="1" x14ac:dyDescent="0.25">
      <c r="A12" s="1933" t="s">
        <v>553</v>
      </c>
      <c r="B12" s="2364">
        <v>11479</v>
      </c>
      <c r="C12" s="2392">
        <v>1964</v>
      </c>
      <c r="D12" s="2409">
        <v>572</v>
      </c>
      <c r="E12" s="2364">
        <v>4972</v>
      </c>
      <c r="F12" s="2392">
        <v>514</v>
      </c>
      <c r="G12" s="2429">
        <v>0</v>
      </c>
      <c r="H12" s="2437">
        <v>609</v>
      </c>
      <c r="I12" s="1939">
        <v>19538</v>
      </c>
      <c r="J12" s="2364">
        <v>139</v>
      </c>
      <c r="K12" s="2364">
        <v>0</v>
      </c>
      <c r="L12" s="2364">
        <v>0</v>
      </c>
      <c r="M12" s="2437">
        <v>0</v>
      </c>
      <c r="N12" s="1939">
        <v>139</v>
      </c>
      <c r="O12" s="1940">
        <v>19677</v>
      </c>
      <c r="P12" s="2628">
        <v>7344</v>
      </c>
      <c r="Q12" s="2629">
        <v>15150</v>
      </c>
      <c r="R12" s="2630">
        <v>2524</v>
      </c>
      <c r="S12" s="2631">
        <v>99</v>
      </c>
      <c r="T12" s="1938">
        <v>17774</v>
      </c>
      <c r="V12" s="61"/>
      <c r="W12" s="61"/>
      <c r="X12" s="61"/>
      <c r="Y12" s="61"/>
      <c r="Z12" s="61"/>
      <c r="AA12" s="61"/>
      <c r="AB12" s="61"/>
      <c r="AC12" s="61"/>
      <c r="AD12" s="61"/>
    </row>
    <row r="13" spans="1:30" s="1945" customFormat="1" x14ac:dyDescent="0.25">
      <c r="A13" s="1933" t="s">
        <v>412</v>
      </c>
      <c r="B13" s="2364">
        <v>7824</v>
      </c>
      <c r="C13" s="2392">
        <v>885</v>
      </c>
      <c r="D13" s="2409">
        <v>212</v>
      </c>
      <c r="E13" s="2364">
        <v>1934</v>
      </c>
      <c r="F13" s="2392">
        <v>448</v>
      </c>
      <c r="G13" s="2429">
        <v>0</v>
      </c>
      <c r="H13" s="2437">
        <v>498</v>
      </c>
      <c r="I13" s="1939">
        <v>11589</v>
      </c>
      <c r="J13" s="2364">
        <v>215</v>
      </c>
      <c r="K13" s="2364">
        <v>0</v>
      </c>
      <c r="L13" s="2364">
        <v>0</v>
      </c>
      <c r="M13" s="2437">
        <v>0</v>
      </c>
      <c r="N13" s="1939">
        <v>215</v>
      </c>
      <c r="O13" s="1940">
        <v>11804</v>
      </c>
      <c r="P13" s="2628">
        <v>4357</v>
      </c>
      <c r="Q13" s="2629">
        <v>9182</v>
      </c>
      <c r="R13" s="2630">
        <v>1584</v>
      </c>
      <c r="S13" s="2631">
        <v>522</v>
      </c>
      <c r="T13" s="1938">
        <v>11288</v>
      </c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s="1945" customFormat="1" x14ac:dyDescent="0.25">
      <c r="A14" s="1933" t="s">
        <v>554</v>
      </c>
      <c r="B14" s="2364">
        <v>15763</v>
      </c>
      <c r="C14" s="2392">
        <v>2468</v>
      </c>
      <c r="D14" s="2409">
        <v>1508</v>
      </c>
      <c r="E14" s="2364">
        <v>4355</v>
      </c>
      <c r="F14" s="2392">
        <v>591</v>
      </c>
      <c r="G14" s="2429">
        <v>49</v>
      </c>
      <c r="H14" s="2437">
        <v>865</v>
      </c>
      <c r="I14" s="1939">
        <v>24042</v>
      </c>
      <c r="J14" s="2364">
        <v>115</v>
      </c>
      <c r="K14" s="2364">
        <v>0</v>
      </c>
      <c r="L14" s="2364">
        <v>0</v>
      </c>
      <c r="M14" s="2437">
        <v>0</v>
      </c>
      <c r="N14" s="1939">
        <v>115</v>
      </c>
      <c r="O14" s="1940">
        <v>24157</v>
      </c>
      <c r="P14" s="2628">
        <v>7281</v>
      </c>
      <c r="Q14" s="2629">
        <v>18967</v>
      </c>
      <c r="R14" s="2630">
        <v>1242</v>
      </c>
      <c r="S14" s="2631">
        <v>249</v>
      </c>
      <c r="T14" s="1938">
        <v>20458</v>
      </c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x14ac:dyDescent="0.25">
      <c r="A15" s="2680" t="s">
        <v>555</v>
      </c>
      <c r="B15" s="2363">
        <v>31452</v>
      </c>
      <c r="C15" s="2386">
        <v>3939</v>
      </c>
      <c r="D15" s="2408">
        <v>2936</v>
      </c>
      <c r="E15" s="2363">
        <v>9876</v>
      </c>
      <c r="F15" s="2386">
        <v>1539</v>
      </c>
      <c r="G15" s="2407">
        <v>23</v>
      </c>
      <c r="H15" s="2362">
        <v>2106</v>
      </c>
      <c r="I15" s="1918">
        <v>48911</v>
      </c>
      <c r="J15" s="2363">
        <v>106</v>
      </c>
      <c r="K15" s="2363">
        <v>0</v>
      </c>
      <c r="L15" s="2363">
        <v>0</v>
      </c>
      <c r="M15" s="2362">
        <v>0</v>
      </c>
      <c r="N15" s="1918">
        <v>106</v>
      </c>
      <c r="O15" s="1919">
        <v>49017</v>
      </c>
      <c r="P15" s="2624">
        <v>19243</v>
      </c>
      <c r="Q15" s="2625">
        <v>39816</v>
      </c>
      <c r="R15" s="2626">
        <v>4767</v>
      </c>
      <c r="S15" s="2627">
        <v>639</v>
      </c>
      <c r="T15" s="1924">
        <v>45222</v>
      </c>
    </row>
    <row r="16" spans="1:30" x14ac:dyDescent="0.25">
      <c r="A16" s="1947" t="s">
        <v>556</v>
      </c>
      <c r="B16" s="2681">
        <v>12478</v>
      </c>
      <c r="C16" s="2682">
        <v>1588</v>
      </c>
      <c r="D16" s="2683">
        <v>919</v>
      </c>
      <c r="E16" s="2681">
        <v>3857</v>
      </c>
      <c r="F16" s="2682">
        <v>324</v>
      </c>
      <c r="G16" s="2413">
        <v>3</v>
      </c>
      <c r="H16" s="2367">
        <v>695</v>
      </c>
      <c r="I16" s="1952">
        <v>18942</v>
      </c>
      <c r="J16" s="2684">
        <v>0</v>
      </c>
      <c r="K16" s="2681">
        <v>0</v>
      </c>
      <c r="L16" s="2681">
        <v>0</v>
      </c>
      <c r="M16" s="2367">
        <v>0</v>
      </c>
      <c r="N16" s="1952">
        <v>0</v>
      </c>
      <c r="O16" s="1952">
        <v>18942</v>
      </c>
      <c r="P16" s="2685">
        <v>6925</v>
      </c>
      <c r="Q16" s="2686">
        <v>14483</v>
      </c>
      <c r="R16" s="2687">
        <v>3311</v>
      </c>
      <c r="S16" s="2688">
        <v>115</v>
      </c>
      <c r="T16" s="1952">
        <v>17909</v>
      </c>
    </row>
    <row r="17" spans="1:25" ht="15.75" thickBot="1" x14ac:dyDescent="0.3">
      <c r="A17" s="2680" t="s">
        <v>23</v>
      </c>
      <c r="B17" s="2689">
        <v>26363</v>
      </c>
      <c r="C17" s="2690">
        <v>4220</v>
      </c>
      <c r="D17" s="2691">
        <v>1239</v>
      </c>
      <c r="E17" s="2689">
        <v>9586</v>
      </c>
      <c r="F17" s="2690">
        <v>1116</v>
      </c>
      <c r="G17" s="2408">
        <v>63</v>
      </c>
      <c r="H17" s="2362">
        <v>2446</v>
      </c>
      <c r="I17" s="1918">
        <v>43732</v>
      </c>
      <c r="J17" s="2689">
        <v>1310</v>
      </c>
      <c r="K17" s="2689">
        <v>1195</v>
      </c>
      <c r="L17" s="2689">
        <v>0</v>
      </c>
      <c r="M17" s="2362">
        <v>34</v>
      </c>
      <c r="N17" s="1960">
        <v>2539</v>
      </c>
      <c r="O17" s="1961">
        <v>46271</v>
      </c>
      <c r="P17" s="2692">
        <v>15833</v>
      </c>
      <c r="Q17" s="2693">
        <v>36319</v>
      </c>
      <c r="R17" s="2694">
        <v>1685</v>
      </c>
      <c r="S17" s="2695">
        <v>6834</v>
      </c>
      <c r="T17" s="1924">
        <v>44838</v>
      </c>
    </row>
    <row r="18" spans="1:25" ht="15.75" thickBot="1" x14ac:dyDescent="0.3">
      <c r="A18" s="1966" t="s">
        <v>24</v>
      </c>
      <c r="B18" s="1967">
        <v>276333</v>
      </c>
      <c r="C18" s="1967">
        <v>22594</v>
      </c>
      <c r="D18" s="1970">
        <v>11015</v>
      </c>
      <c r="E18" s="1967">
        <v>70511</v>
      </c>
      <c r="F18" s="1967">
        <v>9229</v>
      </c>
      <c r="G18" s="1970">
        <v>321</v>
      </c>
      <c r="H18" s="1967">
        <v>22170</v>
      </c>
      <c r="I18" s="1968">
        <v>400838</v>
      </c>
      <c r="J18" s="1967">
        <v>3571</v>
      </c>
      <c r="K18" s="1967">
        <v>1236</v>
      </c>
      <c r="L18" s="1967">
        <v>2</v>
      </c>
      <c r="M18" s="1967">
        <v>34</v>
      </c>
      <c r="N18" s="1968">
        <v>4843</v>
      </c>
      <c r="O18" s="1969">
        <v>405681</v>
      </c>
      <c r="P18" s="1967">
        <v>123939</v>
      </c>
      <c r="Q18" s="1970">
        <v>346110</v>
      </c>
      <c r="R18" s="1970">
        <v>17948</v>
      </c>
      <c r="S18" s="1970">
        <v>13665</v>
      </c>
      <c r="T18" s="1970">
        <v>377723</v>
      </c>
    </row>
    <row r="19" spans="1:25" ht="15.75" thickBot="1" x14ac:dyDescent="0.3">
      <c r="A19" s="2729" t="s">
        <v>609</v>
      </c>
      <c r="B19" s="2362">
        <v>228</v>
      </c>
      <c r="C19" s="2730">
        <v>236</v>
      </c>
      <c r="D19" s="2731">
        <v>0</v>
      </c>
      <c r="E19" s="2732">
        <v>203</v>
      </c>
      <c r="F19" s="2730">
        <v>134</v>
      </c>
      <c r="G19" s="2731">
        <v>0</v>
      </c>
      <c r="H19" s="2732">
        <v>32</v>
      </c>
      <c r="I19" s="1968">
        <v>833</v>
      </c>
      <c r="J19" s="2732">
        <v>0</v>
      </c>
      <c r="K19" s="2732">
        <v>0</v>
      </c>
      <c r="L19" s="2732">
        <v>0</v>
      </c>
      <c r="M19" s="2732">
        <v>0</v>
      </c>
      <c r="N19" s="2733">
        <v>0</v>
      </c>
      <c r="O19" s="2734">
        <v>833</v>
      </c>
      <c r="P19" s="2735">
        <v>553</v>
      </c>
      <c r="Q19" s="2620">
        <v>271</v>
      </c>
      <c r="R19" s="2621">
        <v>262</v>
      </c>
      <c r="S19" s="2622">
        <v>136</v>
      </c>
      <c r="T19" s="1924">
        <v>669</v>
      </c>
      <c r="W19" s="2274"/>
      <c r="X19" s="2274"/>
      <c r="Y19" s="2274"/>
    </row>
    <row r="20" spans="1:25" ht="15.75" thickBot="1" x14ac:dyDescent="0.3">
      <c r="A20" s="1978" t="s">
        <v>610</v>
      </c>
      <c r="B20" s="2362">
        <v>299</v>
      </c>
      <c r="C20" s="2386">
        <v>116</v>
      </c>
      <c r="D20" s="2408">
        <v>116</v>
      </c>
      <c r="E20" s="2363">
        <v>220</v>
      </c>
      <c r="F20" s="2386">
        <v>0</v>
      </c>
      <c r="G20" s="2408">
        <v>0</v>
      </c>
      <c r="H20" s="2363">
        <v>60</v>
      </c>
      <c r="I20" s="1968">
        <v>695</v>
      </c>
      <c r="J20" s="2363">
        <v>0</v>
      </c>
      <c r="K20" s="2363">
        <v>0</v>
      </c>
      <c r="L20" s="2363">
        <v>0</v>
      </c>
      <c r="M20" s="2363">
        <v>0</v>
      </c>
      <c r="N20" s="1979">
        <v>0</v>
      </c>
      <c r="O20" s="1980">
        <v>695</v>
      </c>
      <c r="P20" s="2624">
        <v>380</v>
      </c>
      <c r="Q20" s="2625">
        <v>690</v>
      </c>
      <c r="R20" s="2626">
        <v>6</v>
      </c>
      <c r="S20" s="2627">
        <v>0</v>
      </c>
      <c r="T20" s="1924">
        <v>696</v>
      </c>
      <c r="W20" s="2274"/>
      <c r="X20" s="2274"/>
      <c r="Y20" s="2274"/>
    </row>
    <row r="21" spans="1:25" ht="15.75" thickBot="1" x14ac:dyDescent="0.3">
      <c r="A21" s="1978" t="s">
        <v>37</v>
      </c>
      <c r="B21" s="2362">
        <v>0</v>
      </c>
      <c r="C21" s="2386">
        <v>0</v>
      </c>
      <c r="D21" s="2408">
        <v>0</v>
      </c>
      <c r="E21" s="2363">
        <v>0</v>
      </c>
      <c r="F21" s="2386">
        <v>0</v>
      </c>
      <c r="G21" s="2408">
        <v>0</v>
      </c>
      <c r="H21" s="2363">
        <v>12</v>
      </c>
      <c r="I21" s="1968">
        <v>12</v>
      </c>
      <c r="J21" s="2363">
        <v>0</v>
      </c>
      <c r="K21" s="2363">
        <v>0</v>
      </c>
      <c r="L21" s="2363">
        <v>0</v>
      </c>
      <c r="M21" s="2363">
        <v>0</v>
      </c>
      <c r="N21" s="1979">
        <v>0</v>
      </c>
      <c r="O21" s="1980">
        <v>12</v>
      </c>
      <c r="P21" s="2624">
        <v>0</v>
      </c>
      <c r="Q21" s="2625">
        <v>12</v>
      </c>
      <c r="R21" s="2626">
        <v>0</v>
      </c>
      <c r="S21" s="2627">
        <v>0</v>
      </c>
      <c r="T21" s="1924">
        <v>12</v>
      </c>
      <c r="W21" s="2274"/>
      <c r="X21" s="2274"/>
      <c r="Y21" s="2274"/>
    </row>
    <row r="22" spans="1:25" ht="15.75" thickBot="1" x14ac:dyDescent="0.3">
      <c r="A22" s="1978" t="s">
        <v>38</v>
      </c>
      <c r="B22" s="2362">
        <v>82</v>
      </c>
      <c r="C22" s="2386">
        <v>0</v>
      </c>
      <c r="D22" s="2408">
        <v>0</v>
      </c>
      <c r="E22" s="2363">
        <v>67</v>
      </c>
      <c r="F22" s="2386">
        <v>10</v>
      </c>
      <c r="G22" s="2408">
        <v>0</v>
      </c>
      <c r="H22" s="2363">
        <v>46</v>
      </c>
      <c r="I22" s="1968">
        <v>205</v>
      </c>
      <c r="J22" s="2363">
        <v>0</v>
      </c>
      <c r="K22" s="2363">
        <v>0</v>
      </c>
      <c r="L22" s="2363">
        <v>0</v>
      </c>
      <c r="M22" s="2363">
        <v>0</v>
      </c>
      <c r="N22" s="1979">
        <v>0</v>
      </c>
      <c r="O22" s="1980">
        <v>205</v>
      </c>
      <c r="P22" s="2624">
        <v>85</v>
      </c>
      <c r="Q22" s="2625">
        <v>204</v>
      </c>
      <c r="R22" s="2626">
        <v>0</v>
      </c>
      <c r="S22" s="2627">
        <v>0</v>
      </c>
      <c r="T22" s="1924">
        <v>204</v>
      </c>
      <c r="W22" s="2274"/>
      <c r="X22" s="2274"/>
      <c r="Y22" s="2274"/>
    </row>
    <row r="23" spans="1:25" ht="15.75" thickBot="1" x14ac:dyDescent="0.3">
      <c r="A23" s="1978" t="s">
        <v>39</v>
      </c>
      <c r="B23" s="2362">
        <v>92</v>
      </c>
      <c r="C23" s="2386">
        <v>0</v>
      </c>
      <c r="D23" s="2408">
        <v>0</v>
      </c>
      <c r="E23" s="2363">
        <v>128</v>
      </c>
      <c r="F23" s="2386">
        <v>7</v>
      </c>
      <c r="G23" s="2408">
        <v>0</v>
      </c>
      <c r="H23" s="2363">
        <v>5</v>
      </c>
      <c r="I23" s="1968">
        <v>232</v>
      </c>
      <c r="J23" s="2363">
        <v>0</v>
      </c>
      <c r="K23" s="2363">
        <v>0</v>
      </c>
      <c r="L23" s="2363">
        <v>0</v>
      </c>
      <c r="M23" s="2363">
        <v>0</v>
      </c>
      <c r="N23" s="1979">
        <v>0</v>
      </c>
      <c r="O23" s="1980">
        <v>232</v>
      </c>
      <c r="P23" s="2624">
        <v>108</v>
      </c>
      <c r="Q23" s="2625">
        <v>220</v>
      </c>
      <c r="R23" s="2626">
        <v>9</v>
      </c>
      <c r="S23" s="2627">
        <v>0</v>
      </c>
      <c r="T23" s="1924">
        <v>229</v>
      </c>
      <c r="W23" s="2274"/>
      <c r="X23" s="2274"/>
      <c r="Y23" s="2274"/>
    </row>
    <row r="24" spans="1:25" ht="15" customHeight="1" thickBot="1" x14ac:dyDescent="0.3">
      <c r="A24" s="1978" t="s">
        <v>40</v>
      </c>
      <c r="B24" s="2362">
        <v>58</v>
      </c>
      <c r="C24" s="2386">
        <v>0</v>
      </c>
      <c r="D24" s="2408">
        <v>0</v>
      </c>
      <c r="E24" s="2363">
        <v>0</v>
      </c>
      <c r="F24" s="2386">
        <v>0</v>
      </c>
      <c r="G24" s="2408">
        <v>0</v>
      </c>
      <c r="H24" s="2363">
        <v>0</v>
      </c>
      <c r="I24" s="1968">
        <v>58</v>
      </c>
      <c r="J24" s="2363">
        <v>0</v>
      </c>
      <c r="K24" s="2363">
        <v>0</v>
      </c>
      <c r="L24" s="2363">
        <v>0</v>
      </c>
      <c r="M24" s="2363">
        <v>0</v>
      </c>
      <c r="N24" s="1979">
        <v>0</v>
      </c>
      <c r="O24" s="1980">
        <v>58</v>
      </c>
      <c r="P24" s="2624">
        <v>9</v>
      </c>
      <c r="Q24" s="2625">
        <v>58</v>
      </c>
      <c r="R24" s="2626">
        <v>0</v>
      </c>
      <c r="S24" s="2627">
        <v>0</v>
      </c>
      <c r="T24" s="1924">
        <v>58</v>
      </c>
      <c r="W24" s="2274"/>
      <c r="X24" s="2274"/>
      <c r="Y24" s="2274"/>
    </row>
    <row r="25" spans="1:25" ht="15.75" thickBot="1" x14ac:dyDescent="0.3">
      <c r="A25" s="2696" t="s">
        <v>41</v>
      </c>
      <c r="B25" s="2362">
        <v>140</v>
      </c>
      <c r="C25" s="2386">
        <v>0</v>
      </c>
      <c r="D25" s="2408">
        <v>0</v>
      </c>
      <c r="E25" s="2363">
        <v>27</v>
      </c>
      <c r="F25" s="2386">
        <v>2</v>
      </c>
      <c r="G25" s="2408">
        <v>0</v>
      </c>
      <c r="H25" s="2363">
        <v>0</v>
      </c>
      <c r="I25" s="1968">
        <v>169</v>
      </c>
      <c r="J25" s="2363">
        <v>0</v>
      </c>
      <c r="K25" s="2363">
        <v>0</v>
      </c>
      <c r="L25" s="2363">
        <v>0</v>
      </c>
      <c r="M25" s="2363">
        <v>0</v>
      </c>
      <c r="N25" s="1979">
        <v>0</v>
      </c>
      <c r="O25" s="1980">
        <v>169</v>
      </c>
      <c r="P25" s="2624">
        <v>30</v>
      </c>
      <c r="Q25" s="2625">
        <v>140</v>
      </c>
      <c r="R25" s="2626">
        <v>4</v>
      </c>
      <c r="S25" s="2627">
        <v>0</v>
      </c>
      <c r="T25" s="1924">
        <v>144</v>
      </c>
      <c r="W25" s="2274"/>
      <c r="X25" s="2274"/>
      <c r="Y25" s="2274"/>
    </row>
    <row r="26" spans="1:25" ht="15.75" thickBot="1" x14ac:dyDescent="0.3">
      <c r="A26" s="1978" t="s">
        <v>42</v>
      </c>
      <c r="B26" s="2362">
        <v>38</v>
      </c>
      <c r="C26" s="2386">
        <v>0</v>
      </c>
      <c r="D26" s="2408">
        <v>0</v>
      </c>
      <c r="E26" s="2363">
        <v>6</v>
      </c>
      <c r="F26" s="2386">
        <v>0</v>
      </c>
      <c r="G26" s="2408">
        <v>0</v>
      </c>
      <c r="H26" s="2363">
        <v>250</v>
      </c>
      <c r="I26" s="1968">
        <v>294</v>
      </c>
      <c r="J26" s="2363">
        <v>0</v>
      </c>
      <c r="K26" s="2363">
        <v>0</v>
      </c>
      <c r="L26" s="2363">
        <v>0</v>
      </c>
      <c r="M26" s="2363">
        <v>0</v>
      </c>
      <c r="N26" s="1979">
        <v>0</v>
      </c>
      <c r="O26" s="1980">
        <v>294</v>
      </c>
      <c r="P26" s="2624">
        <v>6</v>
      </c>
      <c r="Q26" s="2625">
        <v>0</v>
      </c>
      <c r="R26" s="2626">
        <v>0</v>
      </c>
      <c r="S26" s="2627">
        <v>0</v>
      </c>
      <c r="T26" s="1924">
        <v>0</v>
      </c>
      <c r="W26" s="2274"/>
      <c r="X26" s="2274"/>
      <c r="Y26" s="2274"/>
    </row>
    <row r="27" spans="1:25" ht="15.75" thickBot="1" x14ac:dyDescent="0.3">
      <c r="A27" s="1978" t="s">
        <v>43</v>
      </c>
      <c r="B27" s="2362">
        <v>356</v>
      </c>
      <c r="C27" s="2386">
        <v>126</v>
      </c>
      <c r="D27" s="2408">
        <v>0</v>
      </c>
      <c r="E27" s="2363">
        <v>451</v>
      </c>
      <c r="F27" s="2386">
        <v>41</v>
      </c>
      <c r="G27" s="2408">
        <v>0</v>
      </c>
      <c r="H27" s="2363">
        <v>88</v>
      </c>
      <c r="I27" s="1968">
        <v>1062</v>
      </c>
      <c r="J27" s="2363">
        <v>0</v>
      </c>
      <c r="K27" s="2363">
        <v>0</v>
      </c>
      <c r="L27" s="2363">
        <v>0</v>
      </c>
      <c r="M27" s="2363">
        <v>1</v>
      </c>
      <c r="N27" s="1979">
        <v>1</v>
      </c>
      <c r="O27" s="1980">
        <v>1063</v>
      </c>
      <c r="P27" s="2624">
        <v>374</v>
      </c>
      <c r="Q27" s="2625">
        <v>557</v>
      </c>
      <c r="R27" s="2626">
        <v>469</v>
      </c>
      <c r="S27" s="2627">
        <v>34</v>
      </c>
      <c r="T27" s="1924">
        <v>1060</v>
      </c>
      <c r="W27" s="2274"/>
      <c r="X27" s="2274"/>
      <c r="Y27" s="2274"/>
    </row>
    <row r="28" spans="1:25" ht="15.75" thickBot="1" x14ac:dyDescent="0.3">
      <c r="A28" s="1978" t="s">
        <v>44</v>
      </c>
      <c r="B28" s="2362">
        <v>136</v>
      </c>
      <c r="C28" s="2386">
        <v>4</v>
      </c>
      <c r="D28" s="2408">
        <v>0</v>
      </c>
      <c r="E28" s="2363">
        <v>83</v>
      </c>
      <c r="F28" s="2386">
        <v>0</v>
      </c>
      <c r="G28" s="2408">
        <v>0</v>
      </c>
      <c r="H28" s="2363">
        <v>7</v>
      </c>
      <c r="I28" s="1968">
        <v>230</v>
      </c>
      <c r="J28" s="2363">
        <v>0</v>
      </c>
      <c r="K28" s="2363">
        <v>0</v>
      </c>
      <c r="L28" s="2363">
        <v>0</v>
      </c>
      <c r="M28" s="2363">
        <v>0</v>
      </c>
      <c r="N28" s="1979">
        <v>0</v>
      </c>
      <c r="O28" s="1980">
        <v>230</v>
      </c>
      <c r="P28" s="2624">
        <v>68</v>
      </c>
      <c r="Q28" s="2625">
        <v>187</v>
      </c>
      <c r="R28" s="2626">
        <v>43</v>
      </c>
      <c r="S28" s="2627">
        <v>0</v>
      </c>
      <c r="T28" s="1924">
        <v>230</v>
      </c>
      <c r="W28" s="2274"/>
      <c r="X28" s="2274"/>
      <c r="Y28" s="2274"/>
    </row>
    <row r="29" spans="1:25" ht="15.75" thickBot="1" x14ac:dyDescent="0.3">
      <c r="A29" s="1978" t="s">
        <v>45</v>
      </c>
      <c r="B29" s="2362">
        <v>39</v>
      </c>
      <c r="C29" s="2386">
        <v>11</v>
      </c>
      <c r="D29" s="2408">
        <v>0</v>
      </c>
      <c r="E29" s="2363">
        <v>11</v>
      </c>
      <c r="F29" s="2386">
        <v>0</v>
      </c>
      <c r="G29" s="2408">
        <v>0</v>
      </c>
      <c r="H29" s="2363">
        <v>0</v>
      </c>
      <c r="I29" s="1968">
        <v>61</v>
      </c>
      <c r="J29" s="2363">
        <v>0</v>
      </c>
      <c r="K29" s="2363">
        <v>0</v>
      </c>
      <c r="L29" s="2363">
        <v>0</v>
      </c>
      <c r="M29" s="2363">
        <v>0</v>
      </c>
      <c r="N29" s="1979">
        <v>0</v>
      </c>
      <c r="O29" s="1980">
        <v>61</v>
      </c>
      <c r="P29" s="2624">
        <v>51</v>
      </c>
      <c r="Q29" s="2625">
        <v>41</v>
      </c>
      <c r="R29" s="2626">
        <v>20</v>
      </c>
      <c r="S29" s="2627">
        <v>0</v>
      </c>
      <c r="T29" s="1924">
        <v>61</v>
      </c>
      <c r="W29" s="2274"/>
      <c r="X29" s="2274"/>
      <c r="Y29" s="2274"/>
    </row>
    <row r="30" spans="1:25" ht="15.75" thickBot="1" x14ac:dyDescent="0.3">
      <c r="A30" s="1978" t="s">
        <v>46</v>
      </c>
      <c r="B30" s="2362">
        <v>305</v>
      </c>
      <c r="C30" s="2386">
        <v>0</v>
      </c>
      <c r="D30" s="2408">
        <v>0</v>
      </c>
      <c r="E30" s="2363">
        <v>210</v>
      </c>
      <c r="F30" s="2386">
        <v>0</v>
      </c>
      <c r="G30" s="2408">
        <v>0</v>
      </c>
      <c r="H30" s="2363">
        <v>0</v>
      </c>
      <c r="I30" s="1968">
        <v>515</v>
      </c>
      <c r="J30" s="2363">
        <v>0</v>
      </c>
      <c r="K30" s="2363">
        <v>0</v>
      </c>
      <c r="L30" s="2363">
        <v>0</v>
      </c>
      <c r="M30" s="2363">
        <v>0</v>
      </c>
      <c r="N30" s="1979">
        <v>0</v>
      </c>
      <c r="O30" s="1980">
        <v>515</v>
      </c>
      <c r="P30" s="2624">
        <v>255</v>
      </c>
      <c r="Q30" s="2625">
        <v>7</v>
      </c>
      <c r="R30" s="2626">
        <v>508</v>
      </c>
      <c r="S30" s="2627">
        <v>0</v>
      </c>
      <c r="T30" s="1924">
        <v>515</v>
      </c>
      <c r="W30" s="2274"/>
      <c r="X30" s="2274"/>
      <c r="Y30" s="2274"/>
    </row>
    <row r="31" spans="1:25" ht="15.75" thickBot="1" x14ac:dyDescent="0.3">
      <c r="A31" s="1978" t="s">
        <v>47</v>
      </c>
      <c r="B31" s="2362">
        <v>6</v>
      </c>
      <c r="C31" s="2386">
        <v>0</v>
      </c>
      <c r="D31" s="2408">
        <v>0</v>
      </c>
      <c r="E31" s="2363">
        <v>23</v>
      </c>
      <c r="F31" s="2386">
        <v>0</v>
      </c>
      <c r="G31" s="2408">
        <v>0</v>
      </c>
      <c r="H31" s="2363">
        <v>0</v>
      </c>
      <c r="I31" s="1968">
        <v>29</v>
      </c>
      <c r="J31" s="2363">
        <v>0</v>
      </c>
      <c r="K31" s="2363">
        <v>0</v>
      </c>
      <c r="L31" s="2363">
        <v>0</v>
      </c>
      <c r="M31" s="2363">
        <v>0</v>
      </c>
      <c r="N31" s="1979">
        <v>0</v>
      </c>
      <c r="O31" s="1980">
        <v>29</v>
      </c>
      <c r="P31" s="2624">
        <v>23</v>
      </c>
      <c r="Q31" s="2625">
        <v>0</v>
      </c>
      <c r="R31" s="2626">
        <v>29</v>
      </c>
      <c r="S31" s="2627">
        <v>0</v>
      </c>
      <c r="T31" s="1924">
        <v>29</v>
      </c>
      <c r="W31" s="2274"/>
      <c r="X31" s="2274"/>
      <c r="Y31" s="2274"/>
    </row>
    <row r="32" spans="1:25" ht="15.75" thickBot="1" x14ac:dyDescent="0.3">
      <c r="A32" s="1982" t="s">
        <v>557</v>
      </c>
      <c r="B32" s="2367">
        <v>1197</v>
      </c>
      <c r="C32" s="2396">
        <v>264</v>
      </c>
      <c r="D32" s="2413">
        <v>22</v>
      </c>
      <c r="E32" s="2384">
        <v>407</v>
      </c>
      <c r="F32" s="2396">
        <v>72</v>
      </c>
      <c r="G32" s="2413">
        <v>0</v>
      </c>
      <c r="H32" s="2384">
        <v>60</v>
      </c>
      <c r="I32" s="1985">
        <v>2000</v>
      </c>
      <c r="J32" s="2384">
        <v>0</v>
      </c>
      <c r="K32" s="2384">
        <v>0</v>
      </c>
      <c r="L32" s="2384">
        <v>0</v>
      </c>
      <c r="M32" s="2384">
        <v>0</v>
      </c>
      <c r="N32" s="1984">
        <v>0</v>
      </c>
      <c r="O32" s="1984">
        <v>2000</v>
      </c>
      <c r="P32" s="2648">
        <v>912</v>
      </c>
      <c r="Q32" s="2649">
        <v>1344</v>
      </c>
      <c r="R32" s="2650">
        <v>308</v>
      </c>
      <c r="S32" s="2651">
        <v>0</v>
      </c>
      <c r="T32" s="1952">
        <v>1652</v>
      </c>
      <c r="W32" s="2274"/>
      <c r="X32" s="2274"/>
      <c r="Y32" s="2274"/>
    </row>
    <row r="33" spans="1:27" ht="15.75" thickBot="1" x14ac:dyDescent="0.3">
      <c r="A33" s="2680" t="s">
        <v>321</v>
      </c>
      <c r="B33" s="2368">
        <v>552</v>
      </c>
      <c r="C33" s="2386">
        <v>44</v>
      </c>
      <c r="D33" s="2408">
        <v>34</v>
      </c>
      <c r="E33" s="2363">
        <v>220</v>
      </c>
      <c r="F33" s="2386">
        <v>2</v>
      </c>
      <c r="G33" s="2408">
        <v>0</v>
      </c>
      <c r="H33" s="2363">
        <v>126</v>
      </c>
      <c r="I33" s="1968">
        <v>944</v>
      </c>
      <c r="J33" s="2363">
        <v>0</v>
      </c>
      <c r="K33" s="2363">
        <v>0</v>
      </c>
      <c r="L33" s="2363">
        <v>0</v>
      </c>
      <c r="M33" s="2363">
        <v>0</v>
      </c>
      <c r="N33" s="1979">
        <v>0</v>
      </c>
      <c r="O33" s="1980">
        <v>944</v>
      </c>
      <c r="P33" s="2624">
        <v>186</v>
      </c>
      <c r="Q33" s="2693">
        <v>722</v>
      </c>
      <c r="R33" s="2694">
        <v>113</v>
      </c>
      <c r="S33" s="2695">
        <v>0</v>
      </c>
      <c r="T33" s="1991">
        <v>836</v>
      </c>
      <c r="W33" s="2274"/>
      <c r="X33" s="2274"/>
      <c r="Y33" s="2274"/>
    </row>
    <row r="34" spans="1:27" s="2" customFormat="1" ht="15.75" thickBot="1" x14ac:dyDescent="0.3">
      <c r="A34" s="1992" t="s">
        <v>25</v>
      </c>
      <c r="B34" s="1967">
        <v>3528</v>
      </c>
      <c r="C34" s="1993">
        <v>800</v>
      </c>
      <c r="D34" s="1994">
        <v>172</v>
      </c>
      <c r="E34" s="1995">
        <v>2056</v>
      </c>
      <c r="F34" s="1993">
        <v>268</v>
      </c>
      <c r="G34" s="1994">
        <v>0</v>
      </c>
      <c r="H34" s="1995">
        <v>687</v>
      </c>
      <c r="I34" s="1968">
        <v>7340</v>
      </c>
      <c r="J34" s="1995">
        <v>0</v>
      </c>
      <c r="K34" s="1995">
        <v>0</v>
      </c>
      <c r="L34" s="1995">
        <v>0</v>
      </c>
      <c r="M34" s="1995">
        <v>1</v>
      </c>
      <c r="N34" s="1996">
        <v>1</v>
      </c>
      <c r="O34" s="1997">
        <v>7340</v>
      </c>
      <c r="P34" s="1995">
        <v>3040</v>
      </c>
      <c r="Q34" s="1998">
        <v>4454</v>
      </c>
      <c r="R34" s="1998">
        <v>1771</v>
      </c>
      <c r="S34" s="1999">
        <v>170</v>
      </c>
      <c r="T34" s="1970">
        <v>6394</v>
      </c>
      <c r="W34" s="930"/>
      <c r="X34" s="930"/>
      <c r="Y34" s="2274"/>
      <c r="Z34" s="61"/>
      <c r="AA34" s="61"/>
    </row>
    <row r="35" spans="1:27" s="2" customFormat="1" ht="15.75" thickBot="1" x14ac:dyDescent="0.3">
      <c r="A35" s="1966" t="s">
        <v>558</v>
      </c>
      <c r="B35" s="1967">
        <v>279861</v>
      </c>
      <c r="C35" s="2000">
        <v>23395</v>
      </c>
      <c r="D35" s="2001">
        <v>11187</v>
      </c>
      <c r="E35" s="1967">
        <v>72567</v>
      </c>
      <c r="F35" s="2002">
        <v>9497</v>
      </c>
      <c r="G35" s="1970">
        <v>321</v>
      </c>
      <c r="H35" s="1967">
        <v>22857</v>
      </c>
      <c r="I35" s="1968">
        <v>408177</v>
      </c>
      <c r="J35" s="1967">
        <v>3571</v>
      </c>
      <c r="K35" s="1967">
        <v>1236</v>
      </c>
      <c r="L35" s="1967">
        <v>2</v>
      </c>
      <c r="M35" s="1967">
        <v>35</v>
      </c>
      <c r="N35" s="1968">
        <v>4844</v>
      </c>
      <c r="O35" s="1969">
        <v>413021</v>
      </c>
      <c r="P35" s="1967">
        <v>126978</v>
      </c>
      <c r="Q35" s="2003">
        <v>350563</v>
      </c>
      <c r="R35" s="2003">
        <v>19719</v>
      </c>
      <c r="S35" s="2004">
        <v>13835</v>
      </c>
      <c r="T35" s="2005">
        <v>384118</v>
      </c>
      <c r="Z35" s="61"/>
      <c r="AA35" s="61"/>
    </row>
    <row r="36" spans="1:27" x14ac:dyDescent="0.25">
      <c r="A36" s="2006"/>
      <c r="B36" s="2007"/>
      <c r="C36" s="2007"/>
      <c r="D36" s="2008"/>
      <c r="E36" s="2007"/>
      <c r="F36" s="2007"/>
      <c r="G36" s="2009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7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7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7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7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7" s="2" customFormat="1" ht="15.75" thickBot="1" x14ac:dyDescent="0.3">
      <c r="A41" s="3610"/>
      <c r="B41" s="3620" t="s">
        <v>14</v>
      </c>
      <c r="C41" s="3606" t="s">
        <v>15</v>
      </c>
      <c r="D41" s="3607"/>
      <c r="E41" s="3621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7" s="2" customFormat="1" ht="72" thickBot="1" x14ac:dyDescent="0.3">
      <c r="A42" s="3611"/>
      <c r="B42" s="3605"/>
      <c r="C42" s="2727" t="s">
        <v>15</v>
      </c>
      <c r="D42" s="1909" t="s">
        <v>546</v>
      </c>
      <c r="E42" s="3609"/>
      <c r="F42" s="2727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7" s="2" customFormat="1" x14ac:dyDescent="0.25">
      <c r="A43" s="2011" t="s">
        <v>27</v>
      </c>
      <c r="B43" s="2362">
        <v>165750</v>
      </c>
      <c r="C43" s="2397">
        <v>9088</v>
      </c>
      <c r="D43" s="2414">
        <v>6712</v>
      </c>
      <c r="E43" s="2428">
        <v>35326</v>
      </c>
      <c r="F43" s="2428">
        <v>2844</v>
      </c>
      <c r="G43" s="2430">
        <v>152</v>
      </c>
      <c r="H43" s="2438">
        <v>10530</v>
      </c>
      <c r="I43" s="1918">
        <v>223538</v>
      </c>
      <c r="J43" s="2385">
        <v>1496</v>
      </c>
      <c r="K43" s="2428">
        <v>46</v>
      </c>
      <c r="L43" s="2428">
        <v>2</v>
      </c>
      <c r="M43" s="2438">
        <v>0</v>
      </c>
      <c r="N43" s="1918">
        <v>1544</v>
      </c>
      <c r="O43" s="1919">
        <v>225082</v>
      </c>
      <c r="P43" s="2735">
        <v>61374</v>
      </c>
      <c r="Q43" s="2625">
        <v>196124</v>
      </c>
      <c r="R43" s="2626">
        <v>2536</v>
      </c>
      <c r="S43" s="2627">
        <v>3898</v>
      </c>
      <c r="T43" s="2736">
        <v>202558</v>
      </c>
    </row>
    <row r="44" spans="1:27" s="2" customFormat="1" ht="15.75" thickBot="1" x14ac:dyDescent="0.3">
      <c r="A44" s="1978" t="s">
        <v>28</v>
      </c>
      <c r="B44" s="2368">
        <v>110584</v>
      </c>
      <c r="C44" s="2398">
        <v>13506</v>
      </c>
      <c r="D44" s="2415">
        <v>4303</v>
      </c>
      <c r="E44" s="2398">
        <v>35186</v>
      </c>
      <c r="F44" s="2398">
        <v>6385</v>
      </c>
      <c r="G44" s="2430">
        <v>169</v>
      </c>
      <c r="H44" s="2438">
        <v>11640</v>
      </c>
      <c r="I44" s="1960">
        <v>177300</v>
      </c>
      <c r="J44" s="2386">
        <v>2075</v>
      </c>
      <c r="K44" s="2398">
        <v>1190</v>
      </c>
      <c r="L44" s="2398">
        <v>0</v>
      </c>
      <c r="M44" s="2438">
        <v>34</v>
      </c>
      <c r="N44" s="1918">
        <v>3299</v>
      </c>
      <c r="O44" s="1919">
        <v>180599</v>
      </c>
      <c r="P44" s="2652">
        <v>62564</v>
      </c>
      <c r="Q44" s="2693">
        <v>149986</v>
      </c>
      <c r="R44" s="2694">
        <v>15412</v>
      </c>
      <c r="S44" s="2695">
        <v>9767</v>
      </c>
      <c r="T44" s="2697">
        <v>175165</v>
      </c>
    </row>
    <row r="45" spans="1:27" s="2" customFormat="1" ht="15.75" thickBot="1" x14ac:dyDescent="0.3">
      <c r="A45" s="1966" t="s">
        <v>24</v>
      </c>
      <c r="B45" s="1967">
        <v>276333</v>
      </c>
      <c r="C45" s="2000">
        <v>22594</v>
      </c>
      <c r="D45" s="1998">
        <v>11015</v>
      </c>
      <c r="E45" s="2000">
        <v>70511</v>
      </c>
      <c r="F45" s="2000">
        <v>9229</v>
      </c>
      <c r="G45" s="1998">
        <v>321</v>
      </c>
      <c r="H45" s="2002">
        <v>22170</v>
      </c>
      <c r="I45" s="1968">
        <v>400838</v>
      </c>
      <c r="J45" s="2000">
        <v>3571</v>
      </c>
      <c r="K45" s="2000">
        <v>1236</v>
      </c>
      <c r="L45" s="2000">
        <v>2</v>
      </c>
      <c r="M45" s="2000">
        <v>34</v>
      </c>
      <c r="N45" s="1968">
        <v>4843</v>
      </c>
      <c r="O45" s="1969">
        <v>405681</v>
      </c>
      <c r="P45" s="2002">
        <v>123939</v>
      </c>
      <c r="Q45" s="2022">
        <v>346110</v>
      </c>
      <c r="R45" s="2022">
        <v>17948</v>
      </c>
      <c r="S45" s="2023">
        <v>13665</v>
      </c>
      <c r="T45" s="1994">
        <v>377723</v>
      </c>
    </row>
    <row r="46" spans="1:27" s="2" customFormat="1" ht="15.75" thickBot="1" x14ac:dyDescent="0.3">
      <c r="A46" s="1966" t="s">
        <v>25</v>
      </c>
      <c r="B46" s="1967">
        <v>3528</v>
      </c>
      <c r="C46" s="2024">
        <v>800</v>
      </c>
      <c r="D46" s="2003">
        <v>172</v>
      </c>
      <c r="E46" s="2024">
        <v>2056</v>
      </c>
      <c r="F46" s="2024">
        <v>268</v>
      </c>
      <c r="G46" s="2003">
        <v>0</v>
      </c>
      <c r="H46" s="2024">
        <v>687</v>
      </c>
      <c r="I46" s="1968">
        <v>7340</v>
      </c>
      <c r="J46" s="2024">
        <v>0</v>
      </c>
      <c r="K46" s="2024">
        <v>0</v>
      </c>
      <c r="L46" s="2024">
        <v>0</v>
      </c>
      <c r="M46" s="2024">
        <v>1</v>
      </c>
      <c r="N46" s="2025">
        <v>1</v>
      </c>
      <c r="O46" s="2026">
        <v>7340</v>
      </c>
      <c r="P46" s="2027">
        <v>3040</v>
      </c>
      <c r="Q46" s="1998">
        <v>4454</v>
      </c>
      <c r="R46" s="1998">
        <v>1771</v>
      </c>
      <c r="S46" s="1999">
        <v>170</v>
      </c>
      <c r="T46" s="1970">
        <v>6394</v>
      </c>
    </row>
    <row r="47" spans="1:27" s="2" customFormat="1" ht="15.75" thickBot="1" x14ac:dyDescent="0.3">
      <c r="A47" s="2028" t="s">
        <v>558</v>
      </c>
      <c r="B47" s="1967">
        <v>279861</v>
      </c>
      <c r="C47" s="2024">
        <v>23395</v>
      </c>
      <c r="D47" s="2003">
        <v>11187</v>
      </c>
      <c r="E47" s="2024">
        <v>72567</v>
      </c>
      <c r="F47" s="2024">
        <v>9497</v>
      </c>
      <c r="G47" s="2003">
        <v>321</v>
      </c>
      <c r="H47" s="2027">
        <v>22857</v>
      </c>
      <c r="I47" s="2029">
        <v>408177</v>
      </c>
      <c r="J47" s="2024">
        <v>3571</v>
      </c>
      <c r="K47" s="2024">
        <v>1236</v>
      </c>
      <c r="L47" s="2024">
        <v>2</v>
      </c>
      <c r="M47" s="2024">
        <v>35</v>
      </c>
      <c r="N47" s="2029">
        <v>4844</v>
      </c>
      <c r="O47" s="2030">
        <v>413021</v>
      </c>
      <c r="P47" s="2002">
        <v>126978</v>
      </c>
      <c r="Q47" s="2003">
        <v>350563</v>
      </c>
      <c r="R47" s="2003">
        <v>19719</v>
      </c>
      <c r="S47" s="2004">
        <v>13835</v>
      </c>
      <c r="T47" s="2005">
        <v>384118</v>
      </c>
    </row>
    <row r="48" spans="1:27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/>
      <c r="J49" s="61"/>
      <c r="K49" s="61"/>
      <c r="L49" s="61"/>
      <c r="M49" s="61"/>
      <c r="N49" s="2274"/>
      <c r="O49" s="61"/>
      <c r="P49" s="973"/>
      <c r="Q49" s="113"/>
      <c r="R49" s="113"/>
      <c r="S49" s="113"/>
      <c r="T49" s="113"/>
    </row>
    <row r="50" spans="1:20" x14ac:dyDescent="0.25">
      <c r="I50" s="2275"/>
      <c r="L50" s="2274"/>
      <c r="N50" s="2275"/>
      <c r="P50" s="2"/>
      <c r="Q50" s="2010"/>
      <c r="R50" s="2010"/>
      <c r="S50" s="2010"/>
    </row>
    <row r="51" spans="1:20" ht="15.75" thickBot="1" x14ac:dyDescent="0.3">
      <c r="P51" s="2"/>
      <c r="Q51" s="973"/>
      <c r="R51" s="973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20" t="s">
        <v>14</v>
      </c>
      <c r="C55" s="3606" t="s">
        <v>15</v>
      </c>
      <c r="D55" s="3607"/>
      <c r="E55" s="3621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727" t="s">
        <v>15</v>
      </c>
      <c r="D56" s="1909" t="s">
        <v>546</v>
      </c>
      <c r="E56" s="3609"/>
      <c r="F56" s="2727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2376" t="s">
        <v>17</v>
      </c>
      <c r="B57" s="2369">
        <v>96140</v>
      </c>
      <c r="C57" s="2399">
        <v>51508</v>
      </c>
      <c r="D57" s="2416">
        <v>3878</v>
      </c>
      <c r="E57" s="2369">
        <v>24220</v>
      </c>
      <c r="F57" s="2399">
        <v>7638</v>
      </c>
      <c r="G57" s="2416">
        <v>333</v>
      </c>
      <c r="H57" s="2369">
        <v>11638</v>
      </c>
      <c r="I57" s="2034">
        <v>191144</v>
      </c>
      <c r="J57" s="2369">
        <v>4386</v>
      </c>
      <c r="K57" s="2369">
        <v>2747</v>
      </c>
      <c r="L57" s="2369">
        <v>1290</v>
      </c>
      <c r="M57" s="2369">
        <v>469</v>
      </c>
      <c r="N57" s="2034">
        <v>8893</v>
      </c>
      <c r="O57" s="2035">
        <v>200037</v>
      </c>
      <c r="P57" s="2457">
        <v>58373</v>
      </c>
      <c r="Q57" s="2471">
        <v>46346</v>
      </c>
      <c r="R57" s="2486">
        <v>78347</v>
      </c>
      <c r="S57" s="2499">
        <v>70325</v>
      </c>
      <c r="T57" s="2040">
        <v>195018</v>
      </c>
    </row>
    <row r="58" spans="1:20" x14ac:dyDescent="0.25">
      <c r="A58" s="2696" t="s">
        <v>613</v>
      </c>
      <c r="B58" s="2370">
        <v>109264</v>
      </c>
      <c r="C58" s="2400">
        <v>66436</v>
      </c>
      <c r="D58" s="2417">
        <v>6059</v>
      </c>
      <c r="E58" s="2370">
        <v>19951</v>
      </c>
      <c r="F58" s="2400">
        <v>7217</v>
      </c>
      <c r="G58" s="2416">
        <v>587</v>
      </c>
      <c r="H58" s="2369">
        <v>14123</v>
      </c>
      <c r="I58" s="2034">
        <v>216992</v>
      </c>
      <c r="J58" s="2370">
        <v>10504</v>
      </c>
      <c r="K58" s="2370">
        <v>2177</v>
      </c>
      <c r="L58" s="2370">
        <v>4751</v>
      </c>
      <c r="M58" s="2369">
        <v>5900</v>
      </c>
      <c r="N58" s="2034">
        <v>23332</v>
      </c>
      <c r="O58" s="2035">
        <v>240324</v>
      </c>
      <c r="P58" s="2458">
        <v>118024</v>
      </c>
      <c r="Q58" s="2472">
        <v>24412</v>
      </c>
      <c r="R58" s="2168">
        <v>77894</v>
      </c>
      <c r="S58" s="2169">
        <v>84845</v>
      </c>
      <c r="T58" s="2040">
        <v>187152</v>
      </c>
    </row>
    <row r="59" spans="1:20" s="1945" customFormat="1" x14ac:dyDescent="0.25">
      <c r="A59" s="1933" t="s">
        <v>553</v>
      </c>
      <c r="B59" s="2371">
        <v>27922</v>
      </c>
      <c r="C59" s="2401">
        <v>24142</v>
      </c>
      <c r="D59" s="2418">
        <v>2246</v>
      </c>
      <c r="E59" s="2371">
        <v>6732</v>
      </c>
      <c r="F59" s="2401">
        <v>1967</v>
      </c>
      <c r="G59" s="2431">
        <v>0</v>
      </c>
      <c r="H59" s="2439">
        <v>7165</v>
      </c>
      <c r="I59" s="2053">
        <v>67928</v>
      </c>
      <c r="J59" s="2371">
        <v>5451</v>
      </c>
      <c r="K59" s="2371">
        <v>1288</v>
      </c>
      <c r="L59" s="2371">
        <v>2247</v>
      </c>
      <c r="M59" s="2439">
        <v>0</v>
      </c>
      <c r="N59" s="2053">
        <v>8986</v>
      </c>
      <c r="O59" s="2054">
        <v>76913</v>
      </c>
      <c r="P59" s="2459">
        <v>39416</v>
      </c>
      <c r="Q59" s="2473">
        <v>11106</v>
      </c>
      <c r="R59" s="2487">
        <v>17026</v>
      </c>
      <c r="S59" s="2487">
        <v>19281</v>
      </c>
      <c r="T59" s="2052">
        <v>47413</v>
      </c>
    </row>
    <row r="60" spans="1:20" s="1945" customFormat="1" x14ac:dyDescent="0.25">
      <c r="A60" s="1933" t="s">
        <v>412</v>
      </c>
      <c r="B60" s="2371">
        <v>49411</v>
      </c>
      <c r="C60" s="2401">
        <v>16492</v>
      </c>
      <c r="D60" s="2418">
        <v>741</v>
      </c>
      <c r="E60" s="2371">
        <v>5900</v>
      </c>
      <c r="F60" s="2401">
        <v>3148</v>
      </c>
      <c r="G60" s="2431">
        <v>119</v>
      </c>
      <c r="H60" s="2439">
        <v>4313</v>
      </c>
      <c r="I60" s="2053">
        <v>79264</v>
      </c>
      <c r="J60" s="2371">
        <v>1521</v>
      </c>
      <c r="K60" s="2371">
        <v>0</v>
      </c>
      <c r="L60" s="2371">
        <v>2024</v>
      </c>
      <c r="M60" s="2439">
        <v>1637</v>
      </c>
      <c r="N60" s="2053">
        <v>5182</v>
      </c>
      <c r="O60" s="2054">
        <v>84446</v>
      </c>
      <c r="P60" s="2459">
        <v>41136</v>
      </c>
      <c r="Q60" s="2473">
        <v>5848</v>
      </c>
      <c r="R60" s="2487">
        <v>29157</v>
      </c>
      <c r="S60" s="2487">
        <v>29177</v>
      </c>
      <c r="T60" s="2052">
        <v>64182</v>
      </c>
    </row>
    <row r="61" spans="1:20" s="1945" customFormat="1" x14ac:dyDescent="0.25">
      <c r="A61" s="1933" t="s">
        <v>554</v>
      </c>
      <c r="B61" s="2371">
        <v>28961</v>
      </c>
      <c r="C61" s="2401">
        <v>24125</v>
      </c>
      <c r="D61" s="2418">
        <v>2813</v>
      </c>
      <c r="E61" s="2371">
        <v>6519</v>
      </c>
      <c r="F61" s="2401">
        <v>1980</v>
      </c>
      <c r="G61" s="2431">
        <v>468</v>
      </c>
      <c r="H61" s="2439">
        <v>2271</v>
      </c>
      <c r="I61" s="2053">
        <v>63856</v>
      </c>
      <c r="J61" s="2371">
        <v>3532</v>
      </c>
      <c r="K61" s="2371">
        <v>551</v>
      </c>
      <c r="L61" s="2371">
        <v>399</v>
      </c>
      <c r="M61" s="2439">
        <v>4225</v>
      </c>
      <c r="N61" s="2053">
        <v>8707</v>
      </c>
      <c r="O61" s="2054">
        <v>72563</v>
      </c>
      <c r="P61" s="2459">
        <v>34312</v>
      </c>
      <c r="Q61" s="2473">
        <v>4751</v>
      </c>
      <c r="R61" s="2487">
        <v>29132</v>
      </c>
      <c r="S61" s="2487">
        <v>35416</v>
      </c>
      <c r="T61" s="2052">
        <v>69300</v>
      </c>
    </row>
    <row r="62" spans="1:20" x14ac:dyDescent="0.25">
      <c r="A62" s="2696" t="s">
        <v>614</v>
      </c>
      <c r="B62" s="2370">
        <v>25992</v>
      </c>
      <c r="C62" s="2400">
        <v>5990</v>
      </c>
      <c r="D62" s="2417">
        <v>1000</v>
      </c>
      <c r="E62" s="2370">
        <v>6220</v>
      </c>
      <c r="F62" s="2400">
        <v>1019</v>
      </c>
      <c r="G62" s="2416">
        <v>8</v>
      </c>
      <c r="H62" s="2369">
        <v>2164</v>
      </c>
      <c r="I62" s="2034">
        <v>41386</v>
      </c>
      <c r="J62" s="2370">
        <v>3283</v>
      </c>
      <c r="K62" s="2370">
        <v>697</v>
      </c>
      <c r="L62" s="2370">
        <v>323</v>
      </c>
      <c r="M62" s="2369">
        <v>259</v>
      </c>
      <c r="N62" s="2034">
        <v>4562</v>
      </c>
      <c r="O62" s="2035">
        <v>45948</v>
      </c>
      <c r="P62" s="2458">
        <v>21907</v>
      </c>
      <c r="Q62" s="2472">
        <v>10527</v>
      </c>
      <c r="R62" s="2168">
        <v>19014</v>
      </c>
      <c r="S62" s="2169">
        <v>14076</v>
      </c>
      <c r="T62" s="2040">
        <v>43617</v>
      </c>
    </row>
    <row r="63" spans="1:20" x14ac:dyDescent="0.25">
      <c r="A63" s="1947" t="s">
        <v>556</v>
      </c>
      <c r="B63" s="2698">
        <v>20431</v>
      </c>
      <c r="C63" s="2699">
        <v>3198</v>
      </c>
      <c r="D63" s="2700">
        <v>821</v>
      </c>
      <c r="E63" s="2698">
        <v>3928</v>
      </c>
      <c r="F63" s="2699">
        <v>665</v>
      </c>
      <c r="G63" s="2422">
        <v>0</v>
      </c>
      <c r="H63" s="2440">
        <v>1611</v>
      </c>
      <c r="I63" s="2062">
        <v>29833</v>
      </c>
      <c r="J63" s="2698">
        <v>2725</v>
      </c>
      <c r="K63" s="2698">
        <v>227</v>
      </c>
      <c r="L63" s="2698">
        <v>121</v>
      </c>
      <c r="M63" s="2448">
        <v>259</v>
      </c>
      <c r="N63" s="2062">
        <v>3332</v>
      </c>
      <c r="O63" s="2062">
        <v>33165</v>
      </c>
      <c r="P63" s="2701">
        <v>15533</v>
      </c>
      <c r="Q63" s="2702">
        <v>5617</v>
      </c>
      <c r="R63" s="2703">
        <v>13779</v>
      </c>
      <c r="S63" s="2703">
        <v>13007</v>
      </c>
      <c r="T63" s="2062">
        <v>32404</v>
      </c>
    </row>
    <row r="64" spans="1:20" ht="15.75" thickBot="1" x14ac:dyDescent="0.3">
      <c r="A64" s="2696" t="s">
        <v>23</v>
      </c>
      <c r="B64" s="2704">
        <v>36898</v>
      </c>
      <c r="C64" s="2705">
        <v>23392</v>
      </c>
      <c r="D64" s="2706">
        <v>1253</v>
      </c>
      <c r="E64" s="2704">
        <v>8577</v>
      </c>
      <c r="F64" s="2705">
        <v>1783</v>
      </c>
      <c r="G64" s="2417">
        <v>5</v>
      </c>
      <c r="H64" s="2369">
        <v>5377</v>
      </c>
      <c r="I64" s="2034">
        <v>76027</v>
      </c>
      <c r="J64" s="2704">
        <v>2486</v>
      </c>
      <c r="K64" s="2704">
        <v>813</v>
      </c>
      <c r="L64" s="2704">
        <v>0</v>
      </c>
      <c r="M64" s="2369">
        <v>475</v>
      </c>
      <c r="N64" s="2071">
        <v>3774</v>
      </c>
      <c r="O64" s="2072">
        <v>79801</v>
      </c>
      <c r="P64" s="2707">
        <v>26832</v>
      </c>
      <c r="Q64" s="2708">
        <v>16318</v>
      </c>
      <c r="R64" s="2709">
        <v>18741</v>
      </c>
      <c r="S64" s="2710">
        <v>38286</v>
      </c>
      <c r="T64" s="2040">
        <v>73346</v>
      </c>
    </row>
    <row r="65" spans="1:20" ht="15.75" thickBot="1" x14ac:dyDescent="0.3">
      <c r="A65" s="1966" t="s">
        <v>24</v>
      </c>
      <c r="B65" s="2077">
        <v>268294</v>
      </c>
      <c r="C65" s="2077">
        <v>147327</v>
      </c>
      <c r="D65" s="2080">
        <v>12190</v>
      </c>
      <c r="E65" s="2077">
        <v>58967</v>
      </c>
      <c r="F65" s="2077">
        <v>17658</v>
      </c>
      <c r="G65" s="2080">
        <v>933</v>
      </c>
      <c r="H65" s="2077">
        <v>33303</v>
      </c>
      <c r="I65" s="2078">
        <v>525550</v>
      </c>
      <c r="J65" s="2077">
        <v>20659</v>
      </c>
      <c r="K65" s="2077">
        <v>6434</v>
      </c>
      <c r="L65" s="2077">
        <v>6364</v>
      </c>
      <c r="M65" s="2077">
        <v>7103</v>
      </c>
      <c r="N65" s="2078">
        <v>40561</v>
      </c>
      <c r="O65" s="2079">
        <v>566110</v>
      </c>
      <c r="P65" s="2077">
        <v>225136</v>
      </c>
      <c r="Q65" s="2080">
        <v>97604</v>
      </c>
      <c r="R65" s="2080">
        <v>193996</v>
      </c>
      <c r="S65" s="2080">
        <v>207532</v>
      </c>
      <c r="T65" s="2080">
        <v>499132</v>
      </c>
    </row>
    <row r="66" spans="1:20" x14ac:dyDescent="0.25">
      <c r="A66" s="2729" t="s">
        <v>609</v>
      </c>
      <c r="B66" s="2737">
        <v>15478</v>
      </c>
      <c r="C66" s="2738">
        <v>5726</v>
      </c>
      <c r="D66" s="2739">
        <v>171</v>
      </c>
      <c r="E66" s="2737">
        <v>3216</v>
      </c>
      <c r="F66" s="2738">
        <v>2581</v>
      </c>
      <c r="G66" s="2739">
        <v>0</v>
      </c>
      <c r="H66" s="2737">
        <v>846</v>
      </c>
      <c r="I66" s="2034">
        <v>27849</v>
      </c>
      <c r="J66" s="2737">
        <v>11560</v>
      </c>
      <c r="K66" s="2737">
        <v>3560</v>
      </c>
      <c r="L66" s="2737">
        <v>1457</v>
      </c>
      <c r="M66" s="2737">
        <v>86</v>
      </c>
      <c r="N66" s="2740">
        <v>16662</v>
      </c>
      <c r="O66" s="2741">
        <v>44511</v>
      </c>
      <c r="P66" s="2742">
        <v>20012</v>
      </c>
      <c r="Q66" s="2471">
        <v>2133</v>
      </c>
      <c r="R66" s="2486">
        <v>6625</v>
      </c>
      <c r="S66" s="2039">
        <v>17491</v>
      </c>
      <c r="T66" s="2040">
        <v>26249</v>
      </c>
    </row>
    <row r="67" spans="1:20" x14ac:dyDescent="0.25">
      <c r="A67" s="1978" t="s">
        <v>610</v>
      </c>
      <c r="B67" s="2370">
        <v>15374</v>
      </c>
      <c r="C67" s="2400">
        <v>16811</v>
      </c>
      <c r="D67" s="2417">
        <v>0</v>
      </c>
      <c r="E67" s="2370">
        <v>4003</v>
      </c>
      <c r="F67" s="2400">
        <v>3929</v>
      </c>
      <c r="G67" s="2417">
        <v>0</v>
      </c>
      <c r="H67" s="2370">
        <v>847</v>
      </c>
      <c r="I67" s="2034">
        <v>40964</v>
      </c>
      <c r="J67" s="2370">
        <v>1329</v>
      </c>
      <c r="K67" s="2370">
        <v>6818</v>
      </c>
      <c r="L67" s="2370">
        <v>136</v>
      </c>
      <c r="M67" s="2370">
        <v>895</v>
      </c>
      <c r="N67" s="2087">
        <v>9179</v>
      </c>
      <c r="O67" s="2088">
        <v>50143</v>
      </c>
      <c r="P67" s="2458">
        <v>20118</v>
      </c>
      <c r="Q67" s="2472">
        <v>4423</v>
      </c>
      <c r="R67" s="2168">
        <v>2252</v>
      </c>
      <c r="S67" s="2047">
        <v>9851</v>
      </c>
      <c r="T67" s="2040">
        <v>16527</v>
      </c>
    </row>
    <row r="68" spans="1:20" x14ac:dyDescent="0.25">
      <c r="A68" s="1978" t="s">
        <v>37</v>
      </c>
      <c r="B68" s="2370">
        <v>6644</v>
      </c>
      <c r="C68" s="2400">
        <v>10436</v>
      </c>
      <c r="D68" s="2417">
        <v>0</v>
      </c>
      <c r="E68" s="2370">
        <v>354</v>
      </c>
      <c r="F68" s="2400">
        <v>4326</v>
      </c>
      <c r="G68" s="2417">
        <v>0</v>
      </c>
      <c r="H68" s="2370">
        <v>244</v>
      </c>
      <c r="I68" s="2034">
        <v>22004</v>
      </c>
      <c r="J68" s="2370">
        <v>7233</v>
      </c>
      <c r="K68" s="2370">
        <v>0</v>
      </c>
      <c r="L68" s="2370">
        <v>33</v>
      </c>
      <c r="M68" s="2370">
        <v>0</v>
      </c>
      <c r="N68" s="2087">
        <v>7266</v>
      </c>
      <c r="O68" s="2088">
        <v>29271</v>
      </c>
      <c r="P68" s="2458">
        <v>17697</v>
      </c>
      <c r="Q68" s="2472">
        <v>183</v>
      </c>
      <c r="R68" s="2168">
        <v>1450</v>
      </c>
      <c r="S68" s="2047">
        <v>5404</v>
      </c>
      <c r="T68" s="2040">
        <v>7037</v>
      </c>
    </row>
    <row r="69" spans="1:20" x14ac:dyDescent="0.25">
      <c r="A69" s="1978" t="s">
        <v>38</v>
      </c>
      <c r="B69" s="2370">
        <v>1826</v>
      </c>
      <c r="C69" s="2400">
        <v>1235</v>
      </c>
      <c r="D69" s="2417">
        <v>0</v>
      </c>
      <c r="E69" s="2370">
        <v>270</v>
      </c>
      <c r="F69" s="2400">
        <v>371</v>
      </c>
      <c r="G69" s="2417">
        <v>0</v>
      </c>
      <c r="H69" s="2370">
        <v>44</v>
      </c>
      <c r="I69" s="2034">
        <v>3746</v>
      </c>
      <c r="J69" s="2370">
        <v>0</v>
      </c>
      <c r="K69" s="2370">
        <v>30</v>
      </c>
      <c r="L69" s="2370">
        <v>0</v>
      </c>
      <c r="M69" s="2370">
        <v>0</v>
      </c>
      <c r="N69" s="2087">
        <v>30</v>
      </c>
      <c r="O69" s="2088">
        <v>3776</v>
      </c>
      <c r="P69" s="2458">
        <v>1209</v>
      </c>
      <c r="Q69" s="2472">
        <v>1154</v>
      </c>
      <c r="R69" s="2168">
        <v>1637</v>
      </c>
      <c r="S69" s="2047">
        <v>984</v>
      </c>
      <c r="T69" s="2040">
        <v>3776</v>
      </c>
    </row>
    <row r="70" spans="1:20" x14ac:dyDescent="0.25">
      <c r="A70" s="1978" t="s">
        <v>39</v>
      </c>
      <c r="B70" s="2370">
        <v>11862</v>
      </c>
      <c r="C70" s="2400">
        <v>23505</v>
      </c>
      <c r="D70" s="2417">
        <v>6</v>
      </c>
      <c r="E70" s="2370">
        <v>1806</v>
      </c>
      <c r="F70" s="2400">
        <v>423</v>
      </c>
      <c r="G70" s="2417">
        <v>0</v>
      </c>
      <c r="H70" s="2370">
        <v>1369</v>
      </c>
      <c r="I70" s="2034">
        <v>38965</v>
      </c>
      <c r="J70" s="2370">
        <v>3920</v>
      </c>
      <c r="K70" s="2370">
        <v>11306</v>
      </c>
      <c r="L70" s="2370">
        <v>26802</v>
      </c>
      <c r="M70" s="2370">
        <v>6862</v>
      </c>
      <c r="N70" s="2087">
        <v>48890</v>
      </c>
      <c r="O70" s="2088">
        <v>87854</v>
      </c>
      <c r="P70" s="2458">
        <v>39433</v>
      </c>
      <c r="Q70" s="2472">
        <v>2065</v>
      </c>
      <c r="R70" s="2168">
        <v>8431</v>
      </c>
      <c r="S70" s="2047">
        <v>43752</v>
      </c>
      <c r="T70" s="2040">
        <v>54248</v>
      </c>
    </row>
    <row r="71" spans="1:20" ht="15" customHeight="1" x14ac:dyDescent="0.25">
      <c r="A71" s="1978" t="s">
        <v>40</v>
      </c>
      <c r="B71" s="2370">
        <v>542</v>
      </c>
      <c r="C71" s="2400">
        <v>2802</v>
      </c>
      <c r="D71" s="2417">
        <v>0</v>
      </c>
      <c r="E71" s="2370">
        <v>4100</v>
      </c>
      <c r="F71" s="2400">
        <v>5576</v>
      </c>
      <c r="G71" s="2417">
        <v>0</v>
      </c>
      <c r="H71" s="2370">
        <v>7017</v>
      </c>
      <c r="I71" s="2034">
        <v>20037</v>
      </c>
      <c r="J71" s="2370">
        <v>4338</v>
      </c>
      <c r="K71" s="2370">
        <v>952</v>
      </c>
      <c r="L71" s="2370">
        <v>1587</v>
      </c>
      <c r="M71" s="2370">
        <v>18807</v>
      </c>
      <c r="N71" s="2087">
        <v>25684</v>
      </c>
      <c r="O71" s="2088">
        <v>45721</v>
      </c>
      <c r="P71" s="2458">
        <v>42715</v>
      </c>
      <c r="Q71" s="2472">
        <v>310</v>
      </c>
      <c r="R71" s="2168">
        <v>19352</v>
      </c>
      <c r="S71" s="2047">
        <v>4</v>
      </c>
      <c r="T71" s="2040">
        <v>19666</v>
      </c>
    </row>
    <row r="72" spans="1:20" x14ac:dyDescent="0.25">
      <c r="A72" s="2696" t="s">
        <v>41</v>
      </c>
      <c r="B72" s="2370">
        <v>7928</v>
      </c>
      <c r="C72" s="2400">
        <v>10590</v>
      </c>
      <c r="D72" s="2417">
        <v>0</v>
      </c>
      <c r="E72" s="2370">
        <v>2377</v>
      </c>
      <c r="F72" s="2400">
        <v>1833</v>
      </c>
      <c r="G72" s="2417">
        <v>0</v>
      </c>
      <c r="H72" s="2370">
        <v>167</v>
      </c>
      <c r="I72" s="2034">
        <v>22895</v>
      </c>
      <c r="J72" s="2370">
        <v>4045</v>
      </c>
      <c r="K72" s="2370">
        <v>486</v>
      </c>
      <c r="L72" s="2370">
        <v>523</v>
      </c>
      <c r="M72" s="2370">
        <v>521</v>
      </c>
      <c r="N72" s="2087">
        <v>5575</v>
      </c>
      <c r="O72" s="2088">
        <v>28470</v>
      </c>
      <c r="P72" s="2458">
        <v>14649</v>
      </c>
      <c r="Q72" s="2472">
        <v>452</v>
      </c>
      <c r="R72" s="2168">
        <v>371</v>
      </c>
      <c r="S72" s="2047">
        <v>11691</v>
      </c>
      <c r="T72" s="2040">
        <v>12514</v>
      </c>
    </row>
    <row r="73" spans="1:20" x14ac:dyDescent="0.25">
      <c r="A73" s="1978" t="s">
        <v>42</v>
      </c>
      <c r="B73" s="2370">
        <v>5623</v>
      </c>
      <c r="C73" s="2400">
        <v>20542</v>
      </c>
      <c r="D73" s="2417">
        <v>0</v>
      </c>
      <c r="E73" s="2370">
        <v>4945</v>
      </c>
      <c r="F73" s="2400">
        <v>10349</v>
      </c>
      <c r="G73" s="2417">
        <v>135</v>
      </c>
      <c r="H73" s="2370">
        <v>8126</v>
      </c>
      <c r="I73" s="2034">
        <v>49586</v>
      </c>
      <c r="J73" s="2370">
        <v>15</v>
      </c>
      <c r="K73" s="2370">
        <v>121</v>
      </c>
      <c r="L73" s="2370">
        <v>0</v>
      </c>
      <c r="M73" s="2370">
        <v>54</v>
      </c>
      <c r="N73" s="2087">
        <v>190</v>
      </c>
      <c r="O73" s="2088">
        <v>49776</v>
      </c>
      <c r="P73" s="2458">
        <v>25371</v>
      </c>
      <c r="Q73" s="2472">
        <v>960</v>
      </c>
      <c r="R73" s="2168">
        <v>6828</v>
      </c>
      <c r="S73" s="2047">
        <v>14791</v>
      </c>
      <c r="T73" s="2040">
        <v>22579</v>
      </c>
    </row>
    <row r="74" spans="1:20" x14ac:dyDescent="0.25">
      <c r="A74" s="1978" t="s">
        <v>43</v>
      </c>
      <c r="B74" s="2370">
        <v>19826</v>
      </c>
      <c r="C74" s="2400">
        <v>4590</v>
      </c>
      <c r="D74" s="2417">
        <v>9</v>
      </c>
      <c r="E74" s="2370">
        <v>2679</v>
      </c>
      <c r="F74" s="2400">
        <v>939</v>
      </c>
      <c r="G74" s="2417">
        <v>0</v>
      </c>
      <c r="H74" s="2370">
        <v>1343</v>
      </c>
      <c r="I74" s="2034">
        <v>29378</v>
      </c>
      <c r="J74" s="2370">
        <v>129</v>
      </c>
      <c r="K74" s="2370">
        <v>0</v>
      </c>
      <c r="L74" s="2370">
        <v>3468</v>
      </c>
      <c r="M74" s="2370">
        <v>3</v>
      </c>
      <c r="N74" s="2087">
        <v>3600</v>
      </c>
      <c r="O74" s="2088">
        <v>32978</v>
      </c>
      <c r="P74" s="2458">
        <v>10754</v>
      </c>
      <c r="Q74" s="2472">
        <v>1490</v>
      </c>
      <c r="R74" s="2168">
        <v>3922</v>
      </c>
      <c r="S74" s="2047">
        <v>12266</v>
      </c>
      <c r="T74" s="2040">
        <v>17678</v>
      </c>
    </row>
    <row r="75" spans="1:20" x14ac:dyDescent="0.25">
      <c r="A75" s="1978" t="s">
        <v>44</v>
      </c>
      <c r="B75" s="2370">
        <v>5021</v>
      </c>
      <c r="C75" s="2400">
        <v>5358</v>
      </c>
      <c r="D75" s="2417">
        <v>0</v>
      </c>
      <c r="E75" s="2370">
        <v>5651</v>
      </c>
      <c r="F75" s="2400">
        <v>57</v>
      </c>
      <c r="G75" s="2417">
        <v>0</v>
      </c>
      <c r="H75" s="2370">
        <v>58</v>
      </c>
      <c r="I75" s="2034">
        <v>16145</v>
      </c>
      <c r="J75" s="2370">
        <v>20</v>
      </c>
      <c r="K75" s="2370">
        <v>51</v>
      </c>
      <c r="L75" s="2370">
        <v>0</v>
      </c>
      <c r="M75" s="2370">
        <v>1</v>
      </c>
      <c r="N75" s="2087">
        <v>72</v>
      </c>
      <c r="O75" s="2088">
        <v>16217</v>
      </c>
      <c r="P75" s="2458">
        <v>7948</v>
      </c>
      <c r="Q75" s="2472">
        <v>263</v>
      </c>
      <c r="R75" s="2168">
        <v>2102</v>
      </c>
      <c r="S75" s="2047">
        <v>3018</v>
      </c>
      <c r="T75" s="2040">
        <v>5383</v>
      </c>
    </row>
    <row r="76" spans="1:20" x14ac:dyDescent="0.25">
      <c r="A76" s="1978" t="s">
        <v>45</v>
      </c>
      <c r="B76" s="2370">
        <v>4024</v>
      </c>
      <c r="C76" s="2400">
        <v>2486</v>
      </c>
      <c r="D76" s="2417">
        <v>0</v>
      </c>
      <c r="E76" s="2370">
        <v>326</v>
      </c>
      <c r="F76" s="2400">
        <v>1392</v>
      </c>
      <c r="G76" s="2417">
        <v>0</v>
      </c>
      <c r="H76" s="2370">
        <v>406</v>
      </c>
      <c r="I76" s="2034">
        <v>8634</v>
      </c>
      <c r="J76" s="2370">
        <v>74</v>
      </c>
      <c r="K76" s="2370">
        <v>0</v>
      </c>
      <c r="L76" s="2370">
        <v>0</v>
      </c>
      <c r="M76" s="2370">
        <v>442</v>
      </c>
      <c r="N76" s="2087">
        <v>516</v>
      </c>
      <c r="O76" s="2088">
        <v>9150</v>
      </c>
      <c r="P76" s="2458">
        <v>3346</v>
      </c>
      <c r="Q76" s="2472">
        <v>150</v>
      </c>
      <c r="R76" s="2168">
        <v>2143</v>
      </c>
      <c r="S76" s="2047">
        <v>5514</v>
      </c>
      <c r="T76" s="2040">
        <v>7806</v>
      </c>
    </row>
    <row r="77" spans="1:20" x14ac:dyDescent="0.25">
      <c r="A77" s="1978" t="s">
        <v>46</v>
      </c>
      <c r="B77" s="2370">
        <v>4082</v>
      </c>
      <c r="C77" s="2400">
        <v>9077</v>
      </c>
      <c r="D77" s="2417">
        <v>0</v>
      </c>
      <c r="E77" s="2370">
        <v>925</v>
      </c>
      <c r="F77" s="2400">
        <v>5470</v>
      </c>
      <c r="G77" s="2417">
        <v>0</v>
      </c>
      <c r="H77" s="2370">
        <v>11756</v>
      </c>
      <c r="I77" s="2034">
        <v>31311</v>
      </c>
      <c r="J77" s="2370">
        <v>2158</v>
      </c>
      <c r="K77" s="2370">
        <v>0</v>
      </c>
      <c r="L77" s="2370">
        <v>1656</v>
      </c>
      <c r="M77" s="2370">
        <v>3178</v>
      </c>
      <c r="N77" s="2087">
        <v>6992</v>
      </c>
      <c r="O77" s="2088">
        <v>38303</v>
      </c>
      <c r="P77" s="2458">
        <v>23461</v>
      </c>
      <c r="Q77" s="2472">
        <v>579</v>
      </c>
      <c r="R77" s="2168">
        <v>4238</v>
      </c>
      <c r="S77" s="2047">
        <v>14017</v>
      </c>
      <c r="T77" s="2040">
        <v>18834</v>
      </c>
    </row>
    <row r="78" spans="1:20" x14ac:dyDescent="0.25">
      <c r="A78" s="1978" t="s">
        <v>47</v>
      </c>
      <c r="B78" s="2370">
        <v>633</v>
      </c>
      <c r="C78" s="2400">
        <v>2267</v>
      </c>
      <c r="D78" s="2417">
        <v>0</v>
      </c>
      <c r="E78" s="2370">
        <v>168</v>
      </c>
      <c r="F78" s="2400">
        <v>938</v>
      </c>
      <c r="G78" s="2417">
        <v>0</v>
      </c>
      <c r="H78" s="2370">
        <v>12</v>
      </c>
      <c r="I78" s="2034">
        <v>4018</v>
      </c>
      <c r="J78" s="2370">
        <v>0</v>
      </c>
      <c r="K78" s="2370">
        <v>0</v>
      </c>
      <c r="L78" s="2370">
        <v>306</v>
      </c>
      <c r="M78" s="2370">
        <v>59</v>
      </c>
      <c r="N78" s="2087">
        <v>365</v>
      </c>
      <c r="O78" s="2088">
        <v>4383</v>
      </c>
      <c r="P78" s="2458">
        <v>1950</v>
      </c>
      <c r="Q78" s="2472">
        <v>87</v>
      </c>
      <c r="R78" s="2168">
        <v>1128</v>
      </c>
      <c r="S78" s="2047">
        <v>1918</v>
      </c>
      <c r="T78" s="2040">
        <v>3133</v>
      </c>
    </row>
    <row r="79" spans="1:20" x14ac:dyDescent="0.25">
      <c r="A79" s="1982" t="s">
        <v>557</v>
      </c>
      <c r="B79" s="2375">
        <v>9590</v>
      </c>
      <c r="C79" s="2405">
        <v>8418</v>
      </c>
      <c r="D79" s="2422">
        <v>395</v>
      </c>
      <c r="E79" s="2375">
        <v>4648</v>
      </c>
      <c r="F79" s="2405">
        <v>1661</v>
      </c>
      <c r="G79" s="2422">
        <v>0</v>
      </c>
      <c r="H79" s="2375">
        <v>4068</v>
      </c>
      <c r="I79" s="2062">
        <v>28386</v>
      </c>
      <c r="J79" s="2375">
        <v>513</v>
      </c>
      <c r="K79" s="2375">
        <v>0</v>
      </c>
      <c r="L79" s="2375">
        <v>4163</v>
      </c>
      <c r="M79" s="2375">
        <v>1</v>
      </c>
      <c r="N79" s="2089">
        <v>4677</v>
      </c>
      <c r="O79" s="2089">
        <v>33063</v>
      </c>
      <c r="P79" s="2462">
        <v>17542</v>
      </c>
      <c r="Q79" s="2476">
        <v>5547</v>
      </c>
      <c r="R79" s="2490">
        <v>8108</v>
      </c>
      <c r="S79" s="2094">
        <v>16290</v>
      </c>
      <c r="T79" s="2062">
        <v>29945</v>
      </c>
    </row>
    <row r="80" spans="1:20" ht="15.75" thickBot="1" x14ac:dyDescent="0.3">
      <c r="A80" s="2696" t="s">
        <v>321</v>
      </c>
      <c r="B80" s="2370">
        <v>25205</v>
      </c>
      <c r="C80" s="2400">
        <v>17233</v>
      </c>
      <c r="D80" s="2417">
        <v>0</v>
      </c>
      <c r="E80" s="2370">
        <v>9692</v>
      </c>
      <c r="F80" s="2400">
        <v>9987</v>
      </c>
      <c r="G80" s="2417">
        <v>0</v>
      </c>
      <c r="H80" s="2370">
        <v>3212</v>
      </c>
      <c r="I80" s="2071">
        <v>65330</v>
      </c>
      <c r="J80" s="2370">
        <v>42644</v>
      </c>
      <c r="K80" s="2370">
        <v>22793</v>
      </c>
      <c r="L80" s="2370">
        <v>19769</v>
      </c>
      <c r="M80" s="2370">
        <v>31644</v>
      </c>
      <c r="N80" s="2087">
        <v>116849</v>
      </c>
      <c r="O80" s="2088">
        <v>182178</v>
      </c>
      <c r="P80" s="2458">
        <v>92759</v>
      </c>
      <c r="Q80" s="2708">
        <v>20302</v>
      </c>
      <c r="R80" s="2709">
        <v>16289</v>
      </c>
      <c r="S80" s="2711">
        <v>31290</v>
      </c>
      <c r="T80" s="2095">
        <v>67881</v>
      </c>
    </row>
    <row r="81" spans="1:20" s="2" customFormat="1" ht="15.75" thickBot="1" x14ac:dyDescent="0.3">
      <c r="A81" s="1992" t="s">
        <v>25</v>
      </c>
      <c r="B81" s="2096">
        <v>133660</v>
      </c>
      <c r="C81" s="2097">
        <v>141077</v>
      </c>
      <c r="D81" s="2098">
        <v>581</v>
      </c>
      <c r="E81" s="2096">
        <v>45162</v>
      </c>
      <c r="F81" s="2097">
        <v>49832</v>
      </c>
      <c r="G81" s="2098">
        <v>135</v>
      </c>
      <c r="H81" s="2096">
        <v>39517</v>
      </c>
      <c r="I81" s="2078">
        <v>409248</v>
      </c>
      <c r="J81" s="2096">
        <v>77978</v>
      </c>
      <c r="K81" s="2096">
        <v>46116</v>
      </c>
      <c r="L81" s="2096">
        <v>59900</v>
      </c>
      <c r="M81" s="2096">
        <v>62552</v>
      </c>
      <c r="N81" s="2099">
        <v>246547</v>
      </c>
      <c r="O81" s="2100">
        <v>655795</v>
      </c>
      <c r="P81" s="2096">
        <v>338964</v>
      </c>
      <c r="Q81" s="2101">
        <v>40098</v>
      </c>
      <c r="R81" s="2101">
        <v>84878</v>
      </c>
      <c r="S81" s="2102">
        <v>188282</v>
      </c>
      <c r="T81" s="2080">
        <v>313257</v>
      </c>
    </row>
    <row r="82" spans="1:20" s="2" customFormat="1" ht="15.75" thickBot="1" x14ac:dyDescent="0.3">
      <c r="A82" s="1966" t="s">
        <v>558</v>
      </c>
      <c r="B82" s="2077">
        <v>401955</v>
      </c>
      <c r="C82" s="2103">
        <v>288404</v>
      </c>
      <c r="D82" s="2104">
        <v>12771</v>
      </c>
      <c r="E82" s="2077">
        <v>104129</v>
      </c>
      <c r="F82" s="2105">
        <v>67490</v>
      </c>
      <c r="G82" s="2080">
        <v>1068</v>
      </c>
      <c r="H82" s="2077">
        <v>72820</v>
      </c>
      <c r="I82" s="2078">
        <v>934798</v>
      </c>
      <c r="J82" s="2077">
        <v>98637</v>
      </c>
      <c r="K82" s="2077">
        <v>52551</v>
      </c>
      <c r="L82" s="2077">
        <v>66264</v>
      </c>
      <c r="M82" s="2077">
        <v>69655</v>
      </c>
      <c r="N82" s="2078">
        <v>287107</v>
      </c>
      <c r="O82" s="2079">
        <v>1221905</v>
      </c>
      <c r="P82" s="2077">
        <v>564101</v>
      </c>
      <c r="Q82" s="2106">
        <v>137701</v>
      </c>
      <c r="R82" s="2106">
        <v>278874</v>
      </c>
      <c r="S82" s="2107">
        <v>395814</v>
      </c>
      <c r="T82" s="2108">
        <v>812389</v>
      </c>
    </row>
    <row r="83" spans="1:20" x14ac:dyDescent="0.25">
      <c r="O83" s="2274"/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268294</v>
      </c>
      <c r="C90" s="2116">
        <v>147327</v>
      </c>
      <c r="D90" s="2117">
        <v>12190</v>
      </c>
      <c r="E90" s="2116">
        <v>58967</v>
      </c>
      <c r="F90" s="2116">
        <v>17658</v>
      </c>
      <c r="G90" s="2117">
        <v>933</v>
      </c>
      <c r="H90" s="2116">
        <v>33303</v>
      </c>
      <c r="I90" s="2118">
        <v>525550</v>
      </c>
      <c r="J90" s="2119">
        <v>20659</v>
      </c>
      <c r="K90" s="2116">
        <v>6434</v>
      </c>
      <c r="L90" s="2119">
        <v>6364</v>
      </c>
      <c r="M90" s="2116">
        <v>7103</v>
      </c>
      <c r="N90" s="2120">
        <v>40561</v>
      </c>
      <c r="O90" s="2121">
        <v>566110</v>
      </c>
      <c r="P90" s="2122">
        <v>225136</v>
      </c>
      <c r="Q90" s="2101">
        <v>97604</v>
      </c>
      <c r="R90" s="2101">
        <v>193996</v>
      </c>
      <c r="S90" s="2102">
        <v>207532</v>
      </c>
      <c r="T90" s="2080">
        <v>499132</v>
      </c>
    </row>
    <row r="91" spans="1:20" x14ac:dyDescent="0.25">
      <c r="A91" s="2123" t="s">
        <v>49</v>
      </c>
      <c r="B91" s="2377">
        <v>197052</v>
      </c>
      <c r="C91" s="2406">
        <v>92493</v>
      </c>
      <c r="D91" s="2423">
        <v>9655</v>
      </c>
      <c r="E91" s="2406">
        <v>46743</v>
      </c>
      <c r="F91" s="2406">
        <v>12514</v>
      </c>
      <c r="G91" s="2432">
        <v>933</v>
      </c>
      <c r="H91" s="2128">
        <v>23254</v>
      </c>
      <c r="I91" s="2743">
        <v>372056</v>
      </c>
      <c r="J91" s="2387">
        <v>18232</v>
      </c>
      <c r="K91" s="2406">
        <v>6164</v>
      </c>
      <c r="L91" s="2240">
        <v>6249</v>
      </c>
      <c r="M91" s="2130">
        <v>6913</v>
      </c>
      <c r="N91" s="2131">
        <v>37558</v>
      </c>
      <c r="O91" s="2132">
        <v>409613</v>
      </c>
      <c r="P91" s="2463">
        <v>166478</v>
      </c>
      <c r="Q91" s="2477">
        <v>87362</v>
      </c>
      <c r="R91" s="2491">
        <v>165523</v>
      </c>
      <c r="S91" s="2501">
        <v>113400</v>
      </c>
      <c r="T91" s="2040">
        <v>366284</v>
      </c>
    </row>
    <row r="92" spans="1:20" x14ac:dyDescent="0.25">
      <c r="A92" s="2137" t="s">
        <v>50</v>
      </c>
      <c r="B92" s="2378">
        <v>22</v>
      </c>
      <c r="C92" s="2379">
        <v>0</v>
      </c>
      <c r="D92" s="2424">
        <v>0</v>
      </c>
      <c r="E92" s="2379">
        <v>10</v>
      </c>
      <c r="F92" s="2379">
        <v>0</v>
      </c>
      <c r="G92" s="2433">
        <v>0</v>
      </c>
      <c r="H92" s="2142">
        <v>0</v>
      </c>
      <c r="I92" s="2446">
        <v>32</v>
      </c>
      <c r="J92" s="2744">
        <v>0</v>
      </c>
      <c r="K92" s="2379">
        <v>0</v>
      </c>
      <c r="L92" s="2245">
        <v>0</v>
      </c>
      <c r="M92" s="2144">
        <v>0</v>
      </c>
      <c r="N92" s="2131">
        <v>0</v>
      </c>
      <c r="O92" s="2132">
        <v>32</v>
      </c>
      <c r="P92" s="2170">
        <v>0</v>
      </c>
      <c r="Q92" s="2478">
        <v>32</v>
      </c>
      <c r="R92" s="2425">
        <v>0</v>
      </c>
      <c r="S92" s="2434">
        <v>0</v>
      </c>
      <c r="T92" s="2149">
        <v>32</v>
      </c>
    </row>
    <row r="93" spans="1:20" x14ac:dyDescent="0.25">
      <c r="A93" s="2137" t="s">
        <v>51</v>
      </c>
      <c r="B93" s="2378">
        <v>60049</v>
      </c>
      <c r="C93" s="2379">
        <v>46365</v>
      </c>
      <c r="D93" s="2424">
        <v>2024</v>
      </c>
      <c r="E93" s="2379">
        <v>8140</v>
      </c>
      <c r="F93" s="2379">
        <v>3834</v>
      </c>
      <c r="G93" s="2433">
        <v>0</v>
      </c>
      <c r="H93" s="2142">
        <v>8808</v>
      </c>
      <c r="I93" s="2446">
        <v>127195</v>
      </c>
      <c r="J93" s="2744">
        <v>1338</v>
      </c>
      <c r="K93" s="2379">
        <v>72</v>
      </c>
      <c r="L93" s="2245">
        <v>115</v>
      </c>
      <c r="M93" s="2144">
        <v>190</v>
      </c>
      <c r="N93" s="2131">
        <v>1715</v>
      </c>
      <c r="O93" s="2132">
        <v>128910</v>
      </c>
      <c r="P93" s="2170">
        <v>46151</v>
      </c>
      <c r="Q93" s="2478">
        <v>1945</v>
      </c>
      <c r="R93" s="2425">
        <v>18776</v>
      </c>
      <c r="S93" s="2434">
        <v>84987</v>
      </c>
      <c r="T93" s="2149">
        <v>105709</v>
      </c>
    </row>
    <row r="94" spans="1:20" x14ac:dyDescent="0.25">
      <c r="A94" s="2150" t="s">
        <v>52</v>
      </c>
      <c r="B94" s="2379">
        <v>5272</v>
      </c>
      <c r="C94" s="2379">
        <v>1904</v>
      </c>
      <c r="D94" s="2424">
        <v>246</v>
      </c>
      <c r="E94" s="2380">
        <v>2618</v>
      </c>
      <c r="F94" s="2380">
        <v>361</v>
      </c>
      <c r="G94" s="2434">
        <v>0</v>
      </c>
      <c r="H94" s="2441">
        <v>579</v>
      </c>
      <c r="I94" s="2446">
        <v>10734</v>
      </c>
      <c r="J94" s="2745">
        <v>1019</v>
      </c>
      <c r="K94" s="2380">
        <v>71</v>
      </c>
      <c r="L94" s="2151">
        <v>0</v>
      </c>
      <c r="M94" s="2380">
        <v>0</v>
      </c>
      <c r="N94" s="2131">
        <v>1090</v>
      </c>
      <c r="O94" s="2132">
        <v>11824</v>
      </c>
      <c r="P94" s="2170">
        <v>5178</v>
      </c>
      <c r="Q94" s="2478">
        <v>5073</v>
      </c>
      <c r="R94" s="2425">
        <v>2698</v>
      </c>
      <c r="S94" s="2434">
        <v>3927</v>
      </c>
      <c r="T94" s="2149">
        <v>11698</v>
      </c>
    </row>
    <row r="95" spans="1:20" x14ac:dyDescent="0.25">
      <c r="A95" s="2154" t="s">
        <v>53</v>
      </c>
      <c r="B95" s="2380">
        <v>4691</v>
      </c>
      <c r="C95" s="2380">
        <v>6289</v>
      </c>
      <c r="D95" s="2425">
        <v>265</v>
      </c>
      <c r="E95" s="2380">
        <v>1246</v>
      </c>
      <c r="F95" s="2380">
        <v>913</v>
      </c>
      <c r="G95" s="2434">
        <v>0</v>
      </c>
      <c r="H95" s="2441">
        <v>400</v>
      </c>
      <c r="I95" s="2446">
        <v>13537</v>
      </c>
      <c r="J95" s="2745">
        <v>70</v>
      </c>
      <c r="K95" s="2380">
        <v>128</v>
      </c>
      <c r="L95" s="2151">
        <v>0</v>
      </c>
      <c r="M95" s="2380">
        <v>0</v>
      </c>
      <c r="N95" s="2131">
        <v>198</v>
      </c>
      <c r="O95" s="2132">
        <v>13735</v>
      </c>
      <c r="P95" s="2170">
        <v>6493</v>
      </c>
      <c r="Q95" s="2478">
        <v>1526</v>
      </c>
      <c r="R95" s="2425">
        <v>6739</v>
      </c>
      <c r="S95" s="2434">
        <v>5218</v>
      </c>
      <c r="T95" s="2149">
        <v>13483</v>
      </c>
    </row>
    <row r="96" spans="1:20" ht="15.75" thickBot="1" x14ac:dyDescent="0.3">
      <c r="A96" s="2155" t="s">
        <v>23</v>
      </c>
      <c r="B96" s="2381">
        <v>1210</v>
      </c>
      <c r="C96" s="2381">
        <v>277</v>
      </c>
      <c r="D96" s="2426">
        <v>0</v>
      </c>
      <c r="E96" s="2381">
        <v>211</v>
      </c>
      <c r="F96" s="2381">
        <v>36</v>
      </c>
      <c r="G96" s="2435">
        <v>0</v>
      </c>
      <c r="H96" s="2442">
        <v>262</v>
      </c>
      <c r="I96" s="2447">
        <v>1996</v>
      </c>
      <c r="J96" s="2390">
        <v>0</v>
      </c>
      <c r="K96" s="2381">
        <v>0</v>
      </c>
      <c r="L96" s="2156">
        <v>0</v>
      </c>
      <c r="M96" s="2381">
        <v>0</v>
      </c>
      <c r="N96" s="2131">
        <v>0</v>
      </c>
      <c r="O96" s="2132">
        <v>1996</v>
      </c>
      <c r="P96" s="2464">
        <v>836</v>
      </c>
      <c r="Q96" s="2712">
        <v>1666</v>
      </c>
      <c r="R96" s="2713">
        <v>260</v>
      </c>
      <c r="S96" s="2714">
        <v>0</v>
      </c>
      <c r="T96" s="2715">
        <v>1926</v>
      </c>
    </row>
    <row r="97" spans="1:20" ht="15.75" thickBot="1" x14ac:dyDescent="0.3">
      <c r="A97" s="2115" t="s">
        <v>492</v>
      </c>
      <c r="B97" s="2116">
        <v>133660</v>
      </c>
      <c r="C97" s="2116">
        <v>141077</v>
      </c>
      <c r="D97" s="2117">
        <v>581</v>
      </c>
      <c r="E97" s="2116">
        <v>45162</v>
      </c>
      <c r="F97" s="2116">
        <v>49832</v>
      </c>
      <c r="G97" s="2117">
        <v>135</v>
      </c>
      <c r="H97" s="2122">
        <v>39517</v>
      </c>
      <c r="I97" s="2118">
        <v>409248</v>
      </c>
      <c r="J97" s="2166">
        <v>77978</v>
      </c>
      <c r="K97" s="2116">
        <v>46116</v>
      </c>
      <c r="L97" s="2116">
        <v>59900</v>
      </c>
      <c r="M97" s="2116">
        <v>62552</v>
      </c>
      <c r="N97" s="2120">
        <v>246547</v>
      </c>
      <c r="O97" s="2121">
        <v>655795</v>
      </c>
      <c r="P97" s="2122">
        <v>338964</v>
      </c>
      <c r="Q97" s="2101">
        <v>40098</v>
      </c>
      <c r="R97" s="2101">
        <v>84878</v>
      </c>
      <c r="S97" s="2102">
        <v>188282</v>
      </c>
      <c r="T97" s="2080">
        <v>313257</v>
      </c>
    </row>
    <row r="98" spans="1:20" x14ac:dyDescent="0.25">
      <c r="A98" s="2137" t="s">
        <v>49</v>
      </c>
      <c r="B98" s="2380">
        <v>97047</v>
      </c>
      <c r="C98" s="2380">
        <v>97130</v>
      </c>
      <c r="D98" s="2425">
        <v>503</v>
      </c>
      <c r="E98" s="2380">
        <v>34453</v>
      </c>
      <c r="F98" s="2380">
        <v>39513</v>
      </c>
      <c r="G98" s="2434">
        <v>135</v>
      </c>
      <c r="H98" s="2441">
        <v>36494</v>
      </c>
      <c r="I98" s="2743">
        <v>304636</v>
      </c>
      <c r="J98" s="2745">
        <v>72429</v>
      </c>
      <c r="K98" s="2380">
        <v>33042</v>
      </c>
      <c r="L98" s="2380">
        <v>45112</v>
      </c>
      <c r="M98" s="2380">
        <v>60705</v>
      </c>
      <c r="N98" s="2131">
        <v>211288</v>
      </c>
      <c r="O98" s="2132">
        <v>515923</v>
      </c>
      <c r="P98" s="2170">
        <v>280160</v>
      </c>
      <c r="Q98" s="2477">
        <v>36811</v>
      </c>
      <c r="R98" s="2491">
        <v>79026</v>
      </c>
      <c r="S98" s="2501">
        <v>138972</v>
      </c>
      <c r="T98" s="2040">
        <v>254809</v>
      </c>
    </row>
    <row r="99" spans="1:20" x14ac:dyDescent="0.25">
      <c r="A99" s="2137" t="s">
        <v>50</v>
      </c>
      <c r="B99" s="2380">
        <v>32</v>
      </c>
      <c r="C99" s="2380">
        <v>0</v>
      </c>
      <c r="D99" s="2425">
        <v>0</v>
      </c>
      <c r="E99" s="2380">
        <v>6</v>
      </c>
      <c r="F99" s="2380">
        <v>3</v>
      </c>
      <c r="G99" s="2434">
        <v>0</v>
      </c>
      <c r="H99" s="2441">
        <v>1</v>
      </c>
      <c r="I99" s="2446">
        <v>42</v>
      </c>
      <c r="J99" s="2745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42</v>
      </c>
      <c r="P99" s="2170">
        <v>8</v>
      </c>
      <c r="Q99" s="2478">
        <v>12</v>
      </c>
      <c r="R99" s="2425">
        <v>31</v>
      </c>
      <c r="S99" s="2434">
        <v>0</v>
      </c>
      <c r="T99" s="2149">
        <v>44</v>
      </c>
    </row>
    <row r="100" spans="1:20" x14ac:dyDescent="0.25">
      <c r="A100" s="2137" t="s">
        <v>51</v>
      </c>
      <c r="B100" s="2167">
        <v>35980</v>
      </c>
      <c r="C100" s="2167">
        <v>42773</v>
      </c>
      <c r="D100" s="2168">
        <v>30</v>
      </c>
      <c r="E100" s="2167">
        <v>9805</v>
      </c>
      <c r="F100" s="2167">
        <v>9636</v>
      </c>
      <c r="G100" s="2169">
        <v>0</v>
      </c>
      <c r="H100" s="2170">
        <v>2804</v>
      </c>
      <c r="I100" s="2446">
        <v>100997</v>
      </c>
      <c r="J100" s="2746">
        <v>5549</v>
      </c>
      <c r="K100" s="2167">
        <v>13074</v>
      </c>
      <c r="L100" s="2167">
        <v>13666</v>
      </c>
      <c r="M100" s="2167">
        <v>1789</v>
      </c>
      <c r="N100" s="2131">
        <v>34078</v>
      </c>
      <c r="O100" s="2132">
        <v>135075</v>
      </c>
      <c r="P100" s="2170">
        <v>55101</v>
      </c>
      <c r="Q100" s="2478">
        <v>2320</v>
      </c>
      <c r="R100" s="2425">
        <v>4078</v>
      </c>
      <c r="S100" s="2434">
        <v>48963</v>
      </c>
      <c r="T100" s="2149">
        <v>55360</v>
      </c>
    </row>
    <row r="101" spans="1:20" x14ac:dyDescent="0.25">
      <c r="A101" s="2150" t="s">
        <v>52</v>
      </c>
      <c r="B101" s="2167">
        <v>445</v>
      </c>
      <c r="C101" s="2167">
        <v>556</v>
      </c>
      <c r="D101" s="2168">
        <v>48</v>
      </c>
      <c r="E101" s="2167">
        <v>675</v>
      </c>
      <c r="F101" s="2167">
        <v>89</v>
      </c>
      <c r="G101" s="2169">
        <v>0</v>
      </c>
      <c r="H101" s="2170">
        <v>174</v>
      </c>
      <c r="I101" s="2446">
        <v>1938</v>
      </c>
      <c r="J101" s="2746">
        <v>0</v>
      </c>
      <c r="K101" s="2167">
        <v>0</v>
      </c>
      <c r="L101" s="2167">
        <v>0</v>
      </c>
      <c r="M101" s="2167">
        <v>59</v>
      </c>
      <c r="N101" s="2131">
        <v>59</v>
      </c>
      <c r="O101" s="2132">
        <v>1997</v>
      </c>
      <c r="P101" s="2170">
        <v>1106</v>
      </c>
      <c r="Q101" s="2478">
        <v>626</v>
      </c>
      <c r="R101" s="2425">
        <v>1011</v>
      </c>
      <c r="S101" s="2434">
        <v>330</v>
      </c>
      <c r="T101" s="2149">
        <v>1967</v>
      </c>
    </row>
    <row r="102" spans="1:20" x14ac:dyDescent="0.25">
      <c r="A102" s="2150" t="s">
        <v>53</v>
      </c>
      <c r="B102" s="2167">
        <v>57</v>
      </c>
      <c r="C102" s="2167">
        <v>12</v>
      </c>
      <c r="D102" s="2168">
        <v>0</v>
      </c>
      <c r="E102" s="2167">
        <v>195</v>
      </c>
      <c r="F102" s="2167">
        <v>33</v>
      </c>
      <c r="G102" s="2169">
        <v>0</v>
      </c>
      <c r="H102" s="2338">
        <v>29</v>
      </c>
      <c r="I102" s="2446">
        <v>326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326</v>
      </c>
      <c r="P102" s="2170">
        <v>185</v>
      </c>
      <c r="Q102" s="2478">
        <v>224</v>
      </c>
      <c r="R102" s="2425">
        <v>102</v>
      </c>
      <c r="S102" s="2434">
        <v>0</v>
      </c>
      <c r="T102" s="2149">
        <v>326</v>
      </c>
    </row>
    <row r="103" spans="1:20" ht="15.75" thickBot="1" x14ac:dyDescent="0.3">
      <c r="A103" s="2340" t="s">
        <v>23</v>
      </c>
      <c r="B103" s="2382">
        <v>99</v>
      </c>
      <c r="C103" s="2382">
        <v>607</v>
      </c>
      <c r="D103" s="2427">
        <v>0</v>
      </c>
      <c r="E103" s="2382">
        <v>28</v>
      </c>
      <c r="F103" s="2382">
        <v>558</v>
      </c>
      <c r="G103" s="2436">
        <v>0</v>
      </c>
      <c r="H103" s="2443">
        <v>17</v>
      </c>
      <c r="I103" s="2447">
        <v>1309</v>
      </c>
      <c r="J103" s="2391">
        <v>0</v>
      </c>
      <c r="K103" s="2382">
        <v>0</v>
      </c>
      <c r="L103" s="2382">
        <v>1122</v>
      </c>
      <c r="M103" s="2382">
        <v>0</v>
      </c>
      <c r="N103" s="2131">
        <v>1122</v>
      </c>
      <c r="O103" s="2132">
        <v>2431</v>
      </c>
      <c r="P103" s="2464">
        <v>2404</v>
      </c>
      <c r="Q103" s="2712">
        <v>105</v>
      </c>
      <c r="R103" s="2713">
        <v>629</v>
      </c>
      <c r="S103" s="2714">
        <v>17</v>
      </c>
      <c r="T103" s="2715">
        <v>751</v>
      </c>
    </row>
    <row r="104" spans="1:20" ht="15.75" thickBot="1" x14ac:dyDescent="0.3">
      <c r="A104" s="2178" t="s">
        <v>558</v>
      </c>
      <c r="B104" s="2179">
        <v>401955</v>
      </c>
      <c r="C104" s="2180">
        <v>288404</v>
      </c>
      <c r="D104" s="2182">
        <v>12771</v>
      </c>
      <c r="E104" s="2180">
        <v>104129</v>
      </c>
      <c r="F104" s="2180">
        <v>67490</v>
      </c>
      <c r="G104" s="2182">
        <v>1068</v>
      </c>
      <c r="H104" s="2180">
        <v>72820</v>
      </c>
      <c r="I104" s="2181">
        <v>934798</v>
      </c>
      <c r="J104" s="2179">
        <v>98637</v>
      </c>
      <c r="K104" s="2179">
        <v>52551</v>
      </c>
      <c r="L104" s="2179">
        <v>66264</v>
      </c>
      <c r="M104" s="2179">
        <v>69655</v>
      </c>
      <c r="N104" s="2120">
        <v>287107</v>
      </c>
      <c r="O104" s="2121">
        <v>1221905</v>
      </c>
      <c r="P104" s="2179">
        <v>564101</v>
      </c>
      <c r="Q104" s="2182">
        <v>137701</v>
      </c>
      <c r="R104" s="2182">
        <v>278874</v>
      </c>
      <c r="S104" s="2182">
        <v>395814</v>
      </c>
      <c r="T104" s="2182">
        <v>812389</v>
      </c>
    </row>
    <row r="105" spans="1:20" ht="30" thickBot="1" x14ac:dyDescent="0.3">
      <c r="A105" s="2183" t="s">
        <v>559</v>
      </c>
      <c r="B105" s="2184">
        <v>681816</v>
      </c>
      <c r="C105" s="2184">
        <v>311799</v>
      </c>
      <c r="D105" s="2185">
        <v>23958</v>
      </c>
      <c r="E105" s="2184">
        <v>176696</v>
      </c>
      <c r="F105" s="2184">
        <v>76987</v>
      </c>
      <c r="G105" s="2185">
        <v>1389</v>
      </c>
      <c r="H105" s="2184">
        <v>95677</v>
      </c>
      <c r="I105" s="1379">
        <v>1342975</v>
      </c>
      <c r="J105" s="2184">
        <v>102208</v>
      </c>
      <c r="K105" s="2184">
        <v>53787</v>
      </c>
      <c r="L105" s="2184">
        <v>66266</v>
      </c>
      <c r="M105" s="2184">
        <v>69690</v>
      </c>
      <c r="N105" s="1379">
        <v>291951</v>
      </c>
      <c r="O105" s="1380">
        <v>1634926</v>
      </c>
      <c r="P105" s="2184">
        <v>691079</v>
      </c>
      <c r="Q105" s="2185">
        <v>488265</v>
      </c>
      <c r="R105" s="2185">
        <v>298593</v>
      </c>
      <c r="S105" s="2185">
        <v>409649</v>
      </c>
      <c r="T105" s="2185">
        <v>1196507</v>
      </c>
    </row>
    <row r="107" spans="1:20" x14ac:dyDescent="0.25">
      <c r="B107" s="2274"/>
    </row>
    <row r="109" spans="1:20" x14ac:dyDescent="0.25">
      <c r="M109" s="2563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V109"/>
  <sheetViews>
    <sheetView topLeftCell="B64" zoomScale="85" zoomScaleNormal="85" workbookViewId="0">
      <selection activeCell="Q109" sqref="Q109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633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728"/>
      <c r="B3" s="1907"/>
      <c r="C3" s="2728"/>
      <c r="D3" s="1907"/>
      <c r="E3" s="1907"/>
      <c r="F3" s="3615" t="s">
        <v>543</v>
      </c>
      <c r="G3" s="3615"/>
      <c r="H3" s="2728"/>
      <c r="I3" s="1907"/>
      <c r="J3" s="2728"/>
      <c r="K3" s="2728"/>
      <c r="L3" s="2728"/>
      <c r="M3" s="2728"/>
      <c r="N3" s="2728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20" t="s">
        <v>14</v>
      </c>
      <c r="C8" s="3606" t="s">
        <v>15</v>
      </c>
      <c r="D8" s="3607"/>
      <c r="E8" s="3621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727" t="s">
        <v>15</v>
      </c>
      <c r="D9" s="1909" t="s">
        <v>546</v>
      </c>
      <c r="E9" s="3609"/>
      <c r="F9" s="2727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x14ac:dyDescent="0.25">
      <c r="A10" s="1914" t="s">
        <v>17</v>
      </c>
      <c r="B10" s="2369">
        <v>9326</v>
      </c>
      <c r="C10" s="2504">
        <v>982</v>
      </c>
      <c r="D10" s="2516">
        <v>629</v>
      </c>
      <c r="E10" s="2369">
        <v>9550</v>
      </c>
      <c r="F10" s="2504">
        <v>302</v>
      </c>
      <c r="G10" s="2516">
        <v>0</v>
      </c>
      <c r="H10" s="2540">
        <v>664</v>
      </c>
      <c r="I10" s="2034">
        <v>20825</v>
      </c>
      <c r="J10" s="2369">
        <v>77</v>
      </c>
      <c r="K10" s="2369">
        <v>0</v>
      </c>
      <c r="L10" s="2369">
        <v>0</v>
      </c>
      <c r="M10" s="2369">
        <v>0</v>
      </c>
      <c r="N10" s="2034">
        <v>77</v>
      </c>
      <c r="O10" s="2035">
        <v>20902</v>
      </c>
      <c r="P10" s="2457">
        <v>5978</v>
      </c>
      <c r="Q10" s="2471">
        <v>17732</v>
      </c>
      <c r="R10" s="2486">
        <v>619</v>
      </c>
      <c r="S10" s="2499">
        <v>453</v>
      </c>
      <c r="T10" s="2040">
        <v>18804</v>
      </c>
    </row>
    <row r="11" spans="1:20" x14ac:dyDescent="0.25">
      <c r="A11" s="2680" t="s">
        <v>552</v>
      </c>
      <c r="B11" s="2370">
        <v>1904</v>
      </c>
      <c r="C11" s="2505">
        <v>662</v>
      </c>
      <c r="D11" s="2517">
        <v>496</v>
      </c>
      <c r="E11" s="2370">
        <v>3670</v>
      </c>
      <c r="F11" s="2505">
        <v>143</v>
      </c>
      <c r="G11" s="2516">
        <v>0</v>
      </c>
      <c r="H11" s="2540">
        <v>35</v>
      </c>
      <c r="I11" s="2034">
        <v>6414</v>
      </c>
      <c r="J11" s="2370">
        <v>1</v>
      </c>
      <c r="K11" s="2370">
        <v>0</v>
      </c>
      <c r="L11" s="2370">
        <v>0</v>
      </c>
      <c r="M11" s="2369">
        <v>0</v>
      </c>
      <c r="N11" s="2034">
        <v>1</v>
      </c>
      <c r="O11" s="2035">
        <v>6415</v>
      </c>
      <c r="P11" s="2458">
        <v>1895</v>
      </c>
      <c r="Q11" s="2472">
        <v>5255</v>
      </c>
      <c r="R11" s="2168">
        <v>199</v>
      </c>
      <c r="S11" s="2169">
        <v>1</v>
      </c>
      <c r="T11" s="2040">
        <v>5455</v>
      </c>
    </row>
    <row r="12" spans="1:20" s="1945" customFormat="1" x14ac:dyDescent="0.25">
      <c r="A12" s="1933" t="s">
        <v>553</v>
      </c>
      <c r="B12" s="2371">
        <v>260</v>
      </c>
      <c r="C12" s="2506">
        <v>137</v>
      </c>
      <c r="D12" s="2518">
        <v>69</v>
      </c>
      <c r="E12" s="2529">
        <v>1258</v>
      </c>
      <c r="F12" s="2506">
        <v>19</v>
      </c>
      <c r="G12" s="2535">
        <v>0</v>
      </c>
      <c r="H12" s="2541">
        <v>0</v>
      </c>
      <c r="I12" s="2053">
        <v>1674</v>
      </c>
      <c r="J12" s="2371">
        <v>0</v>
      </c>
      <c r="K12" s="2371">
        <v>0</v>
      </c>
      <c r="L12" s="2371">
        <v>0</v>
      </c>
      <c r="M12" s="2439">
        <v>0</v>
      </c>
      <c r="N12" s="2053">
        <v>0</v>
      </c>
      <c r="O12" s="2054">
        <v>1674</v>
      </c>
      <c r="P12" s="2459">
        <v>418</v>
      </c>
      <c r="Q12" s="2473">
        <v>1630</v>
      </c>
      <c r="R12" s="2487">
        <v>0</v>
      </c>
      <c r="S12" s="2552">
        <v>0</v>
      </c>
      <c r="T12" s="2052">
        <v>1630</v>
      </c>
    </row>
    <row r="13" spans="1:20" s="1945" customFormat="1" x14ac:dyDescent="0.25">
      <c r="A13" s="1933" t="s">
        <v>412</v>
      </c>
      <c r="B13" s="2371">
        <v>156</v>
      </c>
      <c r="C13" s="2506">
        <v>50</v>
      </c>
      <c r="D13" s="2518">
        <v>15</v>
      </c>
      <c r="E13" s="2529">
        <v>732</v>
      </c>
      <c r="F13" s="2506">
        <v>100</v>
      </c>
      <c r="G13" s="2535">
        <v>0</v>
      </c>
      <c r="H13" s="2541">
        <v>0</v>
      </c>
      <c r="I13" s="2053">
        <v>1038</v>
      </c>
      <c r="J13" s="2371">
        <v>0</v>
      </c>
      <c r="K13" s="2371">
        <v>0</v>
      </c>
      <c r="L13" s="2371">
        <v>0</v>
      </c>
      <c r="M13" s="2439">
        <v>0</v>
      </c>
      <c r="N13" s="2053">
        <v>0</v>
      </c>
      <c r="O13" s="2054">
        <v>1038</v>
      </c>
      <c r="P13" s="2459">
        <v>315</v>
      </c>
      <c r="Q13" s="2473">
        <v>806</v>
      </c>
      <c r="R13" s="2487">
        <v>112</v>
      </c>
      <c r="S13" s="2552">
        <v>0</v>
      </c>
      <c r="T13" s="2052">
        <v>918</v>
      </c>
    </row>
    <row r="14" spans="1:20" s="1945" customFormat="1" x14ac:dyDescent="0.25">
      <c r="A14" s="1933" t="s">
        <v>554</v>
      </c>
      <c r="B14" s="2371">
        <v>1194</v>
      </c>
      <c r="C14" s="2506">
        <v>441</v>
      </c>
      <c r="D14" s="2518">
        <v>378</v>
      </c>
      <c r="E14" s="2529">
        <v>1046</v>
      </c>
      <c r="F14" s="2506">
        <v>24</v>
      </c>
      <c r="G14" s="2535">
        <v>0</v>
      </c>
      <c r="H14" s="2541">
        <v>5</v>
      </c>
      <c r="I14" s="2053">
        <v>2710</v>
      </c>
      <c r="J14" s="2371">
        <v>0</v>
      </c>
      <c r="K14" s="2371">
        <v>0</v>
      </c>
      <c r="L14" s="2371">
        <v>0</v>
      </c>
      <c r="M14" s="2439">
        <v>0</v>
      </c>
      <c r="N14" s="2053">
        <v>0</v>
      </c>
      <c r="O14" s="2054">
        <v>2710</v>
      </c>
      <c r="P14" s="2459">
        <v>951</v>
      </c>
      <c r="Q14" s="2473">
        <v>1926</v>
      </c>
      <c r="R14" s="2487">
        <v>87</v>
      </c>
      <c r="S14" s="2552">
        <v>1</v>
      </c>
      <c r="T14" s="2052">
        <v>2014</v>
      </c>
    </row>
    <row r="15" spans="1:20" x14ac:dyDescent="0.25">
      <c r="A15" s="2680" t="s">
        <v>555</v>
      </c>
      <c r="B15" s="2370">
        <v>1039</v>
      </c>
      <c r="C15" s="2505">
        <v>381</v>
      </c>
      <c r="D15" s="2517">
        <v>339</v>
      </c>
      <c r="E15" s="2370">
        <v>2402</v>
      </c>
      <c r="F15" s="2505">
        <v>25</v>
      </c>
      <c r="G15" s="2516">
        <v>0</v>
      </c>
      <c r="H15" s="2540">
        <v>66</v>
      </c>
      <c r="I15" s="2034">
        <v>3913</v>
      </c>
      <c r="J15" s="2370">
        <v>0</v>
      </c>
      <c r="K15" s="2370">
        <v>0</v>
      </c>
      <c r="L15" s="2370">
        <v>0</v>
      </c>
      <c r="M15" s="2369">
        <v>0</v>
      </c>
      <c r="N15" s="2034">
        <v>0</v>
      </c>
      <c r="O15" s="2035">
        <v>3913</v>
      </c>
      <c r="P15" s="2458">
        <v>1106</v>
      </c>
      <c r="Q15" s="2472">
        <v>3481</v>
      </c>
      <c r="R15" s="2168">
        <v>135</v>
      </c>
      <c r="S15" s="2169">
        <v>4</v>
      </c>
      <c r="T15" s="2040">
        <v>3620</v>
      </c>
    </row>
    <row r="16" spans="1:20" x14ac:dyDescent="0.25">
      <c r="A16" s="1947" t="s">
        <v>556</v>
      </c>
      <c r="B16" s="2698">
        <v>363</v>
      </c>
      <c r="C16" s="2716">
        <v>132</v>
      </c>
      <c r="D16" s="2717">
        <v>90</v>
      </c>
      <c r="E16" s="2718">
        <v>1045</v>
      </c>
      <c r="F16" s="2716">
        <v>0</v>
      </c>
      <c r="G16" s="2522">
        <v>0</v>
      </c>
      <c r="H16" s="2542">
        <v>17</v>
      </c>
      <c r="I16" s="2062">
        <v>1557</v>
      </c>
      <c r="J16" s="2698">
        <v>0</v>
      </c>
      <c r="K16" s="2698">
        <v>0</v>
      </c>
      <c r="L16" s="2698">
        <v>0</v>
      </c>
      <c r="M16" s="2440">
        <v>0</v>
      </c>
      <c r="N16" s="2062">
        <v>0</v>
      </c>
      <c r="O16" s="2062">
        <v>1557</v>
      </c>
      <c r="P16" s="2701">
        <v>431</v>
      </c>
      <c r="Q16" s="2702">
        <v>1324</v>
      </c>
      <c r="R16" s="2703">
        <v>135</v>
      </c>
      <c r="S16" s="2719">
        <v>0</v>
      </c>
      <c r="T16" s="2062">
        <v>1459</v>
      </c>
    </row>
    <row r="17" spans="1:22" ht="15.75" thickBot="1" x14ac:dyDescent="0.3">
      <c r="A17" s="2680" t="s">
        <v>23</v>
      </c>
      <c r="B17" s="2704">
        <v>1608</v>
      </c>
      <c r="C17" s="2720">
        <v>286</v>
      </c>
      <c r="D17" s="2721">
        <v>210</v>
      </c>
      <c r="E17" s="2704">
        <v>2324</v>
      </c>
      <c r="F17" s="2720">
        <v>230</v>
      </c>
      <c r="G17" s="2517">
        <v>0</v>
      </c>
      <c r="H17" s="2540">
        <v>151</v>
      </c>
      <c r="I17" s="2071">
        <v>4599</v>
      </c>
      <c r="J17" s="2704">
        <v>25</v>
      </c>
      <c r="K17" s="2704">
        <v>180</v>
      </c>
      <c r="L17" s="2704">
        <v>0</v>
      </c>
      <c r="M17" s="2369">
        <v>0</v>
      </c>
      <c r="N17" s="2071">
        <v>205</v>
      </c>
      <c r="O17" s="2072">
        <v>4804</v>
      </c>
      <c r="P17" s="2707">
        <v>2076</v>
      </c>
      <c r="Q17" s="2708">
        <v>4459</v>
      </c>
      <c r="R17" s="2709">
        <v>174</v>
      </c>
      <c r="S17" s="2710">
        <v>81</v>
      </c>
      <c r="T17" s="2040">
        <v>4714</v>
      </c>
    </row>
    <row r="18" spans="1:22" ht="15.75" thickBot="1" x14ac:dyDescent="0.3">
      <c r="A18" s="1966" t="s">
        <v>24</v>
      </c>
      <c r="B18" s="2077">
        <v>13878</v>
      </c>
      <c r="C18" s="2077">
        <v>2311</v>
      </c>
      <c r="D18" s="2216">
        <v>1674</v>
      </c>
      <c r="E18" s="2077">
        <v>17946</v>
      </c>
      <c r="F18" s="2077">
        <v>701</v>
      </c>
      <c r="G18" s="2216">
        <v>0</v>
      </c>
      <c r="H18" s="2077">
        <v>916</v>
      </c>
      <c r="I18" s="2078">
        <v>35752</v>
      </c>
      <c r="J18" s="2077">
        <v>103</v>
      </c>
      <c r="K18" s="2077">
        <v>180</v>
      </c>
      <c r="L18" s="2077">
        <v>0</v>
      </c>
      <c r="M18" s="2077">
        <v>0</v>
      </c>
      <c r="N18" s="2078">
        <v>283</v>
      </c>
      <c r="O18" s="2079">
        <v>36035</v>
      </c>
      <c r="P18" s="2077">
        <v>11056</v>
      </c>
      <c r="Q18" s="2080">
        <v>30928</v>
      </c>
      <c r="R18" s="2080">
        <v>1127</v>
      </c>
      <c r="S18" s="2080">
        <v>539</v>
      </c>
      <c r="T18" s="2080">
        <v>32594</v>
      </c>
      <c r="V18" s="2274"/>
    </row>
    <row r="19" spans="1:22" x14ac:dyDescent="0.25">
      <c r="A19" s="2729" t="s">
        <v>609</v>
      </c>
      <c r="B19" s="2737">
        <v>0</v>
      </c>
      <c r="C19" s="2747">
        <v>0</v>
      </c>
      <c r="D19" s="2748">
        <v>0</v>
      </c>
      <c r="E19" s="2749">
        <v>89</v>
      </c>
      <c r="F19" s="2747">
        <v>639</v>
      </c>
      <c r="G19" s="2748">
        <v>0</v>
      </c>
      <c r="H19" s="2749">
        <v>0</v>
      </c>
      <c r="I19" s="2034">
        <v>728</v>
      </c>
      <c r="J19" s="2737">
        <v>0</v>
      </c>
      <c r="K19" s="2737">
        <v>0</v>
      </c>
      <c r="L19" s="2737">
        <v>0</v>
      </c>
      <c r="M19" s="2737">
        <v>0</v>
      </c>
      <c r="N19" s="2740">
        <v>0</v>
      </c>
      <c r="O19" s="2741">
        <v>728</v>
      </c>
      <c r="P19" s="2742">
        <v>639</v>
      </c>
      <c r="Q19" s="2471">
        <v>41</v>
      </c>
      <c r="R19" s="2486">
        <v>46</v>
      </c>
      <c r="S19" s="2499">
        <v>639</v>
      </c>
      <c r="T19" s="2040">
        <v>726</v>
      </c>
      <c r="V19" s="2274"/>
    </row>
    <row r="20" spans="1:22" x14ac:dyDescent="0.25">
      <c r="A20" s="1978" t="s">
        <v>610</v>
      </c>
      <c r="B20" s="2370">
        <v>84</v>
      </c>
      <c r="C20" s="2505">
        <v>1</v>
      </c>
      <c r="D20" s="2517">
        <v>1</v>
      </c>
      <c r="E20" s="2532">
        <v>37</v>
      </c>
      <c r="F20" s="2505">
        <v>0</v>
      </c>
      <c r="G20" s="2517">
        <v>0</v>
      </c>
      <c r="H20" s="2532">
        <v>0</v>
      </c>
      <c r="I20" s="2034">
        <v>122</v>
      </c>
      <c r="J20" s="2370">
        <v>0</v>
      </c>
      <c r="K20" s="2370">
        <v>0</v>
      </c>
      <c r="L20" s="2370">
        <v>0</v>
      </c>
      <c r="M20" s="2370">
        <v>0</v>
      </c>
      <c r="N20" s="2087">
        <v>0</v>
      </c>
      <c r="O20" s="2088">
        <v>122</v>
      </c>
      <c r="P20" s="2458">
        <v>2</v>
      </c>
      <c r="Q20" s="2472">
        <v>122</v>
      </c>
      <c r="R20" s="2168">
        <v>0</v>
      </c>
      <c r="S20" s="2169">
        <v>0</v>
      </c>
      <c r="T20" s="2040">
        <v>122</v>
      </c>
      <c r="V20" s="2274"/>
    </row>
    <row r="21" spans="1:22" x14ac:dyDescent="0.25">
      <c r="A21" s="1978" t="s">
        <v>37</v>
      </c>
      <c r="B21" s="2370">
        <v>0</v>
      </c>
      <c r="C21" s="2505">
        <v>0</v>
      </c>
      <c r="D21" s="2517">
        <v>0</v>
      </c>
      <c r="E21" s="2532">
        <v>0</v>
      </c>
      <c r="F21" s="2505">
        <v>0</v>
      </c>
      <c r="G21" s="2517">
        <v>0</v>
      </c>
      <c r="H21" s="2532">
        <v>0</v>
      </c>
      <c r="I21" s="2034">
        <v>0</v>
      </c>
      <c r="J21" s="2370">
        <v>0</v>
      </c>
      <c r="K21" s="2370">
        <v>0</v>
      </c>
      <c r="L21" s="2370">
        <v>0</v>
      </c>
      <c r="M21" s="2370">
        <v>0</v>
      </c>
      <c r="N21" s="2087">
        <v>0</v>
      </c>
      <c r="O21" s="2088">
        <v>0</v>
      </c>
      <c r="P21" s="2458">
        <v>0</v>
      </c>
      <c r="Q21" s="2472">
        <v>0</v>
      </c>
      <c r="R21" s="2168">
        <v>0</v>
      </c>
      <c r="S21" s="2169">
        <v>0</v>
      </c>
      <c r="T21" s="2040">
        <v>0</v>
      </c>
    </row>
    <row r="22" spans="1:22" x14ac:dyDescent="0.25">
      <c r="A22" s="1978" t="s">
        <v>38</v>
      </c>
      <c r="B22" s="2370">
        <v>19</v>
      </c>
      <c r="C22" s="2505">
        <v>0</v>
      </c>
      <c r="D22" s="2517">
        <v>0</v>
      </c>
      <c r="E22" s="2532">
        <v>0</v>
      </c>
      <c r="F22" s="2505">
        <v>0</v>
      </c>
      <c r="G22" s="2517">
        <v>0</v>
      </c>
      <c r="H22" s="2532">
        <v>0</v>
      </c>
      <c r="I22" s="2034">
        <v>19</v>
      </c>
      <c r="J22" s="2370">
        <v>0</v>
      </c>
      <c r="K22" s="2370">
        <v>0</v>
      </c>
      <c r="L22" s="2370">
        <v>0</v>
      </c>
      <c r="M22" s="2370">
        <v>0</v>
      </c>
      <c r="N22" s="2087">
        <v>0</v>
      </c>
      <c r="O22" s="2088">
        <v>19</v>
      </c>
      <c r="P22" s="2458">
        <v>19</v>
      </c>
      <c r="Q22" s="2472">
        <v>19</v>
      </c>
      <c r="R22" s="2168">
        <v>0</v>
      </c>
      <c r="S22" s="2169">
        <v>0</v>
      </c>
      <c r="T22" s="2040">
        <v>19</v>
      </c>
    </row>
    <row r="23" spans="1:22" x14ac:dyDescent="0.25">
      <c r="A23" s="1978" t="s">
        <v>39</v>
      </c>
      <c r="B23" s="2370">
        <v>0</v>
      </c>
      <c r="C23" s="2505">
        <v>0</v>
      </c>
      <c r="D23" s="2517">
        <v>0</v>
      </c>
      <c r="E23" s="2532">
        <v>32</v>
      </c>
      <c r="F23" s="2505">
        <v>0</v>
      </c>
      <c r="G23" s="2517">
        <v>0</v>
      </c>
      <c r="H23" s="2532">
        <v>0</v>
      </c>
      <c r="I23" s="2034">
        <v>32</v>
      </c>
      <c r="J23" s="2370">
        <v>0</v>
      </c>
      <c r="K23" s="2370">
        <v>0</v>
      </c>
      <c r="L23" s="2370">
        <v>0</v>
      </c>
      <c r="M23" s="2370">
        <v>0</v>
      </c>
      <c r="N23" s="2087">
        <v>0</v>
      </c>
      <c r="O23" s="2088">
        <v>32</v>
      </c>
      <c r="P23" s="2458">
        <v>1</v>
      </c>
      <c r="Q23" s="2472">
        <v>31</v>
      </c>
      <c r="R23" s="2168">
        <v>0</v>
      </c>
      <c r="S23" s="2169">
        <v>0</v>
      </c>
      <c r="T23" s="2040">
        <v>31</v>
      </c>
    </row>
    <row r="24" spans="1:22" ht="15" customHeight="1" x14ac:dyDescent="0.25">
      <c r="A24" s="1978" t="s">
        <v>40</v>
      </c>
      <c r="B24" s="2370">
        <v>0</v>
      </c>
      <c r="C24" s="2505">
        <v>0</v>
      </c>
      <c r="D24" s="2517">
        <v>0</v>
      </c>
      <c r="E24" s="2532">
        <v>0</v>
      </c>
      <c r="F24" s="2505">
        <v>0</v>
      </c>
      <c r="G24" s="2517">
        <v>0</v>
      </c>
      <c r="H24" s="2532">
        <v>0</v>
      </c>
      <c r="I24" s="2034">
        <v>0</v>
      </c>
      <c r="J24" s="2370">
        <v>0</v>
      </c>
      <c r="K24" s="2370">
        <v>0</v>
      </c>
      <c r="L24" s="2370">
        <v>0</v>
      </c>
      <c r="M24" s="2370">
        <v>0</v>
      </c>
      <c r="N24" s="2087">
        <v>0</v>
      </c>
      <c r="O24" s="2088">
        <v>0</v>
      </c>
      <c r="P24" s="2458">
        <v>0</v>
      </c>
      <c r="Q24" s="2472">
        <v>0</v>
      </c>
      <c r="R24" s="2168">
        <v>0</v>
      </c>
      <c r="S24" s="2169">
        <v>0</v>
      </c>
      <c r="T24" s="2040">
        <v>0</v>
      </c>
    </row>
    <row r="25" spans="1:22" x14ac:dyDescent="0.25">
      <c r="A25" s="2696" t="s">
        <v>41</v>
      </c>
      <c r="B25" s="2370">
        <v>0</v>
      </c>
      <c r="C25" s="2505">
        <v>3</v>
      </c>
      <c r="D25" s="2517">
        <v>3</v>
      </c>
      <c r="E25" s="2532">
        <v>0</v>
      </c>
      <c r="F25" s="2505">
        <v>0</v>
      </c>
      <c r="G25" s="2517">
        <v>0</v>
      </c>
      <c r="H25" s="2532">
        <v>0</v>
      </c>
      <c r="I25" s="2034">
        <v>3</v>
      </c>
      <c r="J25" s="2370">
        <v>0</v>
      </c>
      <c r="K25" s="2370">
        <v>0</v>
      </c>
      <c r="L25" s="2370">
        <v>0</v>
      </c>
      <c r="M25" s="2370">
        <v>0</v>
      </c>
      <c r="N25" s="2087">
        <v>0</v>
      </c>
      <c r="O25" s="2088">
        <v>3</v>
      </c>
      <c r="P25" s="2458">
        <v>3</v>
      </c>
      <c r="Q25" s="2472">
        <v>3</v>
      </c>
      <c r="R25" s="2168">
        <v>0</v>
      </c>
      <c r="S25" s="2169">
        <v>0</v>
      </c>
      <c r="T25" s="2040">
        <v>3</v>
      </c>
    </row>
    <row r="26" spans="1:22" x14ac:dyDescent="0.25">
      <c r="A26" s="1978" t="s">
        <v>42</v>
      </c>
      <c r="B26" s="2370">
        <v>0</v>
      </c>
      <c r="C26" s="2505">
        <v>0</v>
      </c>
      <c r="D26" s="2517">
        <v>0</v>
      </c>
      <c r="E26" s="2532">
        <v>0</v>
      </c>
      <c r="F26" s="2505">
        <v>0</v>
      </c>
      <c r="G26" s="2517">
        <v>0</v>
      </c>
      <c r="H26" s="2532">
        <v>0</v>
      </c>
      <c r="I26" s="2034">
        <v>0</v>
      </c>
      <c r="J26" s="2370">
        <v>0</v>
      </c>
      <c r="K26" s="2370">
        <v>0</v>
      </c>
      <c r="L26" s="2370">
        <v>0</v>
      </c>
      <c r="M26" s="2370">
        <v>0</v>
      </c>
      <c r="N26" s="2087">
        <v>0</v>
      </c>
      <c r="O26" s="2088">
        <v>0</v>
      </c>
      <c r="P26" s="2458">
        <v>0</v>
      </c>
      <c r="Q26" s="2472">
        <v>0</v>
      </c>
      <c r="R26" s="2168">
        <v>0</v>
      </c>
      <c r="S26" s="2169">
        <v>0</v>
      </c>
      <c r="T26" s="2040">
        <v>0</v>
      </c>
    </row>
    <row r="27" spans="1:22" x14ac:dyDescent="0.25">
      <c r="A27" s="1978" t="s">
        <v>43</v>
      </c>
      <c r="B27" s="2370">
        <v>30</v>
      </c>
      <c r="C27" s="2505">
        <v>20</v>
      </c>
      <c r="D27" s="2517">
        <v>0</v>
      </c>
      <c r="E27" s="2532">
        <v>217</v>
      </c>
      <c r="F27" s="2505">
        <v>0</v>
      </c>
      <c r="G27" s="2517">
        <v>0</v>
      </c>
      <c r="H27" s="2532">
        <v>0</v>
      </c>
      <c r="I27" s="2034">
        <v>266</v>
      </c>
      <c r="J27" s="2370">
        <v>0</v>
      </c>
      <c r="K27" s="2370">
        <v>0</v>
      </c>
      <c r="L27" s="2370">
        <v>0</v>
      </c>
      <c r="M27" s="2370">
        <v>0</v>
      </c>
      <c r="N27" s="2087">
        <v>0</v>
      </c>
      <c r="O27" s="2088">
        <v>266</v>
      </c>
      <c r="P27" s="2458">
        <v>66</v>
      </c>
      <c r="Q27" s="2472">
        <v>158</v>
      </c>
      <c r="R27" s="2168">
        <v>40</v>
      </c>
      <c r="S27" s="2169">
        <v>69</v>
      </c>
      <c r="T27" s="2040">
        <v>268</v>
      </c>
    </row>
    <row r="28" spans="1:22" x14ac:dyDescent="0.25">
      <c r="A28" s="1978" t="s">
        <v>44</v>
      </c>
      <c r="B28" s="2370">
        <v>0</v>
      </c>
      <c r="C28" s="2505">
        <v>0</v>
      </c>
      <c r="D28" s="2517">
        <v>0</v>
      </c>
      <c r="E28" s="2532">
        <v>21</v>
      </c>
      <c r="F28" s="2505">
        <v>0</v>
      </c>
      <c r="G28" s="2517">
        <v>0</v>
      </c>
      <c r="H28" s="2532">
        <v>0</v>
      </c>
      <c r="I28" s="2034">
        <v>21</v>
      </c>
      <c r="J28" s="2370">
        <v>0</v>
      </c>
      <c r="K28" s="2370">
        <v>0</v>
      </c>
      <c r="L28" s="2370">
        <v>0</v>
      </c>
      <c r="M28" s="2370">
        <v>0</v>
      </c>
      <c r="N28" s="2087">
        <v>0</v>
      </c>
      <c r="O28" s="2088">
        <v>21</v>
      </c>
      <c r="P28" s="2458">
        <v>0</v>
      </c>
      <c r="Q28" s="2472">
        <v>21</v>
      </c>
      <c r="R28" s="2168">
        <v>0</v>
      </c>
      <c r="S28" s="2169">
        <v>0</v>
      </c>
      <c r="T28" s="2040">
        <v>21</v>
      </c>
    </row>
    <row r="29" spans="1:22" x14ac:dyDescent="0.25">
      <c r="A29" s="1978" t="s">
        <v>45</v>
      </c>
      <c r="B29" s="2370">
        <v>0</v>
      </c>
      <c r="C29" s="2505">
        <v>0</v>
      </c>
      <c r="D29" s="2517">
        <v>0</v>
      </c>
      <c r="E29" s="2532">
        <v>0</v>
      </c>
      <c r="F29" s="2505">
        <v>0</v>
      </c>
      <c r="G29" s="2517">
        <v>0</v>
      </c>
      <c r="H29" s="2532">
        <v>0</v>
      </c>
      <c r="I29" s="2034">
        <v>0</v>
      </c>
      <c r="J29" s="2370">
        <v>0</v>
      </c>
      <c r="K29" s="2370">
        <v>0</v>
      </c>
      <c r="L29" s="2370">
        <v>0</v>
      </c>
      <c r="M29" s="2370">
        <v>0</v>
      </c>
      <c r="N29" s="2087">
        <v>0</v>
      </c>
      <c r="O29" s="2088">
        <v>0</v>
      </c>
      <c r="P29" s="2458">
        <v>0</v>
      </c>
      <c r="Q29" s="2472">
        <v>0</v>
      </c>
      <c r="R29" s="2168">
        <v>0</v>
      </c>
      <c r="S29" s="2169">
        <v>0</v>
      </c>
      <c r="T29" s="2040">
        <v>0</v>
      </c>
    </row>
    <row r="30" spans="1:22" x14ac:dyDescent="0.25">
      <c r="A30" s="1978" t="s">
        <v>46</v>
      </c>
      <c r="B30" s="2370">
        <v>0</v>
      </c>
      <c r="C30" s="2505">
        <v>0</v>
      </c>
      <c r="D30" s="2517">
        <v>0</v>
      </c>
      <c r="E30" s="2532">
        <v>0</v>
      </c>
      <c r="F30" s="2505">
        <v>0</v>
      </c>
      <c r="G30" s="2517">
        <v>0</v>
      </c>
      <c r="H30" s="2532">
        <v>0</v>
      </c>
      <c r="I30" s="2034">
        <v>0</v>
      </c>
      <c r="J30" s="2370">
        <v>0</v>
      </c>
      <c r="K30" s="2370">
        <v>0</v>
      </c>
      <c r="L30" s="2370">
        <v>0</v>
      </c>
      <c r="M30" s="2370">
        <v>0</v>
      </c>
      <c r="N30" s="2087">
        <v>0</v>
      </c>
      <c r="O30" s="2088">
        <v>0</v>
      </c>
      <c r="P30" s="2458">
        <v>0</v>
      </c>
      <c r="Q30" s="2472">
        <v>0</v>
      </c>
      <c r="R30" s="2168">
        <v>0</v>
      </c>
      <c r="S30" s="2169">
        <v>0</v>
      </c>
      <c r="T30" s="2040">
        <v>0</v>
      </c>
    </row>
    <row r="31" spans="1:22" x14ac:dyDescent="0.25">
      <c r="A31" s="1978" t="s">
        <v>47</v>
      </c>
      <c r="B31" s="2370">
        <v>0</v>
      </c>
      <c r="C31" s="2505">
        <v>0</v>
      </c>
      <c r="D31" s="2517">
        <v>0</v>
      </c>
      <c r="E31" s="2532">
        <v>0</v>
      </c>
      <c r="F31" s="2505">
        <v>0</v>
      </c>
      <c r="G31" s="2517">
        <v>0</v>
      </c>
      <c r="H31" s="2532">
        <v>0</v>
      </c>
      <c r="I31" s="2034">
        <v>0</v>
      </c>
      <c r="J31" s="2370">
        <v>0</v>
      </c>
      <c r="K31" s="2370">
        <v>0</v>
      </c>
      <c r="L31" s="2370">
        <v>0</v>
      </c>
      <c r="M31" s="2370">
        <v>0</v>
      </c>
      <c r="N31" s="2087">
        <v>0</v>
      </c>
      <c r="O31" s="2088">
        <v>0</v>
      </c>
      <c r="P31" s="2458">
        <v>0</v>
      </c>
      <c r="Q31" s="2472">
        <v>0</v>
      </c>
      <c r="R31" s="2168">
        <v>0</v>
      </c>
      <c r="S31" s="2169">
        <v>0</v>
      </c>
      <c r="T31" s="2040">
        <v>0</v>
      </c>
    </row>
    <row r="32" spans="1:22" x14ac:dyDescent="0.25">
      <c r="A32" s="1982" t="s">
        <v>557</v>
      </c>
      <c r="B32" s="2375">
        <v>161</v>
      </c>
      <c r="C32" s="2510">
        <v>4</v>
      </c>
      <c r="D32" s="2522">
        <v>1</v>
      </c>
      <c r="E32" s="2533">
        <v>140</v>
      </c>
      <c r="F32" s="2510">
        <v>0</v>
      </c>
      <c r="G32" s="2522">
        <v>0</v>
      </c>
      <c r="H32" s="2533">
        <v>8</v>
      </c>
      <c r="I32" s="2062">
        <v>313</v>
      </c>
      <c r="J32" s="2375">
        <v>0</v>
      </c>
      <c r="K32" s="2375">
        <v>0</v>
      </c>
      <c r="L32" s="2375">
        <v>0</v>
      </c>
      <c r="M32" s="2375">
        <v>0</v>
      </c>
      <c r="N32" s="2089">
        <v>0</v>
      </c>
      <c r="O32" s="2089">
        <v>313</v>
      </c>
      <c r="P32" s="2462">
        <v>18</v>
      </c>
      <c r="Q32" s="2476">
        <v>274</v>
      </c>
      <c r="R32" s="2490">
        <v>8</v>
      </c>
      <c r="S32" s="2554">
        <v>0</v>
      </c>
      <c r="T32" s="2062">
        <v>282</v>
      </c>
    </row>
    <row r="33" spans="1:20" ht="15.75" thickBot="1" x14ac:dyDescent="0.3">
      <c r="A33" s="2680" t="s">
        <v>321</v>
      </c>
      <c r="B33" s="2370">
        <v>0</v>
      </c>
      <c r="C33" s="2505">
        <v>1</v>
      </c>
      <c r="D33" s="2517">
        <v>0</v>
      </c>
      <c r="E33" s="2532">
        <v>10</v>
      </c>
      <c r="F33" s="2505">
        <v>0</v>
      </c>
      <c r="G33" s="2517">
        <v>0</v>
      </c>
      <c r="H33" s="2532">
        <v>0</v>
      </c>
      <c r="I33" s="2071">
        <v>11</v>
      </c>
      <c r="J33" s="2370">
        <v>0</v>
      </c>
      <c r="K33" s="2370">
        <v>0</v>
      </c>
      <c r="L33" s="2370">
        <v>0</v>
      </c>
      <c r="M33" s="2370">
        <v>0</v>
      </c>
      <c r="N33" s="2087">
        <v>0</v>
      </c>
      <c r="O33" s="2088">
        <v>11</v>
      </c>
      <c r="P33" s="2458">
        <v>1</v>
      </c>
      <c r="Q33" s="2708">
        <v>7</v>
      </c>
      <c r="R33" s="2709">
        <v>0</v>
      </c>
      <c r="S33" s="2710">
        <v>0</v>
      </c>
      <c r="T33" s="2095">
        <v>7</v>
      </c>
    </row>
    <row r="34" spans="1:20" s="2" customFormat="1" ht="15.75" thickBot="1" x14ac:dyDescent="0.3">
      <c r="A34" s="1992" t="s">
        <v>25</v>
      </c>
      <c r="B34" s="2096">
        <v>294</v>
      </c>
      <c r="C34" s="2212">
        <v>28</v>
      </c>
      <c r="D34" s="2213">
        <v>5</v>
      </c>
      <c r="E34" s="2214">
        <v>546</v>
      </c>
      <c r="F34" s="2212">
        <v>639</v>
      </c>
      <c r="G34" s="2213">
        <v>0</v>
      </c>
      <c r="H34" s="2214">
        <v>8</v>
      </c>
      <c r="I34" s="2078">
        <v>1516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1516</v>
      </c>
      <c r="P34" s="2096">
        <v>748</v>
      </c>
      <c r="Q34" s="2101">
        <v>676</v>
      </c>
      <c r="R34" s="2101">
        <v>94</v>
      </c>
      <c r="S34" s="2102">
        <v>708</v>
      </c>
      <c r="T34" s="2080">
        <v>1478</v>
      </c>
    </row>
    <row r="35" spans="1:20" s="2" customFormat="1" ht="15.75" thickBot="1" x14ac:dyDescent="0.3">
      <c r="A35" s="1966" t="s">
        <v>558</v>
      </c>
      <c r="B35" s="2077">
        <v>14172</v>
      </c>
      <c r="C35" s="2103">
        <v>2340</v>
      </c>
      <c r="D35" s="2215">
        <v>1679</v>
      </c>
      <c r="E35" s="2077">
        <v>18492</v>
      </c>
      <c r="F35" s="2105">
        <v>1340</v>
      </c>
      <c r="G35" s="2216">
        <v>0</v>
      </c>
      <c r="H35" s="2077">
        <v>924</v>
      </c>
      <c r="I35" s="2078">
        <v>37268</v>
      </c>
      <c r="J35" s="2077">
        <v>103</v>
      </c>
      <c r="K35" s="2077">
        <v>180</v>
      </c>
      <c r="L35" s="2077">
        <v>0</v>
      </c>
      <c r="M35" s="2077">
        <v>0</v>
      </c>
      <c r="N35" s="2078">
        <v>283</v>
      </c>
      <c r="O35" s="2079">
        <v>37550</v>
      </c>
      <c r="P35" s="2077">
        <v>11804</v>
      </c>
      <c r="Q35" s="2106">
        <v>31604</v>
      </c>
      <c r="R35" s="2106">
        <v>1222</v>
      </c>
      <c r="S35" s="2107">
        <v>1247</v>
      </c>
      <c r="T35" s="2108">
        <v>34072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20" t="s">
        <v>14</v>
      </c>
      <c r="C41" s="3606" t="s">
        <v>15</v>
      </c>
      <c r="D41" s="3607"/>
      <c r="E41" s="3621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727" t="s">
        <v>15</v>
      </c>
      <c r="D42" s="1909" t="s">
        <v>546</v>
      </c>
      <c r="E42" s="3609"/>
      <c r="F42" s="2727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503">
        <v>9399</v>
      </c>
      <c r="C43" s="2406">
        <v>807</v>
      </c>
      <c r="D43" s="2423">
        <v>502</v>
      </c>
      <c r="E43" s="2534">
        <v>7632</v>
      </c>
      <c r="F43" s="2534">
        <v>175</v>
      </c>
      <c r="G43" s="2501">
        <v>0</v>
      </c>
      <c r="H43" s="2543">
        <v>481</v>
      </c>
      <c r="I43" s="2034">
        <v>18494</v>
      </c>
      <c r="J43" s="2738">
        <v>25</v>
      </c>
      <c r="K43" s="2551">
        <v>99</v>
      </c>
      <c r="L43" s="2534">
        <v>0</v>
      </c>
      <c r="M43" s="2543">
        <v>0</v>
      </c>
      <c r="N43" s="2034">
        <v>124</v>
      </c>
      <c r="O43" s="2035">
        <v>18618</v>
      </c>
      <c r="P43" s="2742">
        <v>5816</v>
      </c>
      <c r="Q43" s="2472">
        <v>15482</v>
      </c>
      <c r="R43" s="2168">
        <v>38</v>
      </c>
      <c r="S43" s="2169">
        <v>457</v>
      </c>
      <c r="T43" s="2750">
        <v>15977</v>
      </c>
    </row>
    <row r="44" spans="1:20" s="2" customFormat="1" ht="15.75" thickBot="1" x14ac:dyDescent="0.3">
      <c r="A44" s="1978" t="s">
        <v>28</v>
      </c>
      <c r="B44" s="2400">
        <v>4479</v>
      </c>
      <c r="C44" s="2380">
        <v>1504</v>
      </c>
      <c r="D44" s="2425">
        <v>1172</v>
      </c>
      <c r="E44" s="2380">
        <v>10314</v>
      </c>
      <c r="F44" s="2380">
        <v>526</v>
      </c>
      <c r="G44" s="2501">
        <v>0</v>
      </c>
      <c r="H44" s="2543">
        <v>435</v>
      </c>
      <c r="I44" s="2071">
        <v>17258</v>
      </c>
      <c r="J44" s="2391">
        <v>78</v>
      </c>
      <c r="K44" s="2745">
        <v>81</v>
      </c>
      <c r="L44" s="2380">
        <v>0</v>
      </c>
      <c r="M44" s="2543">
        <v>0</v>
      </c>
      <c r="N44" s="2034">
        <v>159</v>
      </c>
      <c r="O44" s="2035">
        <v>17417</v>
      </c>
      <c r="P44" s="2224">
        <v>5240</v>
      </c>
      <c r="Q44" s="2708">
        <v>15445</v>
      </c>
      <c r="R44" s="2709">
        <v>1089</v>
      </c>
      <c r="S44" s="2710">
        <v>82</v>
      </c>
      <c r="T44" s="2715">
        <v>16616</v>
      </c>
    </row>
    <row r="45" spans="1:20" s="2" customFormat="1" ht="15.75" thickBot="1" x14ac:dyDescent="0.3">
      <c r="A45" s="1966" t="s">
        <v>24</v>
      </c>
      <c r="B45" s="2103">
        <v>13878</v>
      </c>
      <c r="C45" s="2103">
        <v>2311</v>
      </c>
      <c r="D45" s="2101">
        <v>1674</v>
      </c>
      <c r="E45" s="2103">
        <v>17946</v>
      </c>
      <c r="F45" s="2103">
        <v>701</v>
      </c>
      <c r="G45" s="2101">
        <v>0</v>
      </c>
      <c r="H45" s="2105">
        <v>916</v>
      </c>
      <c r="I45" s="2078">
        <v>35752</v>
      </c>
      <c r="J45" s="2077">
        <v>103</v>
      </c>
      <c r="K45" s="2103">
        <v>180</v>
      </c>
      <c r="L45" s="2103">
        <v>0</v>
      </c>
      <c r="M45" s="2103">
        <v>0</v>
      </c>
      <c r="N45" s="2078">
        <v>283</v>
      </c>
      <c r="O45" s="2079">
        <v>36035</v>
      </c>
      <c r="P45" s="2105">
        <v>11056</v>
      </c>
      <c r="Q45" s="2225">
        <v>30928</v>
      </c>
      <c r="R45" s="2225">
        <v>1127</v>
      </c>
      <c r="S45" s="2226">
        <v>539</v>
      </c>
      <c r="T45" s="2098">
        <v>32594</v>
      </c>
    </row>
    <row r="46" spans="1:20" s="2" customFormat="1" ht="15.75" thickBot="1" x14ac:dyDescent="0.3">
      <c r="A46" s="1966" t="s">
        <v>25</v>
      </c>
      <c r="B46" s="2227">
        <v>294</v>
      </c>
      <c r="C46" s="2227">
        <v>28</v>
      </c>
      <c r="D46" s="2106">
        <v>5</v>
      </c>
      <c r="E46" s="2227">
        <v>546</v>
      </c>
      <c r="F46" s="2227">
        <v>639</v>
      </c>
      <c r="G46" s="2106">
        <v>0</v>
      </c>
      <c r="H46" s="2227">
        <v>8</v>
      </c>
      <c r="I46" s="2078">
        <v>1516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1516</v>
      </c>
      <c r="P46" s="2230">
        <v>748</v>
      </c>
      <c r="Q46" s="2101">
        <v>676</v>
      </c>
      <c r="R46" s="2101">
        <v>94</v>
      </c>
      <c r="S46" s="2102">
        <v>708</v>
      </c>
      <c r="T46" s="2080">
        <v>1478</v>
      </c>
    </row>
    <row r="47" spans="1:20" s="2" customFormat="1" ht="15.75" thickBot="1" x14ac:dyDescent="0.3">
      <c r="A47" s="2028" t="s">
        <v>558</v>
      </c>
      <c r="B47" s="2227">
        <v>14172</v>
      </c>
      <c r="C47" s="2227">
        <v>2340</v>
      </c>
      <c r="D47" s="2106">
        <v>1679</v>
      </c>
      <c r="E47" s="2227">
        <v>18492</v>
      </c>
      <c r="F47" s="2227">
        <v>1340</v>
      </c>
      <c r="G47" s="2106">
        <v>0</v>
      </c>
      <c r="H47" s="2230">
        <v>924</v>
      </c>
      <c r="I47" s="2078">
        <v>37268</v>
      </c>
      <c r="J47" s="2077">
        <v>103</v>
      </c>
      <c r="K47" s="2227">
        <v>180</v>
      </c>
      <c r="L47" s="2227">
        <v>0</v>
      </c>
      <c r="M47" s="2227">
        <v>0</v>
      </c>
      <c r="N47" s="2231">
        <v>283</v>
      </c>
      <c r="O47" s="2232">
        <v>37550</v>
      </c>
      <c r="P47" s="2105">
        <v>11804</v>
      </c>
      <c r="Q47" s="2106">
        <v>31604</v>
      </c>
      <c r="R47" s="2106">
        <v>1222</v>
      </c>
      <c r="S47" s="2107">
        <v>1247</v>
      </c>
      <c r="T47" s="2108">
        <v>34072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61"/>
      <c r="Q49" s="113"/>
      <c r="R49" s="113"/>
      <c r="S49" s="113"/>
      <c r="T49" s="113"/>
    </row>
    <row r="50" spans="1:20" x14ac:dyDescent="0.25">
      <c r="P50" s="2"/>
    </row>
    <row r="51" spans="1:20" ht="15.75" thickBot="1" x14ac:dyDescent="0.3"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20" t="s">
        <v>14</v>
      </c>
      <c r="C55" s="3606" t="s">
        <v>15</v>
      </c>
      <c r="D55" s="3607"/>
      <c r="E55" s="3621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727" t="s">
        <v>15</v>
      </c>
      <c r="D56" s="1909" t="s">
        <v>546</v>
      </c>
      <c r="E56" s="3609"/>
      <c r="F56" s="2727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1914" t="s">
        <v>17</v>
      </c>
      <c r="B57" s="2369">
        <v>5505</v>
      </c>
      <c r="C57" s="2399">
        <v>5920</v>
      </c>
      <c r="D57" s="2416">
        <v>795</v>
      </c>
      <c r="E57" s="2369">
        <v>5718</v>
      </c>
      <c r="F57" s="2399">
        <v>1194</v>
      </c>
      <c r="G57" s="2416">
        <v>45</v>
      </c>
      <c r="H57" s="2369">
        <v>1852</v>
      </c>
      <c r="I57" s="2034">
        <v>20189</v>
      </c>
      <c r="J57" s="2369">
        <v>381</v>
      </c>
      <c r="K57" s="2369">
        <v>238</v>
      </c>
      <c r="L57" s="2369">
        <v>1084</v>
      </c>
      <c r="M57" s="2369">
        <v>35</v>
      </c>
      <c r="N57" s="2034">
        <v>1738</v>
      </c>
      <c r="O57" s="2035">
        <v>21926</v>
      </c>
      <c r="P57" s="2457">
        <v>8351</v>
      </c>
      <c r="Q57" s="2471">
        <v>5730</v>
      </c>
      <c r="R57" s="2486">
        <v>7635</v>
      </c>
      <c r="S57" s="2499">
        <v>8071</v>
      </c>
      <c r="T57" s="2040">
        <v>21436</v>
      </c>
    </row>
    <row r="58" spans="1:20" x14ac:dyDescent="0.25">
      <c r="A58" s="2680" t="s">
        <v>552</v>
      </c>
      <c r="B58" s="2370">
        <v>5526</v>
      </c>
      <c r="C58" s="2400">
        <v>4107</v>
      </c>
      <c r="D58" s="2417">
        <v>817</v>
      </c>
      <c r="E58" s="2370">
        <v>4317</v>
      </c>
      <c r="F58" s="2400">
        <v>2205</v>
      </c>
      <c r="G58" s="2416">
        <v>0</v>
      </c>
      <c r="H58" s="2369">
        <v>2863</v>
      </c>
      <c r="I58" s="2034">
        <v>19019</v>
      </c>
      <c r="J58" s="2370">
        <v>785</v>
      </c>
      <c r="K58" s="2370">
        <v>128</v>
      </c>
      <c r="L58" s="2370">
        <v>2221</v>
      </c>
      <c r="M58" s="2369">
        <v>52</v>
      </c>
      <c r="N58" s="2034">
        <v>3186</v>
      </c>
      <c r="O58" s="2035">
        <v>22205</v>
      </c>
      <c r="P58" s="2458">
        <v>13096</v>
      </c>
      <c r="Q58" s="2472">
        <v>2612</v>
      </c>
      <c r="R58" s="2168">
        <v>7652</v>
      </c>
      <c r="S58" s="2169">
        <v>8147</v>
      </c>
      <c r="T58" s="2040">
        <v>18410</v>
      </c>
    </row>
    <row r="59" spans="1:20" s="1945" customFormat="1" x14ac:dyDescent="0.25">
      <c r="A59" s="1933" t="s">
        <v>553</v>
      </c>
      <c r="B59" s="2371">
        <v>1403</v>
      </c>
      <c r="C59" s="2401">
        <v>762</v>
      </c>
      <c r="D59" s="2417">
        <v>0</v>
      </c>
      <c r="E59" s="2371">
        <v>1133</v>
      </c>
      <c r="F59" s="2401">
        <v>1033</v>
      </c>
      <c r="G59" s="2416">
        <v>0</v>
      </c>
      <c r="H59" s="2439">
        <v>2354</v>
      </c>
      <c r="I59" s="2053">
        <v>6685</v>
      </c>
      <c r="J59" s="2371">
        <v>486</v>
      </c>
      <c r="K59" s="2371">
        <v>0</v>
      </c>
      <c r="L59" s="2371">
        <v>148</v>
      </c>
      <c r="M59" s="2439">
        <v>45</v>
      </c>
      <c r="N59" s="2053">
        <v>679</v>
      </c>
      <c r="O59" s="2054">
        <v>7364</v>
      </c>
      <c r="P59" s="2459">
        <v>5853</v>
      </c>
      <c r="Q59" s="2473">
        <v>1284</v>
      </c>
      <c r="R59" s="2487">
        <v>875</v>
      </c>
      <c r="S59" s="2552">
        <v>2632</v>
      </c>
      <c r="T59" s="2052">
        <v>4791</v>
      </c>
    </row>
    <row r="60" spans="1:20" s="1945" customFormat="1" x14ac:dyDescent="0.25">
      <c r="A60" s="1933" t="s">
        <v>412</v>
      </c>
      <c r="B60" s="2371">
        <v>2706</v>
      </c>
      <c r="C60" s="2401">
        <v>1338</v>
      </c>
      <c r="D60" s="2417">
        <v>159</v>
      </c>
      <c r="E60" s="2371">
        <v>1452</v>
      </c>
      <c r="F60" s="2401">
        <v>863</v>
      </c>
      <c r="G60" s="2416">
        <v>0</v>
      </c>
      <c r="H60" s="2439">
        <v>199</v>
      </c>
      <c r="I60" s="2053">
        <v>6558</v>
      </c>
      <c r="J60" s="2371">
        <v>15</v>
      </c>
      <c r="K60" s="2371">
        <v>0</v>
      </c>
      <c r="L60" s="2371">
        <v>1675</v>
      </c>
      <c r="M60" s="2439">
        <v>0</v>
      </c>
      <c r="N60" s="2053">
        <v>1690</v>
      </c>
      <c r="O60" s="2054">
        <v>8248</v>
      </c>
      <c r="P60" s="2459">
        <v>4335</v>
      </c>
      <c r="Q60" s="2473">
        <v>390</v>
      </c>
      <c r="R60" s="2487">
        <v>4042</v>
      </c>
      <c r="S60" s="2552">
        <v>2944</v>
      </c>
      <c r="T60" s="2052">
        <v>7376</v>
      </c>
    </row>
    <row r="61" spans="1:20" s="1945" customFormat="1" x14ac:dyDescent="0.25">
      <c r="A61" s="1933" t="s">
        <v>554</v>
      </c>
      <c r="B61" s="2371">
        <v>1219</v>
      </c>
      <c r="C61" s="2401">
        <v>1955</v>
      </c>
      <c r="D61" s="2417">
        <v>606</v>
      </c>
      <c r="E61" s="2371">
        <v>1479</v>
      </c>
      <c r="F61" s="2401">
        <v>308</v>
      </c>
      <c r="G61" s="2416">
        <v>0</v>
      </c>
      <c r="H61" s="2439">
        <v>229</v>
      </c>
      <c r="I61" s="2053">
        <v>5190</v>
      </c>
      <c r="J61" s="2371">
        <v>284</v>
      </c>
      <c r="K61" s="2371">
        <v>0</v>
      </c>
      <c r="L61" s="2371">
        <v>398</v>
      </c>
      <c r="M61" s="2439">
        <v>7</v>
      </c>
      <c r="N61" s="2053">
        <v>689</v>
      </c>
      <c r="O61" s="2054">
        <v>5879</v>
      </c>
      <c r="P61" s="2459">
        <v>2555</v>
      </c>
      <c r="Q61" s="2473">
        <v>487</v>
      </c>
      <c r="R61" s="2487">
        <v>2502</v>
      </c>
      <c r="S61" s="2552">
        <v>2542</v>
      </c>
      <c r="T61" s="2052">
        <v>5531</v>
      </c>
    </row>
    <row r="62" spans="1:20" x14ac:dyDescent="0.25">
      <c r="A62" s="2680" t="s">
        <v>555</v>
      </c>
      <c r="B62" s="2370">
        <v>1719</v>
      </c>
      <c r="C62" s="2400">
        <v>1201</v>
      </c>
      <c r="D62" s="2417">
        <v>238</v>
      </c>
      <c r="E62" s="2370">
        <v>727</v>
      </c>
      <c r="F62" s="2400">
        <v>85</v>
      </c>
      <c r="G62" s="2416">
        <v>0</v>
      </c>
      <c r="H62" s="2369">
        <v>481</v>
      </c>
      <c r="I62" s="2034">
        <v>4213</v>
      </c>
      <c r="J62" s="2370">
        <v>76</v>
      </c>
      <c r="K62" s="2370">
        <v>0</v>
      </c>
      <c r="L62" s="2370">
        <v>30</v>
      </c>
      <c r="M62" s="2369">
        <v>0</v>
      </c>
      <c r="N62" s="2034">
        <v>106</v>
      </c>
      <c r="O62" s="2035">
        <v>4319</v>
      </c>
      <c r="P62" s="2458">
        <v>1960</v>
      </c>
      <c r="Q62" s="2472">
        <v>1197</v>
      </c>
      <c r="R62" s="2168">
        <v>2087</v>
      </c>
      <c r="S62" s="2169">
        <v>1029</v>
      </c>
      <c r="T62" s="2040">
        <v>4313</v>
      </c>
    </row>
    <row r="63" spans="1:20" x14ac:dyDescent="0.25">
      <c r="A63" s="1947" t="s">
        <v>556</v>
      </c>
      <c r="B63" s="2698">
        <v>1584</v>
      </c>
      <c r="C63" s="2699">
        <v>856</v>
      </c>
      <c r="D63" s="2700">
        <v>229</v>
      </c>
      <c r="E63" s="2698">
        <v>253</v>
      </c>
      <c r="F63" s="2699">
        <v>70</v>
      </c>
      <c r="G63" s="2422">
        <v>0</v>
      </c>
      <c r="H63" s="2440">
        <v>457</v>
      </c>
      <c r="I63" s="2062">
        <v>3220</v>
      </c>
      <c r="J63" s="2698">
        <v>76</v>
      </c>
      <c r="K63" s="2698">
        <v>0</v>
      </c>
      <c r="L63" s="2698">
        <v>4</v>
      </c>
      <c r="M63" s="2440">
        <v>0</v>
      </c>
      <c r="N63" s="2062">
        <v>80</v>
      </c>
      <c r="O63" s="2062">
        <v>3300</v>
      </c>
      <c r="P63" s="2701">
        <v>1733</v>
      </c>
      <c r="Q63" s="2702">
        <v>849</v>
      </c>
      <c r="R63" s="2703">
        <v>1621</v>
      </c>
      <c r="S63" s="2719">
        <v>829</v>
      </c>
      <c r="T63" s="2062">
        <v>3299</v>
      </c>
    </row>
    <row r="64" spans="1:20" ht="15.75" thickBot="1" x14ac:dyDescent="0.3">
      <c r="A64" s="2680" t="s">
        <v>23</v>
      </c>
      <c r="B64" s="2704">
        <v>1623</v>
      </c>
      <c r="C64" s="2705">
        <v>1710</v>
      </c>
      <c r="D64" s="2706">
        <v>762</v>
      </c>
      <c r="E64" s="2704">
        <v>1834</v>
      </c>
      <c r="F64" s="2705">
        <v>153</v>
      </c>
      <c r="G64" s="2417">
        <v>0</v>
      </c>
      <c r="H64" s="2369">
        <v>418</v>
      </c>
      <c r="I64" s="2071">
        <v>5737</v>
      </c>
      <c r="J64" s="2704">
        <v>219</v>
      </c>
      <c r="K64" s="2704">
        <v>0</v>
      </c>
      <c r="L64" s="2704">
        <v>0</v>
      </c>
      <c r="M64" s="2369">
        <v>0</v>
      </c>
      <c r="N64" s="2071">
        <v>219</v>
      </c>
      <c r="O64" s="2072">
        <v>5956</v>
      </c>
      <c r="P64" s="2707">
        <v>3835</v>
      </c>
      <c r="Q64" s="2708">
        <v>2507</v>
      </c>
      <c r="R64" s="2709">
        <v>1504</v>
      </c>
      <c r="S64" s="2710">
        <v>1667</v>
      </c>
      <c r="T64" s="2040">
        <v>5678</v>
      </c>
    </row>
    <row r="65" spans="1:20" ht="15.75" thickBot="1" x14ac:dyDescent="0.3">
      <c r="A65" s="1966" t="s">
        <v>24</v>
      </c>
      <c r="B65" s="2077">
        <v>14373</v>
      </c>
      <c r="C65" s="2077">
        <v>12938</v>
      </c>
      <c r="D65" s="2080">
        <v>2612</v>
      </c>
      <c r="E65" s="2077">
        <v>12596</v>
      </c>
      <c r="F65" s="2077">
        <v>3638</v>
      </c>
      <c r="G65" s="2080">
        <v>45</v>
      </c>
      <c r="H65" s="2077">
        <v>5613</v>
      </c>
      <c r="I65" s="2078">
        <v>49158</v>
      </c>
      <c r="J65" s="2077">
        <v>1461</v>
      </c>
      <c r="K65" s="2077">
        <v>366</v>
      </c>
      <c r="L65" s="2077">
        <v>3335</v>
      </c>
      <c r="M65" s="2077">
        <v>87</v>
      </c>
      <c r="N65" s="2078">
        <v>5248</v>
      </c>
      <c r="O65" s="2079">
        <v>54406</v>
      </c>
      <c r="P65" s="2077">
        <v>27242</v>
      </c>
      <c r="Q65" s="2080">
        <v>12047</v>
      </c>
      <c r="R65" s="2080">
        <v>18877</v>
      </c>
      <c r="S65" s="2080">
        <v>18914</v>
      </c>
      <c r="T65" s="2080">
        <v>49838</v>
      </c>
    </row>
    <row r="66" spans="1:20" x14ac:dyDescent="0.25">
      <c r="A66" s="2729" t="s">
        <v>609</v>
      </c>
      <c r="B66" s="2737">
        <v>188</v>
      </c>
      <c r="C66" s="2738">
        <v>906</v>
      </c>
      <c r="D66" s="2739">
        <v>16</v>
      </c>
      <c r="E66" s="2737">
        <v>725</v>
      </c>
      <c r="F66" s="2738">
        <v>4951</v>
      </c>
      <c r="G66" s="2739">
        <v>0</v>
      </c>
      <c r="H66" s="2737">
        <v>0</v>
      </c>
      <c r="I66" s="2034">
        <v>6770</v>
      </c>
      <c r="J66" s="2737">
        <v>101</v>
      </c>
      <c r="K66" s="2737">
        <v>0</v>
      </c>
      <c r="L66" s="2737">
        <v>152</v>
      </c>
      <c r="M66" s="2737">
        <v>0</v>
      </c>
      <c r="N66" s="2740">
        <v>253</v>
      </c>
      <c r="O66" s="2741">
        <v>7022</v>
      </c>
      <c r="P66" s="2742">
        <v>5474</v>
      </c>
      <c r="Q66" s="2471">
        <v>214</v>
      </c>
      <c r="R66" s="2486">
        <v>745</v>
      </c>
      <c r="S66" s="2499">
        <v>858</v>
      </c>
      <c r="T66" s="2040">
        <v>1816</v>
      </c>
    </row>
    <row r="67" spans="1:20" x14ac:dyDescent="0.25">
      <c r="A67" s="1978" t="s">
        <v>610</v>
      </c>
      <c r="B67" s="2370">
        <v>719</v>
      </c>
      <c r="C67" s="2400">
        <v>859</v>
      </c>
      <c r="D67" s="2417">
        <v>0</v>
      </c>
      <c r="E67" s="2370">
        <v>2687</v>
      </c>
      <c r="F67" s="2400">
        <v>3146</v>
      </c>
      <c r="G67" s="2417">
        <v>0</v>
      </c>
      <c r="H67" s="2370">
        <v>0</v>
      </c>
      <c r="I67" s="2034">
        <v>7411</v>
      </c>
      <c r="J67" s="2370">
        <v>10</v>
      </c>
      <c r="K67" s="2370">
        <v>0</v>
      </c>
      <c r="L67" s="2370">
        <v>136</v>
      </c>
      <c r="M67" s="2370">
        <v>0</v>
      </c>
      <c r="N67" s="2087">
        <v>146</v>
      </c>
      <c r="O67" s="2088">
        <v>7557</v>
      </c>
      <c r="P67" s="2458">
        <v>6424</v>
      </c>
      <c r="Q67" s="2472">
        <v>172</v>
      </c>
      <c r="R67" s="2168">
        <v>260</v>
      </c>
      <c r="S67" s="2169">
        <v>984</v>
      </c>
      <c r="T67" s="2040">
        <v>1416</v>
      </c>
    </row>
    <row r="68" spans="1:20" x14ac:dyDescent="0.25">
      <c r="A68" s="1978" t="s">
        <v>37</v>
      </c>
      <c r="B68" s="2370">
        <v>512</v>
      </c>
      <c r="C68" s="2400">
        <v>0</v>
      </c>
      <c r="D68" s="2417">
        <v>0</v>
      </c>
      <c r="E68" s="2370">
        <v>95</v>
      </c>
      <c r="F68" s="2400">
        <v>35</v>
      </c>
      <c r="G68" s="2417">
        <v>0</v>
      </c>
      <c r="H68" s="2370">
        <v>0</v>
      </c>
      <c r="I68" s="2034">
        <v>642</v>
      </c>
      <c r="J68" s="2370">
        <v>41</v>
      </c>
      <c r="K68" s="2370">
        <v>0</v>
      </c>
      <c r="L68" s="2370">
        <v>33</v>
      </c>
      <c r="M68" s="2370">
        <v>0</v>
      </c>
      <c r="N68" s="2087">
        <v>74</v>
      </c>
      <c r="O68" s="2088">
        <v>716</v>
      </c>
      <c r="P68" s="2458">
        <v>98</v>
      </c>
      <c r="Q68" s="2472">
        <v>30</v>
      </c>
      <c r="R68" s="2168">
        <v>64</v>
      </c>
      <c r="S68" s="2169">
        <v>617</v>
      </c>
      <c r="T68" s="2040">
        <v>711</v>
      </c>
    </row>
    <row r="69" spans="1:20" x14ac:dyDescent="0.25">
      <c r="A69" s="1978" t="s">
        <v>38</v>
      </c>
      <c r="B69" s="2370">
        <v>3</v>
      </c>
      <c r="C69" s="2400">
        <v>38</v>
      </c>
      <c r="D69" s="2417">
        <v>0</v>
      </c>
      <c r="E69" s="2370">
        <v>37</v>
      </c>
      <c r="F69" s="2400">
        <v>4</v>
      </c>
      <c r="G69" s="2417">
        <v>0</v>
      </c>
      <c r="H69" s="2370">
        <v>0</v>
      </c>
      <c r="I69" s="2034">
        <v>82</v>
      </c>
      <c r="J69" s="2370">
        <v>0</v>
      </c>
      <c r="K69" s="2370">
        <v>0</v>
      </c>
      <c r="L69" s="2370">
        <v>0</v>
      </c>
      <c r="M69" s="2370">
        <v>0</v>
      </c>
      <c r="N69" s="2087">
        <v>0</v>
      </c>
      <c r="O69" s="2088">
        <v>82</v>
      </c>
      <c r="P69" s="2458">
        <v>9</v>
      </c>
      <c r="Q69" s="2472">
        <v>31</v>
      </c>
      <c r="R69" s="2168">
        <v>47</v>
      </c>
      <c r="S69" s="2169">
        <v>4</v>
      </c>
      <c r="T69" s="2040">
        <v>82</v>
      </c>
    </row>
    <row r="70" spans="1:20" x14ac:dyDescent="0.25">
      <c r="A70" s="1978" t="s">
        <v>39</v>
      </c>
      <c r="B70" s="2370">
        <v>466</v>
      </c>
      <c r="C70" s="2400">
        <v>1116</v>
      </c>
      <c r="D70" s="2417">
        <v>0</v>
      </c>
      <c r="E70" s="2370">
        <v>407</v>
      </c>
      <c r="F70" s="2400">
        <v>54</v>
      </c>
      <c r="G70" s="2417">
        <v>0</v>
      </c>
      <c r="H70" s="2370">
        <v>1</v>
      </c>
      <c r="I70" s="2034">
        <v>2043</v>
      </c>
      <c r="J70" s="2370">
        <v>0</v>
      </c>
      <c r="K70" s="2370">
        <v>0</v>
      </c>
      <c r="L70" s="2370">
        <v>19858</v>
      </c>
      <c r="M70" s="2370">
        <v>39</v>
      </c>
      <c r="N70" s="2087">
        <v>19897</v>
      </c>
      <c r="O70" s="2088">
        <v>21940</v>
      </c>
      <c r="P70" s="2458">
        <v>18031</v>
      </c>
      <c r="Q70" s="2472">
        <v>252</v>
      </c>
      <c r="R70" s="2168">
        <v>1184</v>
      </c>
      <c r="S70" s="2169">
        <v>5404</v>
      </c>
      <c r="T70" s="2040">
        <v>6840</v>
      </c>
    </row>
    <row r="71" spans="1:20" ht="15" customHeight="1" x14ac:dyDescent="0.25">
      <c r="A71" s="1978" t="s">
        <v>40</v>
      </c>
      <c r="B71" s="2370">
        <v>57</v>
      </c>
      <c r="C71" s="2400">
        <v>38</v>
      </c>
      <c r="D71" s="2417">
        <v>0</v>
      </c>
      <c r="E71" s="2370">
        <v>5</v>
      </c>
      <c r="F71" s="2400">
        <v>789</v>
      </c>
      <c r="G71" s="2417">
        <v>0</v>
      </c>
      <c r="H71" s="2370">
        <v>0</v>
      </c>
      <c r="I71" s="2034">
        <v>889</v>
      </c>
      <c r="J71" s="2370">
        <v>0</v>
      </c>
      <c r="K71" s="2370">
        <v>0</v>
      </c>
      <c r="L71" s="2370">
        <v>1803</v>
      </c>
      <c r="M71" s="2370">
        <v>0</v>
      </c>
      <c r="N71" s="2087">
        <v>1803</v>
      </c>
      <c r="O71" s="2088">
        <v>2692</v>
      </c>
      <c r="P71" s="2458">
        <v>2649</v>
      </c>
      <c r="Q71" s="2472">
        <v>5</v>
      </c>
      <c r="R71" s="2168">
        <v>94</v>
      </c>
      <c r="S71" s="2169">
        <v>0</v>
      </c>
      <c r="T71" s="2040">
        <v>99</v>
      </c>
    </row>
    <row r="72" spans="1:20" x14ac:dyDescent="0.25">
      <c r="A72" s="2696" t="s">
        <v>41</v>
      </c>
      <c r="B72" s="2370">
        <v>150</v>
      </c>
      <c r="C72" s="2400">
        <v>180</v>
      </c>
      <c r="D72" s="2417">
        <v>0</v>
      </c>
      <c r="E72" s="2370">
        <v>246</v>
      </c>
      <c r="F72" s="2400">
        <v>5056</v>
      </c>
      <c r="G72" s="2417">
        <v>0</v>
      </c>
      <c r="H72" s="2370">
        <v>0</v>
      </c>
      <c r="I72" s="2034">
        <v>5632</v>
      </c>
      <c r="J72" s="2370">
        <v>0</v>
      </c>
      <c r="K72" s="2370">
        <v>0</v>
      </c>
      <c r="L72" s="2370">
        <v>66</v>
      </c>
      <c r="M72" s="2370">
        <v>420</v>
      </c>
      <c r="N72" s="2087">
        <v>486</v>
      </c>
      <c r="O72" s="2088">
        <v>6118</v>
      </c>
      <c r="P72" s="2458">
        <v>5806</v>
      </c>
      <c r="Q72" s="2472">
        <v>17</v>
      </c>
      <c r="R72" s="2168">
        <v>74</v>
      </c>
      <c r="S72" s="2169">
        <v>314</v>
      </c>
      <c r="T72" s="2040">
        <v>404</v>
      </c>
    </row>
    <row r="73" spans="1:20" x14ac:dyDescent="0.25">
      <c r="A73" s="1978" t="s">
        <v>42</v>
      </c>
      <c r="B73" s="2370">
        <v>383</v>
      </c>
      <c r="C73" s="2400">
        <v>620</v>
      </c>
      <c r="D73" s="2417">
        <v>0</v>
      </c>
      <c r="E73" s="2370">
        <v>371</v>
      </c>
      <c r="F73" s="2400">
        <v>617</v>
      </c>
      <c r="G73" s="2417">
        <v>0</v>
      </c>
      <c r="H73" s="2370">
        <v>109</v>
      </c>
      <c r="I73" s="2034">
        <v>2100</v>
      </c>
      <c r="J73" s="2370">
        <v>0</v>
      </c>
      <c r="K73" s="2370">
        <v>0</v>
      </c>
      <c r="L73" s="2370">
        <v>0</v>
      </c>
      <c r="M73" s="2370">
        <v>0</v>
      </c>
      <c r="N73" s="2087">
        <v>0</v>
      </c>
      <c r="O73" s="2088">
        <v>2100</v>
      </c>
      <c r="P73" s="2458">
        <v>1266</v>
      </c>
      <c r="Q73" s="2472">
        <v>19</v>
      </c>
      <c r="R73" s="2168">
        <v>1140</v>
      </c>
      <c r="S73" s="2169">
        <v>694</v>
      </c>
      <c r="T73" s="2040">
        <v>1853</v>
      </c>
    </row>
    <row r="74" spans="1:20" x14ac:dyDescent="0.25">
      <c r="A74" s="1978" t="s">
        <v>43</v>
      </c>
      <c r="B74" s="2370">
        <v>389</v>
      </c>
      <c r="C74" s="2400">
        <v>694</v>
      </c>
      <c r="D74" s="2417">
        <v>0</v>
      </c>
      <c r="E74" s="2370">
        <v>379</v>
      </c>
      <c r="F74" s="2400">
        <v>336</v>
      </c>
      <c r="G74" s="2417">
        <v>0</v>
      </c>
      <c r="H74" s="2370">
        <v>74</v>
      </c>
      <c r="I74" s="2034">
        <v>1872</v>
      </c>
      <c r="J74" s="2370">
        <v>0</v>
      </c>
      <c r="K74" s="2370">
        <v>0</v>
      </c>
      <c r="L74" s="2370">
        <v>0</v>
      </c>
      <c r="M74" s="2370">
        <v>0</v>
      </c>
      <c r="N74" s="2087">
        <v>0</v>
      </c>
      <c r="O74" s="2088">
        <v>1872</v>
      </c>
      <c r="P74" s="2458">
        <v>978</v>
      </c>
      <c r="Q74" s="2472">
        <v>106</v>
      </c>
      <c r="R74" s="2168">
        <v>563</v>
      </c>
      <c r="S74" s="2169">
        <v>557</v>
      </c>
      <c r="T74" s="2040">
        <v>1226</v>
      </c>
    </row>
    <row r="75" spans="1:20" x14ac:dyDescent="0.25">
      <c r="A75" s="1978" t="s">
        <v>44</v>
      </c>
      <c r="B75" s="2370">
        <v>303</v>
      </c>
      <c r="C75" s="2400">
        <v>9</v>
      </c>
      <c r="D75" s="2417">
        <v>0</v>
      </c>
      <c r="E75" s="2370">
        <v>183</v>
      </c>
      <c r="F75" s="2400">
        <v>15</v>
      </c>
      <c r="G75" s="2417">
        <v>0</v>
      </c>
      <c r="H75" s="2370">
        <v>0</v>
      </c>
      <c r="I75" s="2034">
        <v>510</v>
      </c>
      <c r="J75" s="2370">
        <v>0</v>
      </c>
      <c r="K75" s="2370">
        <v>0</v>
      </c>
      <c r="L75" s="2370">
        <v>0</v>
      </c>
      <c r="M75" s="2370">
        <v>0</v>
      </c>
      <c r="N75" s="2087">
        <v>0</v>
      </c>
      <c r="O75" s="2088">
        <v>510</v>
      </c>
      <c r="P75" s="2458">
        <v>195</v>
      </c>
      <c r="Q75" s="2472">
        <v>39</v>
      </c>
      <c r="R75" s="2168">
        <v>71</v>
      </c>
      <c r="S75" s="2169">
        <v>17</v>
      </c>
      <c r="T75" s="2040">
        <v>127</v>
      </c>
    </row>
    <row r="76" spans="1:20" x14ac:dyDescent="0.25">
      <c r="A76" s="1978" t="s">
        <v>45</v>
      </c>
      <c r="B76" s="2370">
        <v>32</v>
      </c>
      <c r="C76" s="2400">
        <v>0</v>
      </c>
      <c r="D76" s="2417">
        <v>0</v>
      </c>
      <c r="E76" s="2370">
        <v>11</v>
      </c>
      <c r="F76" s="2400">
        <v>196</v>
      </c>
      <c r="G76" s="2417">
        <v>0</v>
      </c>
      <c r="H76" s="2370">
        <v>0</v>
      </c>
      <c r="I76" s="2034">
        <v>239</v>
      </c>
      <c r="J76" s="2370">
        <v>0</v>
      </c>
      <c r="K76" s="2370">
        <v>0</v>
      </c>
      <c r="L76" s="2370">
        <v>0</v>
      </c>
      <c r="M76" s="2370">
        <v>202</v>
      </c>
      <c r="N76" s="2087">
        <v>202</v>
      </c>
      <c r="O76" s="2088">
        <v>441</v>
      </c>
      <c r="P76" s="2458">
        <v>430</v>
      </c>
      <c r="Q76" s="2472">
        <v>0</v>
      </c>
      <c r="R76" s="2168">
        <v>263</v>
      </c>
      <c r="S76" s="2169">
        <v>10</v>
      </c>
      <c r="T76" s="2040">
        <v>273</v>
      </c>
    </row>
    <row r="77" spans="1:20" x14ac:dyDescent="0.25">
      <c r="A77" s="1978" t="s">
        <v>46</v>
      </c>
      <c r="B77" s="2370">
        <v>24</v>
      </c>
      <c r="C77" s="2400">
        <v>73</v>
      </c>
      <c r="D77" s="2417">
        <v>0</v>
      </c>
      <c r="E77" s="2370">
        <v>90</v>
      </c>
      <c r="F77" s="2400">
        <v>2778</v>
      </c>
      <c r="G77" s="2417">
        <v>0</v>
      </c>
      <c r="H77" s="2370">
        <v>1108</v>
      </c>
      <c r="I77" s="2034">
        <v>4073</v>
      </c>
      <c r="J77" s="2370">
        <v>0</v>
      </c>
      <c r="K77" s="2370">
        <v>0</v>
      </c>
      <c r="L77" s="2370">
        <v>27</v>
      </c>
      <c r="M77" s="2370">
        <v>0</v>
      </c>
      <c r="N77" s="2087">
        <v>27</v>
      </c>
      <c r="O77" s="2088">
        <v>4100</v>
      </c>
      <c r="P77" s="2458">
        <v>3957</v>
      </c>
      <c r="Q77" s="2472">
        <v>79</v>
      </c>
      <c r="R77" s="2168">
        <v>90</v>
      </c>
      <c r="S77" s="2169">
        <v>1258</v>
      </c>
      <c r="T77" s="2040">
        <v>1427</v>
      </c>
    </row>
    <row r="78" spans="1:20" x14ac:dyDescent="0.25">
      <c r="A78" s="1978" t="s">
        <v>47</v>
      </c>
      <c r="B78" s="2370">
        <v>315</v>
      </c>
      <c r="C78" s="2400">
        <v>550</v>
      </c>
      <c r="D78" s="2417">
        <v>0</v>
      </c>
      <c r="E78" s="2370">
        <v>38</v>
      </c>
      <c r="F78" s="2400">
        <v>757</v>
      </c>
      <c r="G78" s="2417">
        <v>0</v>
      </c>
      <c r="H78" s="2370">
        <v>0</v>
      </c>
      <c r="I78" s="2034">
        <v>1660</v>
      </c>
      <c r="J78" s="2370">
        <v>0</v>
      </c>
      <c r="K78" s="2370">
        <v>0</v>
      </c>
      <c r="L78" s="2370">
        <v>217</v>
      </c>
      <c r="M78" s="2370">
        <v>0</v>
      </c>
      <c r="N78" s="2087">
        <v>217</v>
      </c>
      <c r="O78" s="2088">
        <v>1877</v>
      </c>
      <c r="P78" s="2458">
        <v>1441</v>
      </c>
      <c r="Q78" s="2472">
        <v>43</v>
      </c>
      <c r="R78" s="2168">
        <v>860</v>
      </c>
      <c r="S78" s="2169">
        <v>0</v>
      </c>
      <c r="T78" s="2040">
        <v>903</v>
      </c>
    </row>
    <row r="79" spans="1:20" x14ac:dyDescent="0.25">
      <c r="A79" s="1982" t="s">
        <v>557</v>
      </c>
      <c r="B79" s="2375">
        <v>96</v>
      </c>
      <c r="C79" s="2405">
        <v>956</v>
      </c>
      <c r="D79" s="2422">
        <v>0</v>
      </c>
      <c r="E79" s="2375">
        <v>831</v>
      </c>
      <c r="F79" s="2405">
        <v>600</v>
      </c>
      <c r="G79" s="2422">
        <v>0</v>
      </c>
      <c r="H79" s="2375">
        <v>442</v>
      </c>
      <c r="I79" s="2062">
        <v>2925</v>
      </c>
      <c r="J79" s="2375">
        <v>0</v>
      </c>
      <c r="K79" s="2375">
        <v>0</v>
      </c>
      <c r="L79" s="2375">
        <v>194</v>
      </c>
      <c r="M79" s="2375">
        <v>0</v>
      </c>
      <c r="N79" s="2089">
        <v>194</v>
      </c>
      <c r="O79" s="2089">
        <v>3119</v>
      </c>
      <c r="P79" s="2462">
        <v>1533</v>
      </c>
      <c r="Q79" s="2476">
        <v>357</v>
      </c>
      <c r="R79" s="2490">
        <v>828</v>
      </c>
      <c r="S79" s="2554">
        <v>1362</v>
      </c>
      <c r="T79" s="2062">
        <v>2547</v>
      </c>
    </row>
    <row r="80" spans="1:20" ht="15.75" thickBot="1" x14ac:dyDescent="0.3">
      <c r="A80" s="2680" t="s">
        <v>321</v>
      </c>
      <c r="B80" s="2370">
        <v>1252</v>
      </c>
      <c r="C80" s="2400">
        <v>474</v>
      </c>
      <c r="D80" s="2417">
        <v>0</v>
      </c>
      <c r="E80" s="2370">
        <v>1611</v>
      </c>
      <c r="F80" s="2400">
        <v>4524</v>
      </c>
      <c r="G80" s="2417">
        <v>0</v>
      </c>
      <c r="H80" s="2370">
        <v>757</v>
      </c>
      <c r="I80" s="2071">
        <v>8618</v>
      </c>
      <c r="J80" s="2370">
        <v>16111</v>
      </c>
      <c r="K80" s="2370">
        <v>643</v>
      </c>
      <c r="L80" s="2370">
        <v>2210</v>
      </c>
      <c r="M80" s="2370">
        <v>10241</v>
      </c>
      <c r="N80" s="2087">
        <v>29206</v>
      </c>
      <c r="O80" s="2088">
        <v>37823</v>
      </c>
      <c r="P80" s="2458">
        <v>19292</v>
      </c>
      <c r="Q80" s="2708">
        <v>4354</v>
      </c>
      <c r="R80" s="2709">
        <v>2031</v>
      </c>
      <c r="S80" s="2710">
        <v>3755</v>
      </c>
      <c r="T80" s="2095">
        <v>10140</v>
      </c>
    </row>
    <row r="81" spans="1:20" s="2" customFormat="1" ht="15.75" thickBot="1" x14ac:dyDescent="0.3">
      <c r="A81" s="1992" t="s">
        <v>25</v>
      </c>
      <c r="B81" s="2096">
        <v>4889</v>
      </c>
      <c r="C81" s="2097">
        <v>6512</v>
      </c>
      <c r="D81" s="2098">
        <v>16</v>
      </c>
      <c r="E81" s="2096">
        <v>7716</v>
      </c>
      <c r="F81" s="2097">
        <v>23857</v>
      </c>
      <c r="G81" s="2098">
        <v>0</v>
      </c>
      <c r="H81" s="2096">
        <v>2491</v>
      </c>
      <c r="I81" s="2078">
        <v>45466</v>
      </c>
      <c r="J81" s="2096">
        <v>16263</v>
      </c>
      <c r="K81" s="2096">
        <v>643</v>
      </c>
      <c r="L81" s="2096">
        <v>24696</v>
      </c>
      <c r="M81" s="2096">
        <v>10902</v>
      </c>
      <c r="N81" s="2099">
        <v>52504</v>
      </c>
      <c r="O81" s="2100">
        <v>97970</v>
      </c>
      <c r="P81" s="2096">
        <v>67583</v>
      </c>
      <c r="Q81" s="2101">
        <v>5718</v>
      </c>
      <c r="R81" s="2101">
        <v>8313</v>
      </c>
      <c r="S81" s="2102">
        <v>15834</v>
      </c>
      <c r="T81" s="2080">
        <v>29865</v>
      </c>
    </row>
    <row r="82" spans="1:20" s="2" customFormat="1" ht="15.75" thickBot="1" x14ac:dyDescent="0.3">
      <c r="A82" s="1966" t="s">
        <v>558</v>
      </c>
      <c r="B82" s="2077">
        <v>19262</v>
      </c>
      <c r="C82" s="2103">
        <v>19450</v>
      </c>
      <c r="D82" s="2104">
        <v>2628</v>
      </c>
      <c r="E82" s="2077">
        <v>20312</v>
      </c>
      <c r="F82" s="2105">
        <v>27495</v>
      </c>
      <c r="G82" s="2080">
        <v>45</v>
      </c>
      <c r="H82" s="2077">
        <v>8105</v>
      </c>
      <c r="I82" s="2078">
        <v>94624</v>
      </c>
      <c r="J82" s="2077">
        <v>17724</v>
      </c>
      <c r="K82" s="2077">
        <v>1009</v>
      </c>
      <c r="L82" s="2077">
        <v>28031</v>
      </c>
      <c r="M82" s="2077">
        <v>10989</v>
      </c>
      <c r="N82" s="2078">
        <v>57753</v>
      </c>
      <c r="O82" s="2079">
        <v>152376</v>
      </c>
      <c r="P82" s="2077">
        <v>94825</v>
      </c>
      <c r="Q82" s="2106">
        <v>17764</v>
      </c>
      <c r="R82" s="2106">
        <v>27191</v>
      </c>
      <c r="S82" s="2107">
        <v>34747</v>
      </c>
      <c r="T82" s="2108">
        <v>79702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14373</v>
      </c>
      <c r="C90" s="2116">
        <v>12938</v>
      </c>
      <c r="D90" s="2237">
        <v>2612</v>
      </c>
      <c r="E90" s="2116">
        <v>12596</v>
      </c>
      <c r="F90" s="2116">
        <v>3638</v>
      </c>
      <c r="G90" s="2117">
        <v>45</v>
      </c>
      <c r="H90" s="2116">
        <v>5613</v>
      </c>
      <c r="I90" s="2118">
        <v>49158</v>
      </c>
      <c r="J90" s="2119">
        <v>1461</v>
      </c>
      <c r="K90" s="2116">
        <v>366</v>
      </c>
      <c r="L90" s="2119">
        <v>3335</v>
      </c>
      <c r="M90" s="2116">
        <v>87</v>
      </c>
      <c r="N90" s="2120">
        <v>5248</v>
      </c>
      <c r="O90" s="2121">
        <v>54406</v>
      </c>
      <c r="P90" s="2122">
        <v>27242</v>
      </c>
      <c r="Q90" s="2101">
        <v>12047</v>
      </c>
      <c r="R90" s="2101">
        <v>18877</v>
      </c>
      <c r="S90" s="2102">
        <v>18914</v>
      </c>
      <c r="T90" s="2080">
        <v>49838</v>
      </c>
    </row>
    <row r="91" spans="1:20" x14ac:dyDescent="0.25">
      <c r="A91" s="2123" t="s">
        <v>49</v>
      </c>
      <c r="B91" s="2377">
        <v>11054</v>
      </c>
      <c r="C91" s="2406">
        <v>7627</v>
      </c>
      <c r="D91" s="2523">
        <v>1883</v>
      </c>
      <c r="E91" s="2406">
        <v>10174</v>
      </c>
      <c r="F91" s="2406">
        <v>2621</v>
      </c>
      <c r="G91" s="2432">
        <v>45</v>
      </c>
      <c r="H91" s="2544">
        <v>4743</v>
      </c>
      <c r="I91" s="2743">
        <v>36219</v>
      </c>
      <c r="J91" s="2387">
        <v>1380</v>
      </c>
      <c r="K91" s="2406">
        <v>238</v>
      </c>
      <c r="L91" s="2130">
        <v>3220</v>
      </c>
      <c r="M91" s="2130">
        <v>87</v>
      </c>
      <c r="N91" s="2131">
        <v>4925</v>
      </c>
      <c r="O91" s="2132">
        <v>41144</v>
      </c>
      <c r="P91" s="2463">
        <v>20886</v>
      </c>
      <c r="Q91" s="2477">
        <v>10613</v>
      </c>
      <c r="R91" s="2491">
        <v>16311</v>
      </c>
      <c r="S91" s="2501">
        <v>11776</v>
      </c>
      <c r="T91" s="2040">
        <v>38700</v>
      </c>
    </row>
    <row r="92" spans="1:20" x14ac:dyDescent="0.25">
      <c r="A92" s="2137" t="s">
        <v>50</v>
      </c>
      <c r="B92" s="2378">
        <v>0</v>
      </c>
      <c r="C92" s="2511">
        <v>0</v>
      </c>
      <c r="D92" s="2524">
        <v>0</v>
      </c>
      <c r="E92" s="2511">
        <v>0</v>
      </c>
      <c r="F92" s="2511">
        <v>0</v>
      </c>
      <c r="G92" s="2536">
        <v>0</v>
      </c>
      <c r="H92" s="2545">
        <v>0</v>
      </c>
      <c r="I92" s="2446">
        <v>0</v>
      </c>
      <c r="J92" s="2744">
        <v>0</v>
      </c>
      <c r="K92" s="2379">
        <v>0</v>
      </c>
      <c r="L92" s="2144">
        <v>0</v>
      </c>
      <c r="M92" s="2144">
        <v>0</v>
      </c>
      <c r="N92" s="2131">
        <v>0</v>
      </c>
      <c r="O92" s="2132">
        <v>0</v>
      </c>
      <c r="P92" s="2170">
        <v>0</v>
      </c>
      <c r="Q92" s="2478">
        <v>0</v>
      </c>
      <c r="R92" s="2425">
        <v>0</v>
      </c>
      <c r="S92" s="2434">
        <v>0</v>
      </c>
      <c r="T92" s="2149">
        <v>0</v>
      </c>
    </row>
    <row r="93" spans="1:20" x14ac:dyDescent="0.25">
      <c r="A93" s="2137" t="s">
        <v>51</v>
      </c>
      <c r="B93" s="2378">
        <v>2387</v>
      </c>
      <c r="C93" s="2511">
        <v>4325</v>
      </c>
      <c r="D93" s="2524">
        <v>540</v>
      </c>
      <c r="E93" s="2379">
        <v>1292</v>
      </c>
      <c r="F93" s="2379">
        <v>870</v>
      </c>
      <c r="G93" s="2536">
        <v>0</v>
      </c>
      <c r="H93" s="2545">
        <v>657</v>
      </c>
      <c r="I93" s="2446">
        <v>9531</v>
      </c>
      <c r="J93" s="2744">
        <v>81</v>
      </c>
      <c r="K93" s="2379">
        <v>0</v>
      </c>
      <c r="L93" s="2144">
        <v>115</v>
      </c>
      <c r="M93" s="2144">
        <v>0</v>
      </c>
      <c r="N93" s="2131">
        <v>196</v>
      </c>
      <c r="O93" s="2132">
        <v>9727</v>
      </c>
      <c r="P93" s="2170">
        <v>4848</v>
      </c>
      <c r="Q93" s="2478">
        <v>227</v>
      </c>
      <c r="R93" s="2425">
        <v>1638</v>
      </c>
      <c r="S93" s="2434">
        <v>5991</v>
      </c>
      <c r="T93" s="2149">
        <v>7856</v>
      </c>
    </row>
    <row r="94" spans="1:20" x14ac:dyDescent="0.25">
      <c r="A94" s="2150" t="s">
        <v>52</v>
      </c>
      <c r="B94" s="2379">
        <v>622</v>
      </c>
      <c r="C94" s="2511">
        <v>336</v>
      </c>
      <c r="D94" s="2524">
        <v>91</v>
      </c>
      <c r="E94" s="2512">
        <v>782</v>
      </c>
      <c r="F94" s="2512">
        <v>102</v>
      </c>
      <c r="G94" s="2537">
        <v>0</v>
      </c>
      <c r="H94" s="2546">
        <v>94</v>
      </c>
      <c r="I94" s="2446">
        <v>1936</v>
      </c>
      <c r="J94" s="2745">
        <v>0</v>
      </c>
      <c r="K94" s="2380">
        <v>0</v>
      </c>
      <c r="L94" s="2380">
        <v>0</v>
      </c>
      <c r="M94" s="2380">
        <v>0</v>
      </c>
      <c r="N94" s="2131">
        <v>0</v>
      </c>
      <c r="O94" s="2132">
        <v>1936</v>
      </c>
      <c r="P94" s="2170">
        <v>866</v>
      </c>
      <c r="Q94" s="2478">
        <v>994</v>
      </c>
      <c r="R94" s="2425">
        <v>242</v>
      </c>
      <c r="S94" s="2434">
        <v>699</v>
      </c>
      <c r="T94" s="2149">
        <v>1935</v>
      </c>
    </row>
    <row r="95" spans="1:20" x14ac:dyDescent="0.25">
      <c r="A95" s="2154" t="s">
        <v>53</v>
      </c>
      <c r="B95" s="2380">
        <v>307</v>
      </c>
      <c r="C95" s="2512">
        <v>649</v>
      </c>
      <c r="D95" s="2525">
        <v>98</v>
      </c>
      <c r="E95" s="2512">
        <v>300</v>
      </c>
      <c r="F95" s="2512">
        <v>44</v>
      </c>
      <c r="G95" s="2537">
        <v>0</v>
      </c>
      <c r="H95" s="2546">
        <v>119</v>
      </c>
      <c r="I95" s="2446">
        <v>1419</v>
      </c>
      <c r="J95" s="2745">
        <v>0</v>
      </c>
      <c r="K95" s="2380">
        <v>128</v>
      </c>
      <c r="L95" s="2380">
        <v>0</v>
      </c>
      <c r="M95" s="2380">
        <v>0</v>
      </c>
      <c r="N95" s="2131">
        <v>128</v>
      </c>
      <c r="O95" s="2132">
        <v>1547</v>
      </c>
      <c r="P95" s="2170">
        <v>636</v>
      </c>
      <c r="Q95" s="2478">
        <v>192</v>
      </c>
      <c r="R95" s="2425">
        <v>657</v>
      </c>
      <c r="S95" s="2434">
        <v>447</v>
      </c>
      <c r="T95" s="2149">
        <v>1296</v>
      </c>
    </row>
    <row r="96" spans="1:20" ht="15.75" thickBot="1" x14ac:dyDescent="0.3">
      <c r="A96" s="2155" t="s">
        <v>23</v>
      </c>
      <c r="B96" s="2381">
        <v>4</v>
      </c>
      <c r="C96" s="2513">
        <v>0</v>
      </c>
      <c r="D96" s="2526">
        <v>0</v>
      </c>
      <c r="E96" s="2513">
        <v>48</v>
      </c>
      <c r="F96" s="2513">
        <v>0</v>
      </c>
      <c r="G96" s="2538">
        <v>0</v>
      </c>
      <c r="H96" s="2547">
        <v>0</v>
      </c>
      <c r="I96" s="2447">
        <v>52</v>
      </c>
      <c r="J96" s="2390">
        <v>0</v>
      </c>
      <c r="K96" s="2381">
        <v>0</v>
      </c>
      <c r="L96" s="2381">
        <v>0</v>
      </c>
      <c r="M96" s="2381">
        <v>0</v>
      </c>
      <c r="N96" s="2131">
        <v>0</v>
      </c>
      <c r="O96" s="2132">
        <v>52</v>
      </c>
      <c r="P96" s="2464">
        <v>6</v>
      </c>
      <c r="Q96" s="2712">
        <v>21</v>
      </c>
      <c r="R96" s="2713">
        <v>30</v>
      </c>
      <c r="S96" s="2714">
        <v>0</v>
      </c>
      <c r="T96" s="2715">
        <v>51</v>
      </c>
    </row>
    <row r="97" spans="1:20" ht="15.75" thickBot="1" x14ac:dyDescent="0.3">
      <c r="A97" s="2115" t="s">
        <v>492</v>
      </c>
      <c r="B97" s="2116">
        <v>4889</v>
      </c>
      <c r="C97" s="2116">
        <v>6512</v>
      </c>
      <c r="D97" s="2237">
        <v>16</v>
      </c>
      <c r="E97" s="2116">
        <v>7716</v>
      </c>
      <c r="F97" s="2116">
        <v>23857</v>
      </c>
      <c r="G97" s="2237">
        <v>0</v>
      </c>
      <c r="H97" s="2122">
        <v>2491</v>
      </c>
      <c r="I97" s="2118">
        <v>45466</v>
      </c>
      <c r="J97" s="2166">
        <v>16263</v>
      </c>
      <c r="K97" s="2116">
        <v>643</v>
      </c>
      <c r="L97" s="2116">
        <v>24696</v>
      </c>
      <c r="M97" s="2116">
        <v>10902</v>
      </c>
      <c r="N97" s="2120">
        <v>52504</v>
      </c>
      <c r="O97" s="2121">
        <v>97970</v>
      </c>
      <c r="P97" s="2122">
        <v>67583</v>
      </c>
      <c r="Q97" s="2101">
        <v>5718</v>
      </c>
      <c r="R97" s="2101">
        <v>8313</v>
      </c>
      <c r="S97" s="2102">
        <v>15834</v>
      </c>
      <c r="T97" s="2080">
        <v>29865</v>
      </c>
    </row>
    <row r="98" spans="1:20" x14ac:dyDescent="0.25">
      <c r="A98" s="2137" t="s">
        <v>49</v>
      </c>
      <c r="B98" s="2380">
        <v>4244</v>
      </c>
      <c r="C98" s="2380">
        <v>5098</v>
      </c>
      <c r="D98" s="2525">
        <v>16</v>
      </c>
      <c r="E98" s="2380">
        <v>6636</v>
      </c>
      <c r="F98" s="2380">
        <v>20681</v>
      </c>
      <c r="G98" s="2537">
        <v>0</v>
      </c>
      <c r="H98" s="2441">
        <v>1959</v>
      </c>
      <c r="I98" s="2743">
        <v>38618</v>
      </c>
      <c r="J98" s="2745">
        <v>15669</v>
      </c>
      <c r="K98" s="2380">
        <v>643</v>
      </c>
      <c r="L98" s="2380">
        <v>15179</v>
      </c>
      <c r="M98" s="2380">
        <v>10482</v>
      </c>
      <c r="N98" s="2131">
        <v>41974</v>
      </c>
      <c r="O98" s="2132">
        <v>80592</v>
      </c>
      <c r="P98" s="2170">
        <v>51810</v>
      </c>
      <c r="Q98" s="2477">
        <v>4900</v>
      </c>
      <c r="R98" s="2491">
        <v>7985</v>
      </c>
      <c r="S98" s="2501">
        <v>13182</v>
      </c>
      <c r="T98" s="2040">
        <v>26068</v>
      </c>
    </row>
    <row r="99" spans="1:20" x14ac:dyDescent="0.25">
      <c r="A99" s="2137" t="s">
        <v>50</v>
      </c>
      <c r="B99" s="2380">
        <v>0</v>
      </c>
      <c r="C99" s="2512">
        <v>0</v>
      </c>
      <c r="D99" s="2525">
        <v>0</v>
      </c>
      <c r="E99" s="2512">
        <v>23</v>
      </c>
      <c r="F99" s="2512">
        <v>0</v>
      </c>
      <c r="G99" s="2537">
        <v>0</v>
      </c>
      <c r="H99" s="2546">
        <v>0</v>
      </c>
      <c r="I99" s="2446">
        <v>23</v>
      </c>
      <c r="J99" s="2745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23</v>
      </c>
      <c r="P99" s="2170">
        <v>0</v>
      </c>
      <c r="Q99" s="2478">
        <v>23</v>
      </c>
      <c r="R99" s="2425">
        <v>0</v>
      </c>
      <c r="S99" s="2434">
        <v>0</v>
      </c>
      <c r="T99" s="2149">
        <v>23</v>
      </c>
    </row>
    <row r="100" spans="1:20" x14ac:dyDescent="0.25">
      <c r="A100" s="2137" t="s">
        <v>51</v>
      </c>
      <c r="B100" s="2167">
        <v>628</v>
      </c>
      <c r="C100" s="2514">
        <v>1311</v>
      </c>
      <c r="D100" s="2527">
        <v>0</v>
      </c>
      <c r="E100" s="2167">
        <v>948</v>
      </c>
      <c r="F100" s="2167">
        <v>2424</v>
      </c>
      <c r="G100" s="2539">
        <v>0</v>
      </c>
      <c r="H100" s="2170">
        <v>532</v>
      </c>
      <c r="I100" s="2446">
        <v>5842</v>
      </c>
      <c r="J100" s="2746">
        <v>594</v>
      </c>
      <c r="K100" s="2167">
        <v>0</v>
      </c>
      <c r="L100" s="2167">
        <v>7717</v>
      </c>
      <c r="M100" s="2167">
        <v>420</v>
      </c>
      <c r="N100" s="2131">
        <v>8731</v>
      </c>
      <c r="O100" s="2132">
        <v>14573</v>
      </c>
      <c r="P100" s="2170">
        <v>13159</v>
      </c>
      <c r="Q100" s="2478">
        <v>728</v>
      </c>
      <c r="R100" s="2425">
        <v>160</v>
      </c>
      <c r="S100" s="2434">
        <v>2646</v>
      </c>
      <c r="T100" s="2149">
        <v>3534</v>
      </c>
    </row>
    <row r="101" spans="1:20" x14ac:dyDescent="0.25">
      <c r="A101" s="2150" t="s">
        <v>52</v>
      </c>
      <c r="B101" s="2167">
        <v>5</v>
      </c>
      <c r="C101" s="2514">
        <v>103</v>
      </c>
      <c r="D101" s="2527">
        <v>0</v>
      </c>
      <c r="E101" s="2514">
        <v>79</v>
      </c>
      <c r="F101" s="2514">
        <v>10</v>
      </c>
      <c r="G101" s="2539">
        <v>0</v>
      </c>
      <c r="H101" s="2548">
        <v>0</v>
      </c>
      <c r="I101" s="2446">
        <v>197</v>
      </c>
      <c r="J101" s="2746">
        <v>0</v>
      </c>
      <c r="K101" s="2167">
        <v>0</v>
      </c>
      <c r="L101" s="2167">
        <v>0</v>
      </c>
      <c r="M101" s="2167">
        <v>0</v>
      </c>
      <c r="N101" s="2131">
        <v>0</v>
      </c>
      <c r="O101" s="2132">
        <v>197</v>
      </c>
      <c r="P101" s="2170">
        <v>47</v>
      </c>
      <c r="Q101" s="2478">
        <v>32</v>
      </c>
      <c r="R101" s="2425">
        <v>159</v>
      </c>
      <c r="S101" s="2434">
        <v>5</v>
      </c>
      <c r="T101" s="2149">
        <v>196</v>
      </c>
    </row>
    <row r="102" spans="1:20" x14ac:dyDescent="0.25">
      <c r="A102" s="2150" t="s">
        <v>53</v>
      </c>
      <c r="B102" s="2167">
        <v>12</v>
      </c>
      <c r="C102" s="2514">
        <v>0</v>
      </c>
      <c r="D102" s="2527">
        <v>0</v>
      </c>
      <c r="E102" s="2514">
        <v>31</v>
      </c>
      <c r="F102" s="2514">
        <v>0</v>
      </c>
      <c r="G102" s="2527">
        <v>0</v>
      </c>
      <c r="H102" s="2549">
        <v>0</v>
      </c>
      <c r="I102" s="2446">
        <v>43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43</v>
      </c>
      <c r="P102" s="2170">
        <v>25</v>
      </c>
      <c r="Q102" s="2478">
        <v>34</v>
      </c>
      <c r="R102" s="2425">
        <v>9</v>
      </c>
      <c r="S102" s="2434">
        <v>0</v>
      </c>
      <c r="T102" s="2149">
        <v>43</v>
      </c>
    </row>
    <row r="103" spans="1:20" ht="15.75" thickBot="1" x14ac:dyDescent="0.3">
      <c r="A103" s="2340" t="s">
        <v>23</v>
      </c>
      <c r="B103" s="2382">
        <v>0</v>
      </c>
      <c r="C103" s="2515">
        <v>0</v>
      </c>
      <c r="D103" s="2528">
        <v>0</v>
      </c>
      <c r="E103" s="2515">
        <v>0</v>
      </c>
      <c r="F103" s="2515">
        <v>742</v>
      </c>
      <c r="G103" s="2528">
        <v>0</v>
      </c>
      <c r="H103" s="2550">
        <v>0</v>
      </c>
      <c r="I103" s="2447">
        <v>742</v>
      </c>
      <c r="J103" s="2391">
        <v>0</v>
      </c>
      <c r="K103" s="2382">
        <v>0</v>
      </c>
      <c r="L103" s="2382">
        <v>1800</v>
      </c>
      <c r="M103" s="2382">
        <v>0</v>
      </c>
      <c r="N103" s="2131">
        <v>1800</v>
      </c>
      <c r="O103" s="2132">
        <v>2542</v>
      </c>
      <c r="P103" s="2464">
        <v>2541</v>
      </c>
      <c r="Q103" s="2712">
        <v>0</v>
      </c>
      <c r="R103" s="2713">
        <v>0</v>
      </c>
      <c r="S103" s="2714">
        <v>0</v>
      </c>
      <c r="T103" s="2715">
        <v>0</v>
      </c>
    </row>
    <row r="104" spans="1:20" ht="15.75" thickBot="1" x14ac:dyDescent="0.3">
      <c r="A104" s="2115" t="s">
        <v>558</v>
      </c>
      <c r="B104" s="2122">
        <v>19262</v>
      </c>
      <c r="C104" s="2180">
        <v>19450</v>
      </c>
      <c r="D104" s="2182">
        <v>2628</v>
      </c>
      <c r="E104" s="2180">
        <v>20312</v>
      </c>
      <c r="F104" s="2180">
        <v>27495</v>
      </c>
      <c r="G104" s="2182">
        <v>45</v>
      </c>
      <c r="H104" s="2180">
        <v>8105</v>
      </c>
      <c r="I104" s="2181">
        <v>94624</v>
      </c>
      <c r="J104" s="2179">
        <v>17724</v>
      </c>
      <c r="K104" s="2179">
        <v>1009</v>
      </c>
      <c r="L104" s="2179">
        <v>28031</v>
      </c>
      <c r="M104" s="2179">
        <v>10989</v>
      </c>
      <c r="N104" s="2266">
        <v>57753</v>
      </c>
      <c r="O104" s="2267">
        <v>152376</v>
      </c>
      <c r="P104" s="2179">
        <v>94825</v>
      </c>
      <c r="Q104" s="2182">
        <v>17764</v>
      </c>
      <c r="R104" s="2182">
        <v>27191</v>
      </c>
      <c r="S104" s="2182">
        <v>34747</v>
      </c>
      <c r="T104" s="2268">
        <v>79702</v>
      </c>
    </row>
    <row r="105" spans="1:20" ht="30" thickBot="1" x14ac:dyDescent="0.3">
      <c r="A105" s="2183" t="s">
        <v>559</v>
      </c>
      <c r="B105" s="2269">
        <v>33434</v>
      </c>
      <c r="C105" s="2184">
        <v>21789</v>
      </c>
      <c r="D105" s="2270">
        <v>4307</v>
      </c>
      <c r="E105" s="2184">
        <v>38805</v>
      </c>
      <c r="F105" s="2184">
        <v>28834</v>
      </c>
      <c r="G105" s="2185">
        <v>45</v>
      </c>
      <c r="H105" s="2184">
        <v>9029</v>
      </c>
      <c r="I105" s="1379">
        <v>131891</v>
      </c>
      <c r="J105" s="2271">
        <v>17827</v>
      </c>
      <c r="K105" s="2271">
        <v>1189</v>
      </c>
      <c r="L105" s="2271">
        <v>28031</v>
      </c>
      <c r="M105" s="2271">
        <v>10989</v>
      </c>
      <c r="N105" s="2272">
        <v>58036</v>
      </c>
      <c r="O105" s="2273">
        <v>189927</v>
      </c>
      <c r="P105" s="2184">
        <v>106630</v>
      </c>
      <c r="Q105" s="2185">
        <v>49368</v>
      </c>
      <c r="R105" s="2185">
        <v>28412</v>
      </c>
      <c r="S105" s="2185">
        <v>35994</v>
      </c>
      <c r="T105" s="2185">
        <v>113775</v>
      </c>
    </row>
    <row r="107" spans="1:20" x14ac:dyDescent="0.25">
      <c r="I107" s="2274"/>
      <c r="O107" s="2274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9"/>
  <sheetViews>
    <sheetView topLeftCell="C85" zoomScale="85" zoomScaleNormal="85" workbookViewId="0">
      <selection activeCell="O109" sqref="O109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24" width="9.140625" style="61"/>
    <col min="25" max="25" width="12.140625" style="61" customWidth="1"/>
    <col min="26" max="16384" width="9.140625" style="61"/>
  </cols>
  <sheetData>
    <row r="1" spans="1:30" ht="15.75" x14ac:dyDescent="0.25">
      <c r="A1" s="1903"/>
    </row>
    <row r="2" spans="1:30" ht="18.75" x14ac:dyDescent="0.3">
      <c r="B2" s="1905"/>
      <c r="C2" s="1905"/>
      <c r="D2" s="1905"/>
      <c r="E2" s="3615" t="s">
        <v>634</v>
      </c>
      <c r="F2" s="3615"/>
      <c r="G2" s="3615"/>
      <c r="H2" s="3615"/>
      <c r="I2" s="1905"/>
      <c r="J2" s="1905"/>
      <c r="K2" s="2361"/>
      <c r="L2" s="1905"/>
      <c r="M2" s="2361"/>
      <c r="N2" s="1905"/>
    </row>
    <row r="3" spans="1:30" ht="18.75" x14ac:dyDescent="0.3">
      <c r="A3" s="2728"/>
      <c r="B3" s="1907"/>
      <c r="C3" s="2728"/>
      <c r="D3" s="1907"/>
      <c r="E3" s="1907"/>
      <c r="F3" s="3615" t="s">
        <v>543</v>
      </c>
      <c r="G3" s="3615"/>
      <c r="H3" s="2728"/>
      <c r="I3" s="1907"/>
      <c r="J3" s="2728"/>
      <c r="K3" s="1907"/>
      <c r="L3" s="2728"/>
      <c r="M3" s="1907"/>
      <c r="N3" s="2722"/>
    </row>
    <row r="4" spans="1:3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3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3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3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30" ht="15.75" customHeight="1" thickBot="1" x14ac:dyDescent="0.3">
      <c r="A8" s="3610"/>
      <c r="B8" s="3620" t="s">
        <v>14</v>
      </c>
      <c r="C8" s="3606" t="s">
        <v>15</v>
      </c>
      <c r="D8" s="3607"/>
      <c r="E8" s="3621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30" ht="72" thickBot="1" x14ac:dyDescent="0.3">
      <c r="A9" s="3611"/>
      <c r="B9" s="3605"/>
      <c r="C9" s="2727" t="s">
        <v>15</v>
      </c>
      <c r="D9" s="1909" t="s">
        <v>546</v>
      </c>
      <c r="E9" s="3609"/>
      <c r="F9" s="2727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30" ht="17.25" customHeight="1" x14ac:dyDescent="0.25">
      <c r="A10" s="1914" t="s">
        <v>17</v>
      </c>
      <c r="B10" s="2362">
        <v>180746</v>
      </c>
      <c r="C10" s="2385">
        <v>9105</v>
      </c>
      <c r="D10" s="2407">
        <v>4949</v>
      </c>
      <c r="E10" s="2362">
        <v>35818</v>
      </c>
      <c r="F10" s="2385">
        <v>5291</v>
      </c>
      <c r="G10" s="2407">
        <v>756</v>
      </c>
      <c r="H10" s="2362">
        <v>13924</v>
      </c>
      <c r="I10" s="1918">
        <v>244885</v>
      </c>
      <c r="J10" s="2362">
        <v>2395</v>
      </c>
      <c r="K10" s="2362">
        <v>44</v>
      </c>
      <c r="L10" s="2362">
        <v>4</v>
      </c>
      <c r="M10" s="2362">
        <v>8</v>
      </c>
      <c r="N10" s="1918">
        <v>2451</v>
      </c>
      <c r="O10" s="1919">
        <v>247336</v>
      </c>
      <c r="P10" s="2619">
        <v>69367</v>
      </c>
      <c r="Q10" s="2620">
        <v>220481</v>
      </c>
      <c r="R10" s="2621">
        <v>6049</v>
      </c>
      <c r="S10" s="2622">
        <v>5297</v>
      </c>
      <c r="T10" s="1924">
        <v>231827</v>
      </c>
    </row>
    <row r="11" spans="1:30" x14ac:dyDescent="0.25">
      <c r="A11" s="2680" t="s">
        <v>552</v>
      </c>
      <c r="B11" s="2363">
        <v>41978</v>
      </c>
      <c r="C11" s="2386">
        <v>6648</v>
      </c>
      <c r="D11" s="2408">
        <v>3252</v>
      </c>
      <c r="E11" s="2363">
        <v>14282</v>
      </c>
      <c r="F11" s="2386">
        <v>2097</v>
      </c>
      <c r="G11" s="2407">
        <v>211</v>
      </c>
      <c r="H11" s="2362">
        <v>3267</v>
      </c>
      <c r="I11" s="1918">
        <v>68271</v>
      </c>
      <c r="J11" s="2363">
        <v>475</v>
      </c>
      <c r="K11" s="2363">
        <v>0</v>
      </c>
      <c r="L11" s="2363">
        <v>0</v>
      </c>
      <c r="M11" s="2362">
        <v>0</v>
      </c>
      <c r="N11" s="1918">
        <v>475</v>
      </c>
      <c r="O11" s="1919">
        <v>68746</v>
      </c>
      <c r="P11" s="2624">
        <v>23594</v>
      </c>
      <c r="Q11" s="2625">
        <v>55720</v>
      </c>
      <c r="R11" s="2626">
        <v>6148</v>
      </c>
      <c r="S11" s="2627">
        <v>1247</v>
      </c>
      <c r="T11" s="1924">
        <v>63115</v>
      </c>
    </row>
    <row r="12" spans="1:30" s="1945" customFormat="1" x14ac:dyDescent="0.25">
      <c r="A12" s="1933" t="s">
        <v>553</v>
      </c>
      <c r="B12" s="2364">
        <v>11167</v>
      </c>
      <c r="C12" s="2392">
        <v>1517</v>
      </c>
      <c r="D12" s="2409">
        <v>512</v>
      </c>
      <c r="E12" s="2364">
        <v>4872</v>
      </c>
      <c r="F12" s="2392">
        <v>478</v>
      </c>
      <c r="G12" s="2429">
        <v>9</v>
      </c>
      <c r="H12" s="2437">
        <v>663</v>
      </c>
      <c r="I12" s="1939">
        <v>18698</v>
      </c>
      <c r="J12" s="2364">
        <v>0</v>
      </c>
      <c r="K12" s="2364">
        <v>0</v>
      </c>
      <c r="L12" s="2364">
        <v>0</v>
      </c>
      <c r="M12" s="2437">
        <v>0</v>
      </c>
      <c r="N12" s="1939">
        <v>0</v>
      </c>
      <c r="O12" s="1940">
        <v>18698</v>
      </c>
      <c r="P12" s="2628">
        <v>6895</v>
      </c>
      <c r="Q12" s="2629">
        <v>15400</v>
      </c>
      <c r="R12" s="2630">
        <v>2558</v>
      </c>
      <c r="S12" s="2631">
        <v>100</v>
      </c>
      <c r="T12" s="1938">
        <v>18058</v>
      </c>
      <c r="V12" s="61"/>
      <c r="W12" s="61"/>
      <c r="X12" s="61"/>
      <c r="Y12" s="61"/>
      <c r="Z12" s="61"/>
      <c r="AA12" s="61"/>
      <c r="AB12" s="61"/>
      <c r="AC12" s="61"/>
      <c r="AD12" s="61"/>
    </row>
    <row r="13" spans="1:30" s="1945" customFormat="1" x14ac:dyDescent="0.25">
      <c r="A13" s="1933" t="s">
        <v>412</v>
      </c>
      <c r="B13" s="2364">
        <v>7613</v>
      </c>
      <c r="C13" s="2392">
        <v>1073</v>
      </c>
      <c r="D13" s="2409">
        <v>168</v>
      </c>
      <c r="E13" s="2364">
        <v>2274</v>
      </c>
      <c r="F13" s="2392">
        <v>436</v>
      </c>
      <c r="G13" s="2429">
        <v>36</v>
      </c>
      <c r="H13" s="2437">
        <v>411</v>
      </c>
      <c r="I13" s="1939">
        <v>11807</v>
      </c>
      <c r="J13" s="2364">
        <v>229</v>
      </c>
      <c r="K13" s="2364">
        <v>0</v>
      </c>
      <c r="L13" s="2364">
        <v>0</v>
      </c>
      <c r="M13" s="2437">
        <v>0</v>
      </c>
      <c r="N13" s="1939">
        <v>229</v>
      </c>
      <c r="O13" s="1940">
        <v>12036</v>
      </c>
      <c r="P13" s="2628">
        <v>4316</v>
      </c>
      <c r="Q13" s="2629">
        <v>9341</v>
      </c>
      <c r="R13" s="2630">
        <v>1821</v>
      </c>
      <c r="S13" s="2631">
        <v>511</v>
      </c>
      <c r="T13" s="1938">
        <v>11673</v>
      </c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s="1945" customFormat="1" x14ac:dyDescent="0.25">
      <c r="A14" s="1933" t="s">
        <v>554</v>
      </c>
      <c r="B14" s="2364">
        <v>15852</v>
      </c>
      <c r="C14" s="2392">
        <v>3150</v>
      </c>
      <c r="D14" s="2409">
        <v>2165</v>
      </c>
      <c r="E14" s="2364">
        <v>4566</v>
      </c>
      <c r="F14" s="2392">
        <v>720</v>
      </c>
      <c r="G14" s="2429">
        <v>111</v>
      </c>
      <c r="H14" s="2437">
        <v>792</v>
      </c>
      <c r="I14" s="1939">
        <v>25080</v>
      </c>
      <c r="J14" s="2364">
        <v>122</v>
      </c>
      <c r="K14" s="2364">
        <v>0</v>
      </c>
      <c r="L14" s="2364">
        <v>0</v>
      </c>
      <c r="M14" s="2437">
        <v>0</v>
      </c>
      <c r="N14" s="1939">
        <v>122</v>
      </c>
      <c r="O14" s="1940">
        <v>25202</v>
      </c>
      <c r="P14" s="2628">
        <v>7455</v>
      </c>
      <c r="Q14" s="2629">
        <v>19623</v>
      </c>
      <c r="R14" s="2630">
        <v>1581</v>
      </c>
      <c r="S14" s="2631">
        <v>272</v>
      </c>
      <c r="T14" s="1938">
        <v>21476</v>
      </c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x14ac:dyDescent="0.25">
      <c r="A15" s="2680" t="s">
        <v>555</v>
      </c>
      <c r="B15" s="2363">
        <v>30547</v>
      </c>
      <c r="C15" s="2386">
        <v>3595</v>
      </c>
      <c r="D15" s="2408">
        <v>2923</v>
      </c>
      <c r="E15" s="2363">
        <v>9124</v>
      </c>
      <c r="F15" s="2386">
        <v>1549</v>
      </c>
      <c r="G15" s="2407">
        <v>185</v>
      </c>
      <c r="H15" s="2362">
        <v>1933</v>
      </c>
      <c r="I15" s="1918">
        <v>46748</v>
      </c>
      <c r="J15" s="2363">
        <v>142</v>
      </c>
      <c r="K15" s="2363">
        <v>0</v>
      </c>
      <c r="L15" s="2363">
        <v>0</v>
      </c>
      <c r="M15" s="2362">
        <v>0</v>
      </c>
      <c r="N15" s="1918">
        <v>142</v>
      </c>
      <c r="O15" s="1919">
        <v>46890</v>
      </c>
      <c r="P15" s="2624">
        <v>18829</v>
      </c>
      <c r="Q15" s="2625">
        <v>39576</v>
      </c>
      <c r="R15" s="2626">
        <v>3358</v>
      </c>
      <c r="S15" s="2627">
        <v>618</v>
      </c>
      <c r="T15" s="1924">
        <v>43552</v>
      </c>
    </row>
    <row r="16" spans="1:30" x14ac:dyDescent="0.25">
      <c r="A16" s="1947" t="s">
        <v>556</v>
      </c>
      <c r="B16" s="2681">
        <v>11732</v>
      </c>
      <c r="C16" s="2682">
        <v>1061</v>
      </c>
      <c r="D16" s="2683">
        <v>757</v>
      </c>
      <c r="E16" s="2681">
        <v>3312</v>
      </c>
      <c r="F16" s="2682">
        <v>291</v>
      </c>
      <c r="G16" s="2413">
        <v>50</v>
      </c>
      <c r="H16" s="2367">
        <v>532</v>
      </c>
      <c r="I16" s="1952">
        <v>16928</v>
      </c>
      <c r="J16" s="2684">
        <v>0</v>
      </c>
      <c r="K16" s="2681">
        <v>0</v>
      </c>
      <c r="L16" s="2681">
        <v>0</v>
      </c>
      <c r="M16" s="2367">
        <v>0</v>
      </c>
      <c r="N16" s="1952">
        <v>0</v>
      </c>
      <c r="O16" s="1952">
        <v>16928</v>
      </c>
      <c r="P16" s="2685">
        <v>6890</v>
      </c>
      <c r="Q16" s="2686">
        <v>14250</v>
      </c>
      <c r="R16" s="2687">
        <v>1834</v>
      </c>
      <c r="S16" s="2688">
        <v>132</v>
      </c>
      <c r="T16" s="1952">
        <v>16216</v>
      </c>
    </row>
    <row r="17" spans="1:25" ht="15.75" thickBot="1" x14ac:dyDescent="0.3">
      <c r="A17" s="2680" t="s">
        <v>23</v>
      </c>
      <c r="B17" s="2689">
        <v>25896</v>
      </c>
      <c r="C17" s="2690">
        <v>4938</v>
      </c>
      <c r="D17" s="2691">
        <v>1681</v>
      </c>
      <c r="E17" s="2689">
        <v>8422</v>
      </c>
      <c r="F17" s="2690">
        <v>1327</v>
      </c>
      <c r="G17" s="2408">
        <v>172</v>
      </c>
      <c r="H17" s="2362">
        <v>2595</v>
      </c>
      <c r="I17" s="1918">
        <v>43178</v>
      </c>
      <c r="J17" s="2689">
        <v>1409</v>
      </c>
      <c r="K17" s="2689">
        <v>1269</v>
      </c>
      <c r="L17" s="2689">
        <v>0</v>
      </c>
      <c r="M17" s="2362">
        <v>22</v>
      </c>
      <c r="N17" s="1960">
        <v>2700</v>
      </c>
      <c r="O17" s="1961">
        <v>45878</v>
      </c>
      <c r="P17" s="2692">
        <v>15772</v>
      </c>
      <c r="Q17" s="2693">
        <v>35509</v>
      </c>
      <c r="R17" s="2694">
        <v>2034</v>
      </c>
      <c r="S17" s="2695">
        <v>6970</v>
      </c>
      <c r="T17" s="1924">
        <v>44513</v>
      </c>
    </row>
    <row r="18" spans="1:25" ht="15.75" thickBot="1" x14ac:dyDescent="0.3">
      <c r="A18" s="1966" t="s">
        <v>24</v>
      </c>
      <c r="B18" s="1967">
        <v>279166</v>
      </c>
      <c r="C18" s="1967">
        <v>24286</v>
      </c>
      <c r="D18" s="1970">
        <v>12805</v>
      </c>
      <c r="E18" s="1967">
        <v>67645</v>
      </c>
      <c r="F18" s="1967">
        <v>10264</v>
      </c>
      <c r="G18" s="1970">
        <v>1324</v>
      </c>
      <c r="H18" s="1967">
        <v>21719</v>
      </c>
      <c r="I18" s="1968">
        <v>403081</v>
      </c>
      <c r="J18" s="1967">
        <v>4421</v>
      </c>
      <c r="K18" s="1967">
        <v>1313</v>
      </c>
      <c r="L18" s="1967">
        <v>4</v>
      </c>
      <c r="M18" s="1967">
        <v>30</v>
      </c>
      <c r="N18" s="1968">
        <v>5768</v>
      </c>
      <c r="O18" s="1969">
        <v>408849</v>
      </c>
      <c r="P18" s="1967">
        <v>127562</v>
      </c>
      <c r="Q18" s="1970">
        <v>351287</v>
      </c>
      <c r="R18" s="1970">
        <v>17589</v>
      </c>
      <c r="S18" s="1970">
        <v>14132</v>
      </c>
      <c r="T18" s="1970">
        <v>383008</v>
      </c>
    </row>
    <row r="19" spans="1:25" ht="15.75" thickBot="1" x14ac:dyDescent="0.3">
      <c r="A19" s="2729" t="s">
        <v>609</v>
      </c>
      <c r="B19" s="2362">
        <v>198</v>
      </c>
      <c r="C19" s="2730">
        <v>317</v>
      </c>
      <c r="D19" s="2731">
        <v>0</v>
      </c>
      <c r="E19" s="2732">
        <v>217</v>
      </c>
      <c r="F19" s="2730">
        <v>91</v>
      </c>
      <c r="G19" s="2731">
        <v>0</v>
      </c>
      <c r="H19" s="2732">
        <v>33</v>
      </c>
      <c r="I19" s="1968">
        <v>856</v>
      </c>
      <c r="J19" s="2732">
        <v>0</v>
      </c>
      <c r="K19" s="2732">
        <v>0</v>
      </c>
      <c r="L19" s="2732">
        <v>0</v>
      </c>
      <c r="M19" s="2732">
        <v>0</v>
      </c>
      <c r="N19" s="2733">
        <v>0</v>
      </c>
      <c r="O19" s="2734">
        <v>856</v>
      </c>
      <c r="P19" s="2735">
        <v>482</v>
      </c>
      <c r="Q19" s="2620">
        <v>236</v>
      </c>
      <c r="R19" s="2621">
        <v>349</v>
      </c>
      <c r="S19" s="2622">
        <v>104</v>
      </c>
      <c r="T19" s="1924">
        <v>689</v>
      </c>
      <c r="W19" s="2274"/>
      <c r="X19" s="2274"/>
      <c r="Y19" s="2274"/>
    </row>
    <row r="20" spans="1:25" ht="15.75" thickBot="1" x14ac:dyDescent="0.3">
      <c r="A20" s="1978" t="s">
        <v>610</v>
      </c>
      <c r="B20" s="2362">
        <v>317</v>
      </c>
      <c r="C20" s="2386">
        <v>80</v>
      </c>
      <c r="D20" s="2408">
        <v>80</v>
      </c>
      <c r="E20" s="2363">
        <v>195</v>
      </c>
      <c r="F20" s="2386">
        <v>0</v>
      </c>
      <c r="G20" s="2408">
        <v>0</v>
      </c>
      <c r="H20" s="2363">
        <v>56</v>
      </c>
      <c r="I20" s="1968">
        <v>648</v>
      </c>
      <c r="J20" s="2363">
        <v>0</v>
      </c>
      <c r="K20" s="2363">
        <v>0</v>
      </c>
      <c r="L20" s="2363">
        <v>0</v>
      </c>
      <c r="M20" s="2363">
        <v>0</v>
      </c>
      <c r="N20" s="1979">
        <v>0</v>
      </c>
      <c r="O20" s="1980">
        <v>648</v>
      </c>
      <c r="P20" s="2624">
        <v>357</v>
      </c>
      <c r="Q20" s="2625">
        <v>642</v>
      </c>
      <c r="R20" s="2626">
        <v>6</v>
      </c>
      <c r="S20" s="2627">
        <v>0</v>
      </c>
      <c r="T20" s="1924">
        <v>648</v>
      </c>
      <c r="W20" s="2274"/>
      <c r="X20" s="2274"/>
      <c r="Y20" s="2274"/>
    </row>
    <row r="21" spans="1:25" ht="15.75" thickBot="1" x14ac:dyDescent="0.3">
      <c r="A21" s="1978" t="s">
        <v>37</v>
      </c>
      <c r="B21" s="2362">
        <v>0</v>
      </c>
      <c r="C21" s="2386">
        <v>17</v>
      </c>
      <c r="D21" s="2408">
        <v>17</v>
      </c>
      <c r="E21" s="2363">
        <v>0</v>
      </c>
      <c r="F21" s="2386">
        <v>0</v>
      </c>
      <c r="G21" s="2408">
        <v>0</v>
      </c>
      <c r="H21" s="2363">
        <v>11</v>
      </c>
      <c r="I21" s="1968">
        <v>28</v>
      </c>
      <c r="J21" s="2363">
        <v>0</v>
      </c>
      <c r="K21" s="2363">
        <v>0</v>
      </c>
      <c r="L21" s="2363">
        <v>0</v>
      </c>
      <c r="M21" s="2363">
        <v>0</v>
      </c>
      <c r="N21" s="1979">
        <v>0</v>
      </c>
      <c r="O21" s="1980">
        <v>28</v>
      </c>
      <c r="P21" s="2624">
        <v>17</v>
      </c>
      <c r="Q21" s="2625">
        <v>11</v>
      </c>
      <c r="R21" s="2626">
        <v>0</v>
      </c>
      <c r="S21" s="2627">
        <v>0</v>
      </c>
      <c r="T21" s="1924">
        <v>11</v>
      </c>
      <c r="W21" s="2274"/>
      <c r="X21" s="2274"/>
      <c r="Y21" s="2274"/>
    </row>
    <row r="22" spans="1:25" ht="15.75" thickBot="1" x14ac:dyDescent="0.3">
      <c r="A22" s="1978" t="s">
        <v>38</v>
      </c>
      <c r="B22" s="2362">
        <v>97</v>
      </c>
      <c r="C22" s="2386">
        <v>0</v>
      </c>
      <c r="D22" s="2408">
        <v>0</v>
      </c>
      <c r="E22" s="2363">
        <v>72</v>
      </c>
      <c r="F22" s="2386">
        <v>10</v>
      </c>
      <c r="G22" s="2408">
        <v>0</v>
      </c>
      <c r="H22" s="2363">
        <v>44</v>
      </c>
      <c r="I22" s="1968">
        <v>223</v>
      </c>
      <c r="J22" s="2363">
        <v>0</v>
      </c>
      <c r="K22" s="2363">
        <v>0</v>
      </c>
      <c r="L22" s="2363">
        <v>0</v>
      </c>
      <c r="M22" s="2363">
        <v>0</v>
      </c>
      <c r="N22" s="1979">
        <v>0</v>
      </c>
      <c r="O22" s="1980">
        <v>223</v>
      </c>
      <c r="P22" s="2624">
        <v>97</v>
      </c>
      <c r="Q22" s="2625">
        <v>223</v>
      </c>
      <c r="R22" s="2626">
        <v>0</v>
      </c>
      <c r="S22" s="2627">
        <v>0</v>
      </c>
      <c r="T22" s="1924">
        <v>223</v>
      </c>
      <c r="W22" s="2274"/>
      <c r="X22" s="2274"/>
      <c r="Y22" s="2274"/>
    </row>
    <row r="23" spans="1:25" ht="15.75" thickBot="1" x14ac:dyDescent="0.3">
      <c r="A23" s="1978" t="s">
        <v>39</v>
      </c>
      <c r="B23" s="2362">
        <v>61</v>
      </c>
      <c r="C23" s="2386">
        <v>0</v>
      </c>
      <c r="D23" s="2408">
        <v>0</v>
      </c>
      <c r="E23" s="2363">
        <v>230</v>
      </c>
      <c r="F23" s="2386">
        <v>8</v>
      </c>
      <c r="G23" s="2408">
        <v>0</v>
      </c>
      <c r="H23" s="2363">
        <v>5</v>
      </c>
      <c r="I23" s="1968">
        <v>304</v>
      </c>
      <c r="J23" s="2363">
        <v>0</v>
      </c>
      <c r="K23" s="2363">
        <v>0</v>
      </c>
      <c r="L23" s="2363">
        <v>0</v>
      </c>
      <c r="M23" s="2363">
        <v>0</v>
      </c>
      <c r="N23" s="1979">
        <v>0</v>
      </c>
      <c r="O23" s="1980">
        <v>304</v>
      </c>
      <c r="P23" s="2624">
        <v>157</v>
      </c>
      <c r="Q23" s="2625">
        <v>291</v>
      </c>
      <c r="R23" s="2626">
        <v>8</v>
      </c>
      <c r="S23" s="2627">
        <v>0</v>
      </c>
      <c r="T23" s="1924">
        <v>299</v>
      </c>
      <c r="W23" s="2274"/>
      <c r="X23" s="2274"/>
      <c r="Y23" s="2274"/>
    </row>
    <row r="24" spans="1:25" ht="15" customHeight="1" thickBot="1" x14ac:dyDescent="0.3">
      <c r="A24" s="1978" t="s">
        <v>40</v>
      </c>
      <c r="B24" s="2362">
        <v>50</v>
      </c>
      <c r="C24" s="2386">
        <v>0</v>
      </c>
      <c r="D24" s="2408">
        <v>0</v>
      </c>
      <c r="E24" s="2363">
        <v>1</v>
      </c>
      <c r="F24" s="2386">
        <v>0</v>
      </c>
      <c r="G24" s="2408">
        <v>0</v>
      </c>
      <c r="H24" s="2363">
        <v>0</v>
      </c>
      <c r="I24" s="1968">
        <v>51</v>
      </c>
      <c r="J24" s="2363">
        <v>0</v>
      </c>
      <c r="K24" s="2363">
        <v>0</v>
      </c>
      <c r="L24" s="2363">
        <v>0</v>
      </c>
      <c r="M24" s="2363">
        <v>0</v>
      </c>
      <c r="N24" s="1979">
        <v>0</v>
      </c>
      <c r="O24" s="1980">
        <v>51</v>
      </c>
      <c r="P24" s="2624">
        <v>4</v>
      </c>
      <c r="Q24" s="2625">
        <v>50</v>
      </c>
      <c r="R24" s="2626">
        <v>0</v>
      </c>
      <c r="S24" s="2627">
        <v>0</v>
      </c>
      <c r="T24" s="1924">
        <v>50</v>
      </c>
      <c r="W24" s="2274"/>
      <c r="X24" s="2274"/>
      <c r="Y24" s="2274"/>
    </row>
    <row r="25" spans="1:25" ht="15.75" thickBot="1" x14ac:dyDescent="0.3">
      <c r="A25" s="2696" t="s">
        <v>41</v>
      </c>
      <c r="B25" s="2362">
        <v>144</v>
      </c>
      <c r="C25" s="2386">
        <v>0</v>
      </c>
      <c r="D25" s="2408">
        <v>0</v>
      </c>
      <c r="E25" s="2363">
        <v>31</v>
      </c>
      <c r="F25" s="2386">
        <v>1</v>
      </c>
      <c r="G25" s="2408">
        <v>0</v>
      </c>
      <c r="H25" s="2363">
        <v>0</v>
      </c>
      <c r="I25" s="1968">
        <v>176</v>
      </c>
      <c r="J25" s="2363">
        <v>0</v>
      </c>
      <c r="K25" s="2363">
        <v>0</v>
      </c>
      <c r="L25" s="2363">
        <v>0</v>
      </c>
      <c r="M25" s="2363">
        <v>0</v>
      </c>
      <c r="N25" s="1979">
        <v>0</v>
      </c>
      <c r="O25" s="1980">
        <v>176</v>
      </c>
      <c r="P25" s="2624">
        <v>34</v>
      </c>
      <c r="Q25" s="2625">
        <v>146</v>
      </c>
      <c r="R25" s="2626">
        <v>3</v>
      </c>
      <c r="S25" s="2627">
        <v>0</v>
      </c>
      <c r="T25" s="1924">
        <v>149</v>
      </c>
      <c r="W25" s="2274"/>
      <c r="X25" s="2274"/>
      <c r="Y25" s="2274"/>
    </row>
    <row r="26" spans="1:25" ht="15.75" thickBot="1" x14ac:dyDescent="0.3">
      <c r="A26" s="1978" t="s">
        <v>42</v>
      </c>
      <c r="B26" s="2362">
        <v>0</v>
      </c>
      <c r="C26" s="2386">
        <v>0</v>
      </c>
      <c r="D26" s="2408">
        <v>0</v>
      </c>
      <c r="E26" s="2363">
        <v>0</v>
      </c>
      <c r="F26" s="2386">
        <v>0</v>
      </c>
      <c r="G26" s="2408">
        <v>0</v>
      </c>
      <c r="H26" s="2363">
        <v>0</v>
      </c>
      <c r="I26" s="1968">
        <v>0</v>
      </c>
      <c r="J26" s="2363">
        <v>0</v>
      </c>
      <c r="K26" s="2363">
        <v>0</v>
      </c>
      <c r="L26" s="2363">
        <v>0</v>
      </c>
      <c r="M26" s="2363">
        <v>0</v>
      </c>
      <c r="N26" s="1979">
        <v>0</v>
      </c>
      <c r="O26" s="1980">
        <v>0</v>
      </c>
      <c r="P26" s="2624">
        <v>0</v>
      </c>
      <c r="Q26" s="2625">
        <v>0</v>
      </c>
      <c r="R26" s="2626">
        <v>0</v>
      </c>
      <c r="S26" s="2627">
        <v>0</v>
      </c>
      <c r="T26" s="1924">
        <v>0</v>
      </c>
      <c r="W26" s="2274"/>
      <c r="X26" s="2274"/>
      <c r="Y26" s="2274"/>
    </row>
    <row r="27" spans="1:25" ht="15.75" thickBot="1" x14ac:dyDescent="0.3">
      <c r="A27" s="1978" t="s">
        <v>43</v>
      </c>
      <c r="B27" s="2362">
        <v>313</v>
      </c>
      <c r="C27" s="2386">
        <v>138</v>
      </c>
      <c r="D27" s="2408">
        <v>0</v>
      </c>
      <c r="E27" s="2363">
        <v>364</v>
      </c>
      <c r="F27" s="2386">
        <v>41</v>
      </c>
      <c r="G27" s="2408">
        <v>0</v>
      </c>
      <c r="H27" s="2363">
        <v>80</v>
      </c>
      <c r="I27" s="1968">
        <v>935</v>
      </c>
      <c r="J27" s="2363">
        <v>0</v>
      </c>
      <c r="K27" s="2363">
        <v>0</v>
      </c>
      <c r="L27" s="2363">
        <v>0</v>
      </c>
      <c r="M27" s="2363">
        <v>0</v>
      </c>
      <c r="N27" s="1979">
        <v>0</v>
      </c>
      <c r="O27" s="1980">
        <v>935</v>
      </c>
      <c r="P27" s="2624">
        <v>387</v>
      </c>
      <c r="Q27" s="2625">
        <v>443</v>
      </c>
      <c r="R27" s="2626">
        <v>466</v>
      </c>
      <c r="S27" s="2627">
        <v>21</v>
      </c>
      <c r="T27" s="1924">
        <v>930</v>
      </c>
      <c r="W27" s="2274"/>
      <c r="X27" s="2274"/>
      <c r="Y27" s="2274"/>
    </row>
    <row r="28" spans="1:25" ht="15.75" thickBot="1" x14ac:dyDescent="0.3">
      <c r="A28" s="1978" t="s">
        <v>44</v>
      </c>
      <c r="B28" s="2362">
        <v>129</v>
      </c>
      <c r="C28" s="2386">
        <v>3</v>
      </c>
      <c r="D28" s="2408">
        <v>0</v>
      </c>
      <c r="E28" s="2363">
        <v>54</v>
      </c>
      <c r="F28" s="2386">
        <v>0</v>
      </c>
      <c r="G28" s="2408">
        <v>0</v>
      </c>
      <c r="H28" s="2363">
        <v>5</v>
      </c>
      <c r="I28" s="1968">
        <v>191</v>
      </c>
      <c r="J28" s="2363">
        <v>0</v>
      </c>
      <c r="K28" s="2363">
        <v>0</v>
      </c>
      <c r="L28" s="2363">
        <v>0</v>
      </c>
      <c r="M28" s="2363">
        <v>0</v>
      </c>
      <c r="N28" s="1979">
        <v>0</v>
      </c>
      <c r="O28" s="1980">
        <v>191</v>
      </c>
      <c r="P28" s="2624">
        <v>50</v>
      </c>
      <c r="Q28" s="2625">
        <v>151</v>
      </c>
      <c r="R28" s="2626">
        <v>40</v>
      </c>
      <c r="S28" s="2627">
        <v>0</v>
      </c>
      <c r="T28" s="1924">
        <v>191</v>
      </c>
      <c r="W28" s="2274"/>
      <c r="X28" s="2274"/>
      <c r="Y28" s="2274"/>
    </row>
    <row r="29" spans="1:25" ht="15.75" thickBot="1" x14ac:dyDescent="0.3">
      <c r="A29" s="1978" t="s">
        <v>45</v>
      </c>
      <c r="B29" s="2362">
        <v>23</v>
      </c>
      <c r="C29" s="2386">
        <v>10</v>
      </c>
      <c r="D29" s="2408">
        <v>0</v>
      </c>
      <c r="E29" s="2363">
        <v>11</v>
      </c>
      <c r="F29" s="2386">
        <v>0</v>
      </c>
      <c r="G29" s="2408">
        <v>0</v>
      </c>
      <c r="H29" s="2363">
        <v>0</v>
      </c>
      <c r="I29" s="1968">
        <v>44</v>
      </c>
      <c r="J29" s="2363">
        <v>0</v>
      </c>
      <c r="K29" s="2363">
        <v>0</v>
      </c>
      <c r="L29" s="2363">
        <v>0</v>
      </c>
      <c r="M29" s="2363">
        <v>0</v>
      </c>
      <c r="N29" s="1979">
        <v>0</v>
      </c>
      <c r="O29" s="1980">
        <v>44</v>
      </c>
      <c r="P29" s="2624">
        <v>34</v>
      </c>
      <c r="Q29" s="2625">
        <v>44</v>
      </c>
      <c r="R29" s="2626">
        <v>0</v>
      </c>
      <c r="S29" s="2627">
        <v>0</v>
      </c>
      <c r="T29" s="1924">
        <v>44</v>
      </c>
      <c r="W29" s="2274"/>
      <c r="X29" s="2274"/>
      <c r="Y29" s="2274"/>
    </row>
    <row r="30" spans="1:25" ht="15.75" thickBot="1" x14ac:dyDescent="0.3">
      <c r="A30" s="1978" t="s">
        <v>46</v>
      </c>
      <c r="B30" s="2362">
        <v>290</v>
      </c>
      <c r="C30" s="2386">
        <v>0</v>
      </c>
      <c r="D30" s="2408">
        <v>0</v>
      </c>
      <c r="E30" s="2363">
        <v>232</v>
      </c>
      <c r="F30" s="2386">
        <v>0</v>
      </c>
      <c r="G30" s="2408">
        <v>0</v>
      </c>
      <c r="H30" s="2363">
        <v>0</v>
      </c>
      <c r="I30" s="1968">
        <v>522</v>
      </c>
      <c r="J30" s="2363">
        <v>0</v>
      </c>
      <c r="K30" s="2363">
        <v>0</v>
      </c>
      <c r="L30" s="2363">
        <v>0</v>
      </c>
      <c r="M30" s="2363">
        <v>0</v>
      </c>
      <c r="N30" s="1979">
        <v>0</v>
      </c>
      <c r="O30" s="1980">
        <v>522</v>
      </c>
      <c r="P30" s="2624">
        <v>265</v>
      </c>
      <c r="Q30" s="2625">
        <v>5</v>
      </c>
      <c r="R30" s="2626">
        <v>517</v>
      </c>
      <c r="S30" s="2627">
        <v>0</v>
      </c>
      <c r="T30" s="1924">
        <v>522</v>
      </c>
      <c r="W30" s="2274"/>
      <c r="X30" s="2274"/>
      <c r="Y30" s="2274"/>
    </row>
    <row r="31" spans="1:25" ht="15.75" thickBot="1" x14ac:dyDescent="0.3">
      <c r="A31" s="1978" t="s">
        <v>47</v>
      </c>
      <c r="B31" s="2362">
        <v>12</v>
      </c>
      <c r="C31" s="2386">
        <v>0</v>
      </c>
      <c r="D31" s="2408">
        <v>0</v>
      </c>
      <c r="E31" s="2363">
        <v>15</v>
      </c>
      <c r="F31" s="2386">
        <v>0</v>
      </c>
      <c r="G31" s="2408">
        <v>0</v>
      </c>
      <c r="H31" s="2363">
        <v>0</v>
      </c>
      <c r="I31" s="1968">
        <v>27</v>
      </c>
      <c r="J31" s="2363">
        <v>0</v>
      </c>
      <c r="K31" s="2363">
        <v>0</v>
      </c>
      <c r="L31" s="2363">
        <v>0</v>
      </c>
      <c r="M31" s="2363">
        <v>0</v>
      </c>
      <c r="N31" s="1979">
        <v>0</v>
      </c>
      <c r="O31" s="1980">
        <v>27</v>
      </c>
      <c r="P31" s="2624">
        <v>22</v>
      </c>
      <c r="Q31" s="2625">
        <v>0</v>
      </c>
      <c r="R31" s="2626">
        <v>20</v>
      </c>
      <c r="S31" s="2627">
        <v>7</v>
      </c>
      <c r="T31" s="1924">
        <v>27</v>
      </c>
      <c r="W31" s="2274"/>
      <c r="X31" s="2274"/>
      <c r="Y31" s="2274"/>
    </row>
    <row r="32" spans="1:25" ht="15.75" thickBot="1" x14ac:dyDescent="0.3">
      <c r="A32" s="1982" t="s">
        <v>557</v>
      </c>
      <c r="B32" s="2367">
        <v>1120</v>
      </c>
      <c r="C32" s="2396">
        <v>103</v>
      </c>
      <c r="D32" s="2413">
        <v>51</v>
      </c>
      <c r="E32" s="2384">
        <v>346</v>
      </c>
      <c r="F32" s="2396">
        <v>14</v>
      </c>
      <c r="G32" s="2413">
        <v>0</v>
      </c>
      <c r="H32" s="2384">
        <v>75</v>
      </c>
      <c r="I32" s="1985">
        <v>1658</v>
      </c>
      <c r="J32" s="2384">
        <v>0</v>
      </c>
      <c r="K32" s="2384">
        <v>0</v>
      </c>
      <c r="L32" s="2384">
        <v>0</v>
      </c>
      <c r="M32" s="2384">
        <v>0</v>
      </c>
      <c r="N32" s="1984">
        <v>0</v>
      </c>
      <c r="O32" s="1984">
        <v>1658</v>
      </c>
      <c r="P32" s="2648">
        <v>604</v>
      </c>
      <c r="Q32" s="2649">
        <v>1368</v>
      </c>
      <c r="R32" s="2650">
        <v>275</v>
      </c>
      <c r="S32" s="2651">
        <v>0</v>
      </c>
      <c r="T32" s="1952">
        <v>1643</v>
      </c>
      <c r="W32" s="2274"/>
      <c r="X32" s="2274"/>
      <c r="Y32" s="2274"/>
    </row>
    <row r="33" spans="1:27" ht="15.75" thickBot="1" x14ac:dyDescent="0.3">
      <c r="A33" s="2680" t="s">
        <v>321</v>
      </c>
      <c r="B33" s="2368">
        <v>329</v>
      </c>
      <c r="C33" s="2386">
        <v>20</v>
      </c>
      <c r="D33" s="2408">
        <v>11</v>
      </c>
      <c r="E33" s="2363">
        <v>222</v>
      </c>
      <c r="F33" s="2386">
        <v>1</v>
      </c>
      <c r="G33" s="2408">
        <v>0</v>
      </c>
      <c r="H33" s="2363">
        <v>25</v>
      </c>
      <c r="I33" s="1968">
        <v>597</v>
      </c>
      <c r="J33" s="2363">
        <v>0</v>
      </c>
      <c r="K33" s="2363">
        <v>0</v>
      </c>
      <c r="L33" s="2363">
        <v>0</v>
      </c>
      <c r="M33" s="2363">
        <v>0</v>
      </c>
      <c r="N33" s="1979">
        <v>0</v>
      </c>
      <c r="O33" s="1980">
        <v>597</v>
      </c>
      <c r="P33" s="2624">
        <v>147</v>
      </c>
      <c r="Q33" s="2693">
        <v>465</v>
      </c>
      <c r="R33" s="2694">
        <v>122</v>
      </c>
      <c r="S33" s="2695">
        <v>0</v>
      </c>
      <c r="T33" s="1991">
        <v>587</v>
      </c>
      <c r="W33" s="2274"/>
      <c r="X33" s="2274"/>
      <c r="Y33" s="2274"/>
    </row>
    <row r="34" spans="1:27" s="2" customFormat="1" ht="15.75" thickBot="1" x14ac:dyDescent="0.3">
      <c r="A34" s="1992" t="s">
        <v>25</v>
      </c>
      <c r="B34" s="1967">
        <v>3083</v>
      </c>
      <c r="C34" s="1993">
        <v>688</v>
      </c>
      <c r="D34" s="1994">
        <v>159</v>
      </c>
      <c r="E34" s="1995">
        <v>1990</v>
      </c>
      <c r="F34" s="1993">
        <v>166</v>
      </c>
      <c r="G34" s="1994">
        <v>0</v>
      </c>
      <c r="H34" s="1995">
        <v>334</v>
      </c>
      <c r="I34" s="1968">
        <v>6260</v>
      </c>
      <c r="J34" s="1995">
        <v>0</v>
      </c>
      <c r="K34" s="1995">
        <v>0</v>
      </c>
      <c r="L34" s="1995">
        <v>0</v>
      </c>
      <c r="M34" s="1995">
        <v>0</v>
      </c>
      <c r="N34" s="1996">
        <v>0</v>
      </c>
      <c r="O34" s="1997">
        <v>6260</v>
      </c>
      <c r="P34" s="1995">
        <v>2657</v>
      </c>
      <c r="Q34" s="1998">
        <v>4075</v>
      </c>
      <c r="R34" s="1998">
        <v>1806</v>
      </c>
      <c r="S34" s="1999">
        <v>132</v>
      </c>
      <c r="T34" s="1970">
        <v>6013</v>
      </c>
      <c r="W34" s="930"/>
      <c r="X34" s="930"/>
      <c r="Y34" s="2274"/>
      <c r="Z34" s="61"/>
      <c r="AA34" s="61"/>
    </row>
    <row r="35" spans="1:27" s="2" customFormat="1" ht="15.75" thickBot="1" x14ac:dyDescent="0.3">
      <c r="A35" s="1966" t="s">
        <v>558</v>
      </c>
      <c r="B35" s="1967">
        <v>282249</v>
      </c>
      <c r="C35" s="2000">
        <v>24974</v>
      </c>
      <c r="D35" s="2001">
        <v>12964</v>
      </c>
      <c r="E35" s="1967">
        <v>69635</v>
      </c>
      <c r="F35" s="2002">
        <v>10430</v>
      </c>
      <c r="G35" s="1970">
        <v>1324</v>
      </c>
      <c r="H35" s="1967">
        <v>22053</v>
      </c>
      <c r="I35" s="1968">
        <v>409342</v>
      </c>
      <c r="J35" s="1967">
        <v>4421</v>
      </c>
      <c r="K35" s="1967">
        <v>1313</v>
      </c>
      <c r="L35" s="1967">
        <v>4</v>
      </c>
      <c r="M35" s="1967">
        <v>30</v>
      </c>
      <c r="N35" s="1968">
        <v>5768</v>
      </c>
      <c r="O35" s="1969">
        <v>415110</v>
      </c>
      <c r="P35" s="1967">
        <v>130219</v>
      </c>
      <c r="Q35" s="2003">
        <v>355362</v>
      </c>
      <c r="R35" s="2003">
        <v>19395</v>
      </c>
      <c r="S35" s="2004">
        <v>14264</v>
      </c>
      <c r="T35" s="2005">
        <v>389021</v>
      </c>
      <c r="Z35" s="61"/>
      <c r="AA35" s="61"/>
    </row>
    <row r="36" spans="1:27" x14ac:dyDescent="0.25">
      <c r="A36" s="2006"/>
      <c r="B36" s="2007"/>
      <c r="C36" s="2007"/>
      <c r="D36" s="2008"/>
      <c r="E36" s="2007"/>
      <c r="F36" s="2007"/>
      <c r="G36" s="2009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7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7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7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7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7" s="2" customFormat="1" ht="15.75" thickBot="1" x14ac:dyDescent="0.3">
      <c r="A41" s="3610"/>
      <c r="B41" s="3620" t="s">
        <v>14</v>
      </c>
      <c r="C41" s="3606" t="s">
        <v>15</v>
      </c>
      <c r="D41" s="3607"/>
      <c r="E41" s="3621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7" s="2" customFormat="1" ht="72" thickBot="1" x14ac:dyDescent="0.3">
      <c r="A42" s="3611"/>
      <c r="B42" s="3605"/>
      <c r="C42" s="2727" t="s">
        <v>15</v>
      </c>
      <c r="D42" s="1909" t="s">
        <v>546</v>
      </c>
      <c r="E42" s="3609"/>
      <c r="F42" s="2727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7" s="2" customFormat="1" x14ac:dyDescent="0.25">
      <c r="A43" s="2011" t="s">
        <v>27</v>
      </c>
      <c r="B43" s="2362">
        <v>173288</v>
      </c>
      <c r="C43" s="2397">
        <v>11525</v>
      </c>
      <c r="D43" s="2414">
        <v>8907</v>
      </c>
      <c r="E43" s="2428">
        <v>32648</v>
      </c>
      <c r="F43" s="2428">
        <v>3660</v>
      </c>
      <c r="G43" s="2430">
        <v>895</v>
      </c>
      <c r="H43" s="2438">
        <v>10414</v>
      </c>
      <c r="I43" s="1918">
        <v>231534</v>
      </c>
      <c r="J43" s="2385">
        <v>1978</v>
      </c>
      <c r="K43" s="2428">
        <v>49</v>
      </c>
      <c r="L43" s="2428">
        <v>4</v>
      </c>
      <c r="M43" s="2438">
        <v>0</v>
      </c>
      <c r="N43" s="1918">
        <v>2031</v>
      </c>
      <c r="O43" s="1919">
        <v>233565</v>
      </c>
      <c r="P43" s="2735">
        <v>66844</v>
      </c>
      <c r="Q43" s="2625">
        <v>205911</v>
      </c>
      <c r="R43" s="2626">
        <v>2951</v>
      </c>
      <c r="S43" s="2627">
        <v>4292</v>
      </c>
      <c r="T43" s="2736">
        <v>213154</v>
      </c>
    </row>
    <row r="44" spans="1:27" s="2" customFormat="1" ht="15.75" thickBot="1" x14ac:dyDescent="0.3">
      <c r="A44" s="1978" t="s">
        <v>28</v>
      </c>
      <c r="B44" s="2368">
        <v>105879</v>
      </c>
      <c r="C44" s="2398">
        <v>12762</v>
      </c>
      <c r="D44" s="2415">
        <v>3898</v>
      </c>
      <c r="E44" s="2398">
        <v>34997</v>
      </c>
      <c r="F44" s="2398">
        <v>6604</v>
      </c>
      <c r="G44" s="2430">
        <v>429</v>
      </c>
      <c r="H44" s="2438">
        <v>11305</v>
      </c>
      <c r="I44" s="1960">
        <v>171547</v>
      </c>
      <c r="J44" s="2386">
        <v>2443</v>
      </c>
      <c r="K44" s="2398">
        <v>1264</v>
      </c>
      <c r="L44" s="2398">
        <v>0</v>
      </c>
      <c r="M44" s="2438">
        <v>30</v>
      </c>
      <c r="N44" s="1918">
        <v>3737</v>
      </c>
      <c r="O44" s="1919">
        <v>175284</v>
      </c>
      <c r="P44" s="2652">
        <v>60717</v>
      </c>
      <c r="Q44" s="2693">
        <v>145376</v>
      </c>
      <c r="R44" s="2694">
        <v>14638</v>
      </c>
      <c r="S44" s="2695">
        <v>9840</v>
      </c>
      <c r="T44" s="2697">
        <v>169854</v>
      </c>
    </row>
    <row r="45" spans="1:27" s="2" customFormat="1" ht="15.75" thickBot="1" x14ac:dyDescent="0.3">
      <c r="A45" s="1966" t="s">
        <v>24</v>
      </c>
      <c r="B45" s="1967">
        <v>279166</v>
      </c>
      <c r="C45" s="2000">
        <v>24286</v>
      </c>
      <c r="D45" s="1998">
        <v>12805</v>
      </c>
      <c r="E45" s="2000">
        <v>67645</v>
      </c>
      <c r="F45" s="2000">
        <v>10264</v>
      </c>
      <c r="G45" s="1998">
        <v>1324</v>
      </c>
      <c r="H45" s="2002">
        <v>21719</v>
      </c>
      <c r="I45" s="1968">
        <v>403081</v>
      </c>
      <c r="J45" s="2000">
        <v>4421</v>
      </c>
      <c r="K45" s="2000">
        <v>1313</v>
      </c>
      <c r="L45" s="2000">
        <v>4</v>
      </c>
      <c r="M45" s="2000">
        <v>30</v>
      </c>
      <c r="N45" s="1968">
        <v>5768</v>
      </c>
      <c r="O45" s="1969">
        <v>408849</v>
      </c>
      <c r="P45" s="2002">
        <v>127562</v>
      </c>
      <c r="Q45" s="2022">
        <v>351287</v>
      </c>
      <c r="R45" s="2022">
        <v>17589</v>
      </c>
      <c r="S45" s="2023">
        <v>14132</v>
      </c>
      <c r="T45" s="1994">
        <v>383008</v>
      </c>
    </row>
    <row r="46" spans="1:27" s="2" customFormat="1" ht="15.75" thickBot="1" x14ac:dyDescent="0.3">
      <c r="A46" s="1966" t="s">
        <v>25</v>
      </c>
      <c r="B46" s="1967">
        <v>3083</v>
      </c>
      <c r="C46" s="2024">
        <v>688</v>
      </c>
      <c r="D46" s="2003">
        <v>159</v>
      </c>
      <c r="E46" s="2024">
        <v>1990</v>
      </c>
      <c r="F46" s="2024">
        <v>166</v>
      </c>
      <c r="G46" s="2003">
        <v>0</v>
      </c>
      <c r="H46" s="2024">
        <v>334</v>
      </c>
      <c r="I46" s="1968">
        <v>6260</v>
      </c>
      <c r="J46" s="2024">
        <v>0</v>
      </c>
      <c r="K46" s="2024">
        <v>0</v>
      </c>
      <c r="L46" s="2024">
        <v>0</v>
      </c>
      <c r="M46" s="2024">
        <v>0</v>
      </c>
      <c r="N46" s="2025">
        <v>0</v>
      </c>
      <c r="O46" s="2026">
        <v>6260</v>
      </c>
      <c r="P46" s="2027">
        <v>2657</v>
      </c>
      <c r="Q46" s="1998">
        <v>4075</v>
      </c>
      <c r="R46" s="1998">
        <v>1806</v>
      </c>
      <c r="S46" s="1999">
        <v>132</v>
      </c>
      <c r="T46" s="1970">
        <v>6013</v>
      </c>
    </row>
    <row r="47" spans="1:27" s="2" customFormat="1" ht="15.75" thickBot="1" x14ac:dyDescent="0.3">
      <c r="A47" s="2028" t="s">
        <v>558</v>
      </c>
      <c r="B47" s="1967">
        <v>282249</v>
      </c>
      <c r="C47" s="2024">
        <v>24974</v>
      </c>
      <c r="D47" s="2003">
        <v>12964</v>
      </c>
      <c r="E47" s="2024">
        <v>69635</v>
      </c>
      <c r="F47" s="2024">
        <v>10430</v>
      </c>
      <c r="G47" s="2003">
        <v>1324</v>
      </c>
      <c r="H47" s="2027">
        <v>22053</v>
      </c>
      <c r="I47" s="2029">
        <v>409342</v>
      </c>
      <c r="J47" s="2024">
        <v>4421</v>
      </c>
      <c r="K47" s="2024">
        <v>1313</v>
      </c>
      <c r="L47" s="2024">
        <v>4</v>
      </c>
      <c r="M47" s="2024">
        <v>30</v>
      </c>
      <c r="N47" s="2029">
        <v>5768</v>
      </c>
      <c r="O47" s="2030">
        <v>415110</v>
      </c>
      <c r="P47" s="2002">
        <v>130219</v>
      </c>
      <c r="Q47" s="2003">
        <v>355362</v>
      </c>
      <c r="R47" s="2003">
        <v>19395</v>
      </c>
      <c r="S47" s="2004">
        <v>14264</v>
      </c>
      <c r="T47" s="2005">
        <v>389021</v>
      </c>
    </row>
    <row r="48" spans="1:27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/>
      <c r="J49" s="61"/>
      <c r="K49" s="61"/>
      <c r="L49" s="61"/>
      <c r="M49" s="61"/>
      <c r="N49" s="2274"/>
      <c r="O49" s="61"/>
      <c r="P49" s="973"/>
      <c r="Q49" s="113"/>
      <c r="R49" s="113"/>
      <c r="S49" s="113"/>
      <c r="T49" s="113"/>
    </row>
    <row r="50" spans="1:20" x14ac:dyDescent="0.25">
      <c r="I50" s="2275"/>
      <c r="L50" s="2274"/>
      <c r="N50" s="2275"/>
      <c r="P50" s="2"/>
      <c r="Q50" s="2010"/>
      <c r="R50" s="2010"/>
      <c r="S50" s="2010"/>
    </row>
    <row r="51" spans="1:20" ht="15.75" thickBot="1" x14ac:dyDescent="0.3">
      <c r="P51" s="2"/>
      <c r="Q51" s="973"/>
      <c r="R51" s="973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20" t="s">
        <v>14</v>
      </c>
      <c r="C55" s="3606" t="s">
        <v>15</v>
      </c>
      <c r="D55" s="3607"/>
      <c r="E55" s="3621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727" t="s">
        <v>15</v>
      </c>
      <c r="D56" s="1909" t="s">
        <v>546</v>
      </c>
      <c r="E56" s="3609"/>
      <c r="F56" s="2727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2376" t="s">
        <v>17</v>
      </c>
      <c r="B57" s="2369">
        <v>100416</v>
      </c>
      <c r="C57" s="2399">
        <v>54237</v>
      </c>
      <c r="D57" s="2416">
        <v>4952</v>
      </c>
      <c r="E57" s="2369">
        <v>25013</v>
      </c>
      <c r="F57" s="2399">
        <v>10112</v>
      </c>
      <c r="G57" s="2416">
        <v>619</v>
      </c>
      <c r="H57" s="2369">
        <v>12562</v>
      </c>
      <c r="I57" s="2034">
        <v>202340</v>
      </c>
      <c r="J57" s="2369">
        <v>6249</v>
      </c>
      <c r="K57" s="2369">
        <v>4126</v>
      </c>
      <c r="L57" s="2369">
        <v>1738</v>
      </c>
      <c r="M57" s="2369">
        <v>273</v>
      </c>
      <c r="N57" s="2034">
        <v>12385</v>
      </c>
      <c r="O57" s="2035">
        <v>214726</v>
      </c>
      <c r="P57" s="2457">
        <v>68139</v>
      </c>
      <c r="Q57" s="2471">
        <v>48216</v>
      </c>
      <c r="R57" s="2486">
        <v>82709</v>
      </c>
      <c r="S57" s="2499">
        <v>75504</v>
      </c>
      <c r="T57" s="2040">
        <v>206428</v>
      </c>
    </row>
    <row r="58" spans="1:20" x14ac:dyDescent="0.25">
      <c r="A58" s="2696" t="s">
        <v>613</v>
      </c>
      <c r="B58" s="2370">
        <v>116041</v>
      </c>
      <c r="C58" s="2400">
        <v>68869</v>
      </c>
      <c r="D58" s="2417">
        <v>7050</v>
      </c>
      <c r="E58" s="2370">
        <v>19946</v>
      </c>
      <c r="F58" s="2400">
        <v>8568</v>
      </c>
      <c r="G58" s="2416">
        <v>1295</v>
      </c>
      <c r="H58" s="2369">
        <v>15422</v>
      </c>
      <c r="I58" s="2034">
        <v>228845</v>
      </c>
      <c r="J58" s="2370">
        <v>13344</v>
      </c>
      <c r="K58" s="2370">
        <v>4671</v>
      </c>
      <c r="L58" s="2370">
        <v>10601</v>
      </c>
      <c r="M58" s="2369">
        <v>7113</v>
      </c>
      <c r="N58" s="2034">
        <v>35729</v>
      </c>
      <c r="O58" s="2035">
        <v>264574</v>
      </c>
      <c r="P58" s="2458">
        <v>138078</v>
      </c>
      <c r="Q58" s="2472">
        <v>25640</v>
      </c>
      <c r="R58" s="2168">
        <v>79523</v>
      </c>
      <c r="S58" s="2169">
        <v>97212</v>
      </c>
      <c r="T58" s="2040">
        <v>202375</v>
      </c>
    </row>
    <row r="59" spans="1:20" s="1945" customFormat="1" x14ac:dyDescent="0.25">
      <c r="A59" s="1933" t="s">
        <v>553</v>
      </c>
      <c r="B59" s="2371">
        <v>30748</v>
      </c>
      <c r="C59" s="2401">
        <v>23848</v>
      </c>
      <c r="D59" s="2418">
        <v>2694</v>
      </c>
      <c r="E59" s="2371">
        <v>5972</v>
      </c>
      <c r="F59" s="2401">
        <v>1768</v>
      </c>
      <c r="G59" s="2431">
        <v>0</v>
      </c>
      <c r="H59" s="2439">
        <v>7820</v>
      </c>
      <c r="I59" s="2053">
        <v>70157</v>
      </c>
      <c r="J59" s="2371">
        <v>5700</v>
      </c>
      <c r="K59" s="2371">
        <v>1346</v>
      </c>
      <c r="L59" s="2371">
        <v>7053</v>
      </c>
      <c r="M59" s="2439">
        <v>99</v>
      </c>
      <c r="N59" s="2053">
        <v>14198</v>
      </c>
      <c r="O59" s="2054">
        <v>84355</v>
      </c>
      <c r="P59" s="2459">
        <v>47667</v>
      </c>
      <c r="Q59" s="2473">
        <v>10783</v>
      </c>
      <c r="R59" s="2487">
        <v>19897</v>
      </c>
      <c r="S59" s="2487">
        <v>19969</v>
      </c>
      <c r="T59" s="2052">
        <v>50649</v>
      </c>
    </row>
    <row r="60" spans="1:20" s="1945" customFormat="1" x14ac:dyDescent="0.25">
      <c r="A60" s="1933" t="s">
        <v>412</v>
      </c>
      <c r="B60" s="2371">
        <v>50918</v>
      </c>
      <c r="C60" s="2401">
        <v>17358</v>
      </c>
      <c r="D60" s="2418">
        <v>728</v>
      </c>
      <c r="E60" s="2371">
        <v>6513</v>
      </c>
      <c r="F60" s="2401">
        <v>3662</v>
      </c>
      <c r="G60" s="2431">
        <v>292</v>
      </c>
      <c r="H60" s="2439">
        <v>4719</v>
      </c>
      <c r="I60" s="2053">
        <v>83170</v>
      </c>
      <c r="J60" s="2371">
        <v>2080</v>
      </c>
      <c r="K60" s="2371">
        <v>244</v>
      </c>
      <c r="L60" s="2371">
        <v>2530</v>
      </c>
      <c r="M60" s="2439">
        <v>2671</v>
      </c>
      <c r="N60" s="2053">
        <v>7525</v>
      </c>
      <c r="O60" s="2054">
        <v>90695</v>
      </c>
      <c r="P60" s="2459">
        <v>45570</v>
      </c>
      <c r="Q60" s="2473">
        <v>5973</v>
      </c>
      <c r="R60" s="2487">
        <v>29025</v>
      </c>
      <c r="S60" s="2487">
        <v>33526</v>
      </c>
      <c r="T60" s="2052">
        <v>68524</v>
      </c>
    </row>
    <row r="61" spans="1:20" s="1945" customFormat="1" x14ac:dyDescent="0.25">
      <c r="A61" s="1933" t="s">
        <v>554</v>
      </c>
      <c r="B61" s="2371">
        <v>31372</v>
      </c>
      <c r="C61" s="2401">
        <v>25981</v>
      </c>
      <c r="D61" s="2418">
        <v>3433</v>
      </c>
      <c r="E61" s="2371">
        <v>6518</v>
      </c>
      <c r="F61" s="2401">
        <v>2822</v>
      </c>
      <c r="G61" s="2431">
        <v>950</v>
      </c>
      <c r="H61" s="2439">
        <v>2546</v>
      </c>
      <c r="I61" s="2053">
        <v>69240</v>
      </c>
      <c r="J61" s="2371">
        <v>5499</v>
      </c>
      <c r="K61" s="2371">
        <v>2749</v>
      </c>
      <c r="L61" s="2371">
        <v>899</v>
      </c>
      <c r="M61" s="2439">
        <v>4306</v>
      </c>
      <c r="N61" s="2053">
        <v>13453</v>
      </c>
      <c r="O61" s="2054">
        <v>82693</v>
      </c>
      <c r="P61" s="2459">
        <v>41321</v>
      </c>
      <c r="Q61" s="2473">
        <v>5789</v>
      </c>
      <c r="R61" s="2487">
        <v>28244</v>
      </c>
      <c r="S61" s="2487">
        <v>42679</v>
      </c>
      <c r="T61" s="2052">
        <v>76712</v>
      </c>
    </row>
    <row r="62" spans="1:20" x14ac:dyDescent="0.25">
      <c r="A62" s="2696" t="s">
        <v>614</v>
      </c>
      <c r="B62" s="2370">
        <v>24594</v>
      </c>
      <c r="C62" s="2400">
        <v>7396</v>
      </c>
      <c r="D62" s="2417">
        <v>1230</v>
      </c>
      <c r="E62" s="2370">
        <v>5668</v>
      </c>
      <c r="F62" s="2400">
        <v>1528</v>
      </c>
      <c r="G62" s="2416">
        <v>137</v>
      </c>
      <c r="H62" s="2369">
        <v>2192</v>
      </c>
      <c r="I62" s="2034">
        <v>41379</v>
      </c>
      <c r="J62" s="2370">
        <v>4019</v>
      </c>
      <c r="K62" s="2370">
        <v>749</v>
      </c>
      <c r="L62" s="2370">
        <v>438</v>
      </c>
      <c r="M62" s="2369">
        <v>321</v>
      </c>
      <c r="N62" s="2034">
        <v>5526</v>
      </c>
      <c r="O62" s="2035">
        <v>46905</v>
      </c>
      <c r="P62" s="2458">
        <v>23330</v>
      </c>
      <c r="Q62" s="2472">
        <v>11610</v>
      </c>
      <c r="R62" s="2168">
        <v>18693</v>
      </c>
      <c r="S62" s="2169">
        <v>11400</v>
      </c>
      <c r="T62" s="2040">
        <v>41703</v>
      </c>
    </row>
    <row r="63" spans="1:20" x14ac:dyDescent="0.25">
      <c r="A63" s="1947" t="s">
        <v>556</v>
      </c>
      <c r="B63" s="2698">
        <v>18810</v>
      </c>
      <c r="C63" s="2699">
        <v>3709</v>
      </c>
      <c r="D63" s="2700">
        <v>793</v>
      </c>
      <c r="E63" s="2698">
        <v>3483</v>
      </c>
      <c r="F63" s="2699">
        <v>1128</v>
      </c>
      <c r="G63" s="2422">
        <v>124</v>
      </c>
      <c r="H63" s="2440">
        <v>1557</v>
      </c>
      <c r="I63" s="2062">
        <v>28687</v>
      </c>
      <c r="J63" s="2698">
        <v>3353</v>
      </c>
      <c r="K63" s="2698">
        <v>300</v>
      </c>
      <c r="L63" s="2698">
        <v>153</v>
      </c>
      <c r="M63" s="2448">
        <v>321</v>
      </c>
      <c r="N63" s="2062">
        <v>4127</v>
      </c>
      <c r="O63" s="2062">
        <v>32814</v>
      </c>
      <c r="P63" s="2701">
        <v>16640</v>
      </c>
      <c r="Q63" s="2702">
        <v>5644</v>
      </c>
      <c r="R63" s="2703">
        <v>13219</v>
      </c>
      <c r="S63" s="2703">
        <v>10384</v>
      </c>
      <c r="T63" s="2062">
        <v>29247</v>
      </c>
    </row>
    <row r="64" spans="1:20" ht="15.75" thickBot="1" x14ac:dyDescent="0.3">
      <c r="A64" s="2696" t="s">
        <v>23</v>
      </c>
      <c r="B64" s="2704">
        <v>40612</v>
      </c>
      <c r="C64" s="2705">
        <v>25865</v>
      </c>
      <c r="D64" s="2706">
        <v>2473</v>
      </c>
      <c r="E64" s="2704">
        <v>9775</v>
      </c>
      <c r="F64" s="2705">
        <v>3174</v>
      </c>
      <c r="G64" s="2417">
        <v>204</v>
      </c>
      <c r="H64" s="2369">
        <v>5537</v>
      </c>
      <c r="I64" s="2034">
        <v>84963</v>
      </c>
      <c r="J64" s="2704">
        <v>2946</v>
      </c>
      <c r="K64" s="2704">
        <v>2526</v>
      </c>
      <c r="L64" s="2704">
        <v>20</v>
      </c>
      <c r="M64" s="2369">
        <v>0</v>
      </c>
      <c r="N64" s="2071">
        <v>5492</v>
      </c>
      <c r="O64" s="2072">
        <v>90454</v>
      </c>
      <c r="P64" s="2707">
        <v>34819</v>
      </c>
      <c r="Q64" s="2708">
        <v>18195</v>
      </c>
      <c r="R64" s="2709">
        <v>16118</v>
      </c>
      <c r="S64" s="2710">
        <v>50195</v>
      </c>
      <c r="T64" s="2040">
        <v>84508</v>
      </c>
    </row>
    <row r="65" spans="1:20" ht="15.75" thickBot="1" x14ac:dyDescent="0.3">
      <c r="A65" s="1966" t="s">
        <v>24</v>
      </c>
      <c r="B65" s="2077">
        <v>281663</v>
      </c>
      <c r="C65" s="2077">
        <v>156367</v>
      </c>
      <c r="D65" s="2080">
        <v>15705</v>
      </c>
      <c r="E65" s="2077">
        <v>60401</v>
      </c>
      <c r="F65" s="2077">
        <v>23383</v>
      </c>
      <c r="G65" s="2080">
        <v>2255</v>
      </c>
      <c r="H65" s="2077">
        <v>35714</v>
      </c>
      <c r="I65" s="2078">
        <v>557527</v>
      </c>
      <c r="J65" s="2077">
        <v>26557</v>
      </c>
      <c r="K65" s="2077">
        <v>12071</v>
      </c>
      <c r="L65" s="2077">
        <v>12797</v>
      </c>
      <c r="M65" s="2077">
        <v>7706</v>
      </c>
      <c r="N65" s="2078">
        <v>59132</v>
      </c>
      <c r="O65" s="2079">
        <v>616659</v>
      </c>
      <c r="P65" s="2077">
        <v>264367</v>
      </c>
      <c r="Q65" s="2080">
        <v>103660</v>
      </c>
      <c r="R65" s="2080">
        <v>197043</v>
      </c>
      <c r="S65" s="2080">
        <v>234310</v>
      </c>
      <c r="T65" s="2080">
        <v>535013</v>
      </c>
    </row>
    <row r="66" spans="1:20" x14ac:dyDescent="0.25">
      <c r="A66" s="2729" t="s">
        <v>609</v>
      </c>
      <c r="B66" s="2737">
        <v>14772</v>
      </c>
      <c r="C66" s="2738">
        <v>5849</v>
      </c>
      <c r="D66" s="2739">
        <v>171</v>
      </c>
      <c r="E66" s="2737">
        <v>3819</v>
      </c>
      <c r="F66" s="2738">
        <v>2772</v>
      </c>
      <c r="G66" s="2739">
        <v>0</v>
      </c>
      <c r="H66" s="2737">
        <v>1438</v>
      </c>
      <c r="I66" s="2034">
        <v>28651</v>
      </c>
      <c r="J66" s="2737">
        <v>12184</v>
      </c>
      <c r="K66" s="2737">
        <v>4103</v>
      </c>
      <c r="L66" s="2737">
        <v>2516</v>
      </c>
      <c r="M66" s="2737">
        <v>1970</v>
      </c>
      <c r="N66" s="2740">
        <v>20773</v>
      </c>
      <c r="O66" s="2741">
        <v>49424</v>
      </c>
      <c r="P66" s="2742">
        <v>22210</v>
      </c>
      <c r="Q66" s="2471">
        <v>2247</v>
      </c>
      <c r="R66" s="2486">
        <v>6579</v>
      </c>
      <c r="S66" s="2039">
        <v>18002</v>
      </c>
      <c r="T66" s="2040">
        <v>26828</v>
      </c>
    </row>
    <row r="67" spans="1:20" x14ac:dyDescent="0.25">
      <c r="A67" s="1978" t="s">
        <v>610</v>
      </c>
      <c r="B67" s="2370">
        <v>19905</v>
      </c>
      <c r="C67" s="2400">
        <v>14321</v>
      </c>
      <c r="D67" s="2417">
        <v>0</v>
      </c>
      <c r="E67" s="2370">
        <v>4320</v>
      </c>
      <c r="F67" s="2400">
        <v>3396</v>
      </c>
      <c r="G67" s="2417">
        <v>0</v>
      </c>
      <c r="H67" s="2370">
        <v>767</v>
      </c>
      <c r="I67" s="2034">
        <v>42708</v>
      </c>
      <c r="J67" s="2370">
        <v>8741</v>
      </c>
      <c r="K67" s="2370">
        <v>12552</v>
      </c>
      <c r="L67" s="2370">
        <v>879</v>
      </c>
      <c r="M67" s="2370">
        <v>1057</v>
      </c>
      <c r="N67" s="2087">
        <v>23229</v>
      </c>
      <c r="O67" s="2088">
        <v>65937</v>
      </c>
      <c r="P67" s="2458">
        <v>31930</v>
      </c>
      <c r="Q67" s="2472">
        <v>683</v>
      </c>
      <c r="R67" s="2168">
        <v>2220</v>
      </c>
      <c r="S67" s="2047">
        <v>15221</v>
      </c>
      <c r="T67" s="2040">
        <v>18124</v>
      </c>
    </row>
    <row r="68" spans="1:20" x14ac:dyDescent="0.25">
      <c r="A68" s="1978" t="s">
        <v>37</v>
      </c>
      <c r="B68" s="2370">
        <v>1947</v>
      </c>
      <c r="C68" s="2400">
        <v>9795</v>
      </c>
      <c r="D68" s="2417">
        <v>0</v>
      </c>
      <c r="E68" s="2370">
        <v>358</v>
      </c>
      <c r="F68" s="2400">
        <v>428</v>
      </c>
      <c r="G68" s="2417">
        <v>0</v>
      </c>
      <c r="H68" s="2370">
        <v>185</v>
      </c>
      <c r="I68" s="2034">
        <v>12713</v>
      </c>
      <c r="J68" s="2370">
        <v>41</v>
      </c>
      <c r="K68" s="2370">
        <v>0</v>
      </c>
      <c r="L68" s="2370">
        <v>0</v>
      </c>
      <c r="M68" s="2370">
        <v>0</v>
      </c>
      <c r="N68" s="2087">
        <v>41</v>
      </c>
      <c r="O68" s="2088">
        <v>12754</v>
      </c>
      <c r="P68" s="2458">
        <v>1490</v>
      </c>
      <c r="Q68" s="2472">
        <v>169</v>
      </c>
      <c r="R68" s="2168">
        <v>1234</v>
      </c>
      <c r="S68" s="2047">
        <v>5263</v>
      </c>
      <c r="T68" s="2040">
        <v>6666</v>
      </c>
    </row>
    <row r="69" spans="1:20" x14ac:dyDescent="0.25">
      <c r="A69" s="1978" t="s">
        <v>38</v>
      </c>
      <c r="B69" s="2370">
        <v>985</v>
      </c>
      <c r="C69" s="2400">
        <v>787</v>
      </c>
      <c r="D69" s="2417">
        <v>0</v>
      </c>
      <c r="E69" s="2370">
        <v>263</v>
      </c>
      <c r="F69" s="2400">
        <v>123</v>
      </c>
      <c r="G69" s="2417">
        <v>0</v>
      </c>
      <c r="H69" s="2370">
        <v>42</v>
      </c>
      <c r="I69" s="2034">
        <v>2200</v>
      </c>
      <c r="J69" s="2370">
        <v>0</v>
      </c>
      <c r="K69" s="2370">
        <v>32</v>
      </c>
      <c r="L69" s="2370">
        <v>0</v>
      </c>
      <c r="M69" s="2370">
        <v>0</v>
      </c>
      <c r="N69" s="2087">
        <v>32</v>
      </c>
      <c r="O69" s="2088">
        <v>2232</v>
      </c>
      <c r="P69" s="2458">
        <v>1005</v>
      </c>
      <c r="Q69" s="2472">
        <v>653</v>
      </c>
      <c r="R69" s="2168">
        <v>1519</v>
      </c>
      <c r="S69" s="2047">
        <v>61</v>
      </c>
      <c r="T69" s="2040">
        <v>2233</v>
      </c>
    </row>
    <row r="70" spans="1:20" x14ac:dyDescent="0.25">
      <c r="A70" s="1978" t="s">
        <v>39</v>
      </c>
      <c r="B70" s="2370">
        <v>12852</v>
      </c>
      <c r="C70" s="2400">
        <v>25972</v>
      </c>
      <c r="D70" s="2417">
        <v>5</v>
      </c>
      <c r="E70" s="2370">
        <v>2365</v>
      </c>
      <c r="F70" s="2400">
        <v>1488</v>
      </c>
      <c r="G70" s="2417">
        <v>250</v>
      </c>
      <c r="H70" s="2370">
        <v>1397</v>
      </c>
      <c r="I70" s="2034">
        <v>44075</v>
      </c>
      <c r="J70" s="2370">
        <v>4388</v>
      </c>
      <c r="K70" s="2370">
        <v>12798</v>
      </c>
      <c r="L70" s="2370">
        <v>41922</v>
      </c>
      <c r="M70" s="2370">
        <v>7595</v>
      </c>
      <c r="N70" s="2087">
        <v>66702</v>
      </c>
      <c r="O70" s="2088">
        <v>110777</v>
      </c>
      <c r="P70" s="2458">
        <v>55258</v>
      </c>
      <c r="Q70" s="2472">
        <v>2592</v>
      </c>
      <c r="R70" s="2168">
        <v>11109</v>
      </c>
      <c r="S70" s="2047">
        <v>57021</v>
      </c>
      <c r="T70" s="2040">
        <v>70722</v>
      </c>
    </row>
    <row r="71" spans="1:20" ht="15" customHeight="1" x14ac:dyDescent="0.25">
      <c r="A71" s="1978" t="s">
        <v>40</v>
      </c>
      <c r="B71" s="2370">
        <v>571</v>
      </c>
      <c r="C71" s="2400">
        <v>2817</v>
      </c>
      <c r="D71" s="2417">
        <v>0</v>
      </c>
      <c r="E71" s="2370">
        <v>123</v>
      </c>
      <c r="F71" s="2400">
        <v>5026</v>
      </c>
      <c r="G71" s="2417">
        <v>0</v>
      </c>
      <c r="H71" s="2370">
        <v>6529</v>
      </c>
      <c r="I71" s="2034">
        <v>15066</v>
      </c>
      <c r="J71" s="2370">
        <v>4179</v>
      </c>
      <c r="K71" s="2370">
        <v>1349</v>
      </c>
      <c r="L71" s="2370">
        <v>1799</v>
      </c>
      <c r="M71" s="2370">
        <v>23930</v>
      </c>
      <c r="N71" s="2087">
        <v>31257</v>
      </c>
      <c r="O71" s="2088">
        <v>46323</v>
      </c>
      <c r="P71" s="2458">
        <v>42665</v>
      </c>
      <c r="Q71" s="2472">
        <v>1026</v>
      </c>
      <c r="R71" s="2168">
        <v>17</v>
      </c>
      <c r="S71" s="2047">
        <v>4</v>
      </c>
      <c r="T71" s="2040">
        <v>1047</v>
      </c>
    </row>
    <row r="72" spans="1:20" x14ac:dyDescent="0.25">
      <c r="A72" s="2696" t="s">
        <v>41</v>
      </c>
      <c r="B72" s="2370">
        <v>9277</v>
      </c>
      <c r="C72" s="2400">
        <v>11426</v>
      </c>
      <c r="D72" s="2417">
        <v>0</v>
      </c>
      <c r="E72" s="2370">
        <v>3920</v>
      </c>
      <c r="F72" s="2400">
        <v>1914</v>
      </c>
      <c r="G72" s="2417">
        <v>0</v>
      </c>
      <c r="H72" s="2370">
        <v>129</v>
      </c>
      <c r="I72" s="2034">
        <v>26667</v>
      </c>
      <c r="J72" s="2370">
        <v>4075</v>
      </c>
      <c r="K72" s="2370">
        <v>458</v>
      </c>
      <c r="L72" s="2370">
        <v>597</v>
      </c>
      <c r="M72" s="2370">
        <v>866</v>
      </c>
      <c r="N72" s="2087">
        <v>5996</v>
      </c>
      <c r="O72" s="2088">
        <v>32663</v>
      </c>
      <c r="P72" s="2458">
        <v>17135</v>
      </c>
      <c r="Q72" s="2472">
        <v>490</v>
      </c>
      <c r="R72" s="2168">
        <v>669</v>
      </c>
      <c r="S72" s="2047">
        <v>11499</v>
      </c>
      <c r="T72" s="2040">
        <v>12658</v>
      </c>
    </row>
    <row r="73" spans="1:20" x14ac:dyDescent="0.25">
      <c r="A73" s="1978" t="s">
        <v>42</v>
      </c>
      <c r="B73" s="2370">
        <v>5415</v>
      </c>
      <c r="C73" s="2400">
        <v>25640</v>
      </c>
      <c r="D73" s="2417">
        <v>0</v>
      </c>
      <c r="E73" s="2370">
        <v>7155</v>
      </c>
      <c r="F73" s="2400">
        <v>12373</v>
      </c>
      <c r="G73" s="2417">
        <v>34</v>
      </c>
      <c r="H73" s="2370">
        <v>15896</v>
      </c>
      <c r="I73" s="2034">
        <v>66478</v>
      </c>
      <c r="J73" s="2370">
        <v>11</v>
      </c>
      <c r="K73" s="2370">
        <v>117</v>
      </c>
      <c r="L73" s="2370">
        <v>1137</v>
      </c>
      <c r="M73" s="2370">
        <v>58</v>
      </c>
      <c r="N73" s="2087">
        <v>1323</v>
      </c>
      <c r="O73" s="2088">
        <v>67801</v>
      </c>
      <c r="P73" s="2458">
        <v>34235</v>
      </c>
      <c r="Q73" s="2472">
        <v>552</v>
      </c>
      <c r="R73" s="2168">
        <v>6557</v>
      </c>
      <c r="S73" s="2047">
        <v>37159</v>
      </c>
      <c r="T73" s="2040">
        <v>44268</v>
      </c>
    </row>
    <row r="74" spans="1:20" x14ac:dyDescent="0.25">
      <c r="A74" s="1978" t="s">
        <v>43</v>
      </c>
      <c r="B74" s="2370">
        <v>19870</v>
      </c>
      <c r="C74" s="2400">
        <v>5056</v>
      </c>
      <c r="D74" s="2417">
        <v>1</v>
      </c>
      <c r="E74" s="2370">
        <v>2460</v>
      </c>
      <c r="F74" s="2400">
        <v>995</v>
      </c>
      <c r="G74" s="2417">
        <v>0</v>
      </c>
      <c r="H74" s="2370">
        <v>1452</v>
      </c>
      <c r="I74" s="2034">
        <v>29832</v>
      </c>
      <c r="J74" s="2370">
        <v>134</v>
      </c>
      <c r="K74" s="2370">
        <v>0</v>
      </c>
      <c r="L74" s="2370">
        <v>3556</v>
      </c>
      <c r="M74" s="2370">
        <v>3</v>
      </c>
      <c r="N74" s="2087">
        <v>3693</v>
      </c>
      <c r="O74" s="2088">
        <v>33525</v>
      </c>
      <c r="P74" s="2458">
        <v>10719</v>
      </c>
      <c r="Q74" s="2472">
        <v>1701</v>
      </c>
      <c r="R74" s="2168">
        <v>3980</v>
      </c>
      <c r="S74" s="2047">
        <v>11829</v>
      </c>
      <c r="T74" s="2040">
        <v>17511</v>
      </c>
    </row>
    <row r="75" spans="1:20" x14ac:dyDescent="0.25">
      <c r="A75" s="1978" t="s">
        <v>44</v>
      </c>
      <c r="B75" s="2370">
        <v>4557</v>
      </c>
      <c r="C75" s="2400">
        <v>3193</v>
      </c>
      <c r="D75" s="2417">
        <v>0</v>
      </c>
      <c r="E75" s="2370">
        <v>756</v>
      </c>
      <c r="F75" s="2400">
        <v>3462</v>
      </c>
      <c r="G75" s="2417">
        <v>0</v>
      </c>
      <c r="H75" s="2370">
        <v>10626</v>
      </c>
      <c r="I75" s="2034">
        <v>22594</v>
      </c>
      <c r="J75" s="2370">
        <v>1138</v>
      </c>
      <c r="K75" s="2370">
        <v>0</v>
      </c>
      <c r="L75" s="2370">
        <v>4475</v>
      </c>
      <c r="M75" s="2370">
        <v>0</v>
      </c>
      <c r="N75" s="2087">
        <v>5613</v>
      </c>
      <c r="O75" s="2088">
        <v>28207</v>
      </c>
      <c r="P75" s="2458">
        <v>16041</v>
      </c>
      <c r="Q75" s="2472">
        <v>247</v>
      </c>
      <c r="R75" s="2168">
        <v>2676</v>
      </c>
      <c r="S75" s="2047">
        <v>13356</v>
      </c>
      <c r="T75" s="2040">
        <v>16279</v>
      </c>
    </row>
    <row r="76" spans="1:20" x14ac:dyDescent="0.25">
      <c r="A76" s="1978" t="s">
        <v>45</v>
      </c>
      <c r="B76" s="2370">
        <v>4006</v>
      </c>
      <c r="C76" s="2400">
        <v>2552</v>
      </c>
      <c r="D76" s="2417">
        <v>0</v>
      </c>
      <c r="E76" s="2370">
        <v>962</v>
      </c>
      <c r="F76" s="2400">
        <v>1914</v>
      </c>
      <c r="G76" s="2417">
        <v>0</v>
      </c>
      <c r="H76" s="2370">
        <v>394</v>
      </c>
      <c r="I76" s="2034">
        <v>9828</v>
      </c>
      <c r="J76" s="2370">
        <v>74</v>
      </c>
      <c r="K76" s="2370">
        <v>110</v>
      </c>
      <c r="L76" s="2370">
        <v>83</v>
      </c>
      <c r="M76" s="2370">
        <v>421</v>
      </c>
      <c r="N76" s="2087">
        <v>688</v>
      </c>
      <c r="O76" s="2088">
        <v>10517</v>
      </c>
      <c r="P76" s="2458">
        <v>3832</v>
      </c>
      <c r="Q76" s="2472">
        <v>187</v>
      </c>
      <c r="R76" s="2168">
        <v>3030</v>
      </c>
      <c r="S76" s="2047">
        <v>4977</v>
      </c>
      <c r="T76" s="2040">
        <v>8194</v>
      </c>
    </row>
    <row r="77" spans="1:20" x14ac:dyDescent="0.25">
      <c r="A77" s="1978" t="s">
        <v>46</v>
      </c>
      <c r="B77" s="2370">
        <v>4352</v>
      </c>
      <c r="C77" s="2400">
        <v>9730</v>
      </c>
      <c r="D77" s="2417">
        <v>0</v>
      </c>
      <c r="E77" s="2370">
        <v>1433</v>
      </c>
      <c r="F77" s="2400">
        <v>7993</v>
      </c>
      <c r="G77" s="2417">
        <v>0</v>
      </c>
      <c r="H77" s="2370">
        <v>11459</v>
      </c>
      <c r="I77" s="2034">
        <v>34967</v>
      </c>
      <c r="J77" s="2370">
        <v>2217</v>
      </c>
      <c r="K77" s="2370">
        <v>1359</v>
      </c>
      <c r="L77" s="2370">
        <v>1400</v>
      </c>
      <c r="M77" s="2370">
        <v>4010</v>
      </c>
      <c r="N77" s="2087">
        <v>8986</v>
      </c>
      <c r="O77" s="2088">
        <v>43953</v>
      </c>
      <c r="P77" s="2458">
        <v>25554</v>
      </c>
      <c r="Q77" s="2472">
        <v>583</v>
      </c>
      <c r="R77" s="2168">
        <v>2551</v>
      </c>
      <c r="S77" s="2047">
        <v>22577</v>
      </c>
      <c r="T77" s="2040">
        <v>25711</v>
      </c>
    </row>
    <row r="78" spans="1:20" x14ac:dyDescent="0.25">
      <c r="A78" s="1978" t="s">
        <v>47</v>
      </c>
      <c r="B78" s="2370">
        <v>672</v>
      </c>
      <c r="C78" s="2400">
        <v>2247</v>
      </c>
      <c r="D78" s="2417">
        <v>0</v>
      </c>
      <c r="E78" s="2370">
        <v>184</v>
      </c>
      <c r="F78" s="2400">
        <v>990</v>
      </c>
      <c r="G78" s="2417">
        <v>0</v>
      </c>
      <c r="H78" s="2370">
        <v>12</v>
      </c>
      <c r="I78" s="2034">
        <v>4105</v>
      </c>
      <c r="J78" s="2370">
        <v>0</v>
      </c>
      <c r="K78" s="2370">
        <v>0</v>
      </c>
      <c r="L78" s="2370">
        <v>2767</v>
      </c>
      <c r="M78" s="2370">
        <v>23</v>
      </c>
      <c r="N78" s="2087">
        <v>2790</v>
      </c>
      <c r="O78" s="2088">
        <v>6895</v>
      </c>
      <c r="P78" s="2458">
        <v>4450</v>
      </c>
      <c r="Q78" s="2472">
        <v>140</v>
      </c>
      <c r="R78" s="2168">
        <v>1105</v>
      </c>
      <c r="S78" s="2047">
        <v>1887</v>
      </c>
      <c r="T78" s="2040">
        <v>3132</v>
      </c>
    </row>
    <row r="79" spans="1:20" x14ac:dyDescent="0.25">
      <c r="A79" s="1982" t="s">
        <v>557</v>
      </c>
      <c r="B79" s="2375">
        <v>9285</v>
      </c>
      <c r="C79" s="2405">
        <v>8856</v>
      </c>
      <c r="D79" s="2422">
        <v>508</v>
      </c>
      <c r="E79" s="2375">
        <v>4819</v>
      </c>
      <c r="F79" s="2405">
        <v>1303</v>
      </c>
      <c r="G79" s="2422">
        <v>28</v>
      </c>
      <c r="H79" s="2375">
        <v>4347</v>
      </c>
      <c r="I79" s="2062">
        <v>28610</v>
      </c>
      <c r="J79" s="2375">
        <v>4546</v>
      </c>
      <c r="K79" s="2375">
        <v>0</v>
      </c>
      <c r="L79" s="2375">
        <v>4525</v>
      </c>
      <c r="M79" s="2375">
        <v>32</v>
      </c>
      <c r="N79" s="2089">
        <v>9103</v>
      </c>
      <c r="O79" s="2089">
        <v>37713</v>
      </c>
      <c r="P79" s="2462">
        <v>21746</v>
      </c>
      <c r="Q79" s="2476">
        <v>6790</v>
      </c>
      <c r="R79" s="2490">
        <v>9613</v>
      </c>
      <c r="S79" s="2094">
        <v>16606</v>
      </c>
      <c r="T79" s="2062">
        <v>33009</v>
      </c>
    </row>
    <row r="80" spans="1:20" ht="15.75" thickBot="1" x14ac:dyDescent="0.3">
      <c r="A80" s="2696" t="s">
        <v>321</v>
      </c>
      <c r="B80" s="2370">
        <v>28187</v>
      </c>
      <c r="C80" s="2400">
        <v>16927</v>
      </c>
      <c r="D80" s="2417">
        <v>0</v>
      </c>
      <c r="E80" s="2370">
        <v>8996</v>
      </c>
      <c r="F80" s="2400">
        <v>10070</v>
      </c>
      <c r="G80" s="2417">
        <v>0</v>
      </c>
      <c r="H80" s="2370">
        <v>3684</v>
      </c>
      <c r="I80" s="2071">
        <v>67864</v>
      </c>
      <c r="J80" s="2370">
        <v>45723</v>
      </c>
      <c r="K80" s="2370">
        <v>22450</v>
      </c>
      <c r="L80" s="2370">
        <v>16564</v>
      </c>
      <c r="M80" s="2370">
        <v>26925</v>
      </c>
      <c r="N80" s="2087">
        <v>111662</v>
      </c>
      <c r="O80" s="2088">
        <v>179526</v>
      </c>
      <c r="P80" s="2458">
        <v>87084</v>
      </c>
      <c r="Q80" s="2708">
        <v>19673</v>
      </c>
      <c r="R80" s="2709">
        <v>13543</v>
      </c>
      <c r="S80" s="2711">
        <v>29183</v>
      </c>
      <c r="T80" s="2095">
        <v>62398</v>
      </c>
    </row>
    <row r="81" spans="1:20" s="2" customFormat="1" ht="15.75" thickBot="1" x14ac:dyDescent="0.3">
      <c r="A81" s="1992" t="s">
        <v>25</v>
      </c>
      <c r="B81" s="2096">
        <v>136652</v>
      </c>
      <c r="C81" s="2097">
        <v>145166</v>
      </c>
      <c r="D81" s="2098">
        <v>685</v>
      </c>
      <c r="E81" s="2096">
        <v>41933</v>
      </c>
      <c r="F81" s="2097">
        <v>54248</v>
      </c>
      <c r="G81" s="2098">
        <v>312</v>
      </c>
      <c r="H81" s="2096">
        <v>58358</v>
      </c>
      <c r="I81" s="2078">
        <v>436358</v>
      </c>
      <c r="J81" s="2096">
        <v>87451</v>
      </c>
      <c r="K81" s="2096">
        <v>55328</v>
      </c>
      <c r="L81" s="2096">
        <v>82220</v>
      </c>
      <c r="M81" s="2096">
        <v>66890</v>
      </c>
      <c r="N81" s="2099">
        <v>291889</v>
      </c>
      <c r="O81" s="2100">
        <v>728248</v>
      </c>
      <c r="P81" s="2096">
        <v>375353</v>
      </c>
      <c r="Q81" s="2101">
        <v>37734</v>
      </c>
      <c r="R81" s="2101">
        <v>66402</v>
      </c>
      <c r="S81" s="2102">
        <v>244645</v>
      </c>
      <c r="T81" s="2080">
        <v>348782</v>
      </c>
    </row>
    <row r="82" spans="1:20" s="2" customFormat="1" ht="15.75" thickBot="1" x14ac:dyDescent="0.3">
      <c r="A82" s="1966" t="s">
        <v>558</v>
      </c>
      <c r="B82" s="2077">
        <v>418315</v>
      </c>
      <c r="C82" s="2103">
        <v>301533</v>
      </c>
      <c r="D82" s="2104">
        <v>16390</v>
      </c>
      <c r="E82" s="2077">
        <v>102334</v>
      </c>
      <c r="F82" s="2105">
        <v>77631</v>
      </c>
      <c r="G82" s="2080">
        <v>2567</v>
      </c>
      <c r="H82" s="2077">
        <v>94072</v>
      </c>
      <c r="I82" s="2078">
        <v>993885</v>
      </c>
      <c r="J82" s="2077">
        <v>114008</v>
      </c>
      <c r="K82" s="2077">
        <v>67400</v>
      </c>
      <c r="L82" s="2077">
        <v>95018</v>
      </c>
      <c r="M82" s="2077">
        <v>74596</v>
      </c>
      <c r="N82" s="2078">
        <v>351021</v>
      </c>
      <c r="O82" s="2079">
        <v>1344907</v>
      </c>
      <c r="P82" s="2077">
        <v>639720</v>
      </c>
      <c r="Q82" s="2106">
        <v>141394</v>
      </c>
      <c r="R82" s="2106">
        <v>263445</v>
      </c>
      <c r="S82" s="2107">
        <v>478956</v>
      </c>
      <c r="T82" s="2108">
        <v>883795</v>
      </c>
    </row>
    <row r="83" spans="1:20" x14ac:dyDescent="0.25">
      <c r="O83" s="2274"/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281663</v>
      </c>
      <c r="C90" s="2116">
        <v>156367</v>
      </c>
      <c r="D90" s="2117">
        <v>15705</v>
      </c>
      <c r="E90" s="2116">
        <v>60401</v>
      </c>
      <c r="F90" s="2116">
        <v>23383</v>
      </c>
      <c r="G90" s="2117">
        <v>2255</v>
      </c>
      <c r="H90" s="2116">
        <v>35714</v>
      </c>
      <c r="I90" s="2118">
        <v>557527</v>
      </c>
      <c r="J90" s="2119">
        <v>26557</v>
      </c>
      <c r="K90" s="2116">
        <v>12071</v>
      </c>
      <c r="L90" s="2119">
        <v>12797</v>
      </c>
      <c r="M90" s="2116">
        <v>7706</v>
      </c>
      <c r="N90" s="2120">
        <v>59132</v>
      </c>
      <c r="O90" s="2121">
        <v>616659</v>
      </c>
      <c r="P90" s="2122">
        <v>264367</v>
      </c>
      <c r="Q90" s="2101">
        <v>103660</v>
      </c>
      <c r="R90" s="2101">
        <v>197043</v>
      </c>
      <c r="S90" s="2102">
        <v>234310</v>
      </c>
      <c r="T90" s="2080">
        <v>535013</v>
      </c>
    </row>
    <row r="91" spans="1:20" x14ac:dyDescent="0.25">
      <c r="A91" s="2123" t="s">
        <v>49</v>
      </c>
      <c r="B91" s="2377">
        <v>205756</v>
      </c>
      <c r="C91" s="2406">
        <v>98628</v>
      </c>
      <c r="D91" s="2423">
        <v>12300</v>
      </c>
      <c r="E91" s="2406">
        <v>46790</v>
      </c>
      <c r="F91" s="2406">
        <v>15773</v>
      </c>
      <c r="G91" s="2432">
        <v>1423</v>
      </c>
      <c r="H91" s="2128">
        <v>24195</v>
      </c>
      <c r="I91" s="2743">
        <v>391141</v>
      </c>
      <c r="J91" s="2387">
        <v>23176</v>
      </c>
      <c r="K91" s="2406">
        <v>9021</v>
      </c>
      <c r="L91" s="2240">
        <v>12399</v>
      </c>
      <c r="M91" s="2130">
        <v>7668</v>
      </c>
      <c r="N91" s="2131">
        <v>52264</v>
      </c>
      <c r="O91" s="2132">
        <v>443405</v>
      </c>
      <c r="P91" s="2463">
        <v>191224</v>
      </c>
      <c r="Q91" s="2477">
        <v>93819</v>
      </c>
      <c r="R91" s="2491">
        <v>168940</v>
      </c>
      <c r="S91" s="2501">
        <v>125864</v>
      </c>
      <c r="T91" s="2040">
        <v>388623</v>
      </c>
    </row>
    <row r="92" spans="1:20" x14ac:dyDescent="0.25">
      <c r="A92" s="2137" t="s">
        <v>50</v>
      </c>
      <c r="B92" s="2378">
        <v>22</v>
      </c>
      <c r="C92" s="2379">
        <v>0</v>
      </c>
      <c r="D92" s="2424">
        <v>0</v>
      </c>
      <c r="E92" s="2379">
        <v>10</v>
      </c>
      <c r="F92" s="2379">
        <v>0</v>
      </c>
      <c r="G92" s="2433">
        <v>0</v>
      </c>
      <c r="H92" s="2142">
        <v>0</v>
      </c>
      <c r="I92" s="2446">
        <v>32</v>
      </c>
      <c r="J92" s="2744">
        <v>0</v>
      </c>
      <c r="K92" s="2379">
        <v>0</v>
      </c>
      <c r="L92" s="2245">
        <v>0</v>
      </c>
      <c r="M92" s="2144">
        <v>0</v>
      </c>
      <c r="N92" s="2131">
        <v>0</v>
      </c>
      <c r="O92" s="2132">
        <v>32</v>
      </c>
      <c r="P92" s="2170">
        <v>0</v>
      </c>
      <c r="Q92" s="2478">
        <v>32</v>
      </c>
      <c r="R92" s="2425">
        <v>0</v>
      </c>
      <c r="S92" s="2434">
        <v>0</v>
      </c>
      <c r="T92" s="2149">
        <v>32</v>
      </c>
    </row>
    <row r="93" spans="1:20" x14ac:dyDescent="0.25">
      <c r="A93" s="2137" t="s">
        <v>51</v>
      </c>
      <c r="B93" s="2378">
        <v>64934</v>
      </c>
      <c r="C93" s="2379">
        <v>49181</v>
      </c>
      <c r="D93" s="2424">
        <v>2619</v>
      </c>
      <c r="E93" s="2379">
        <v>9416</v>
      </c>
      <c r="F93" s="2379">
        <v>5639</v>
      </c>
      <c r="G93" s="2433">
        <v>693</v>
      </c>
      <c r="H93" s="2142">
        <v>10311</v>
      </c>
      <c r="I93" s="2446">
        <v>139480</v>
      </c>
      <c r="J93" s="2744">
        <v>2259</v>
      </c>
      <c r="K93" s="2379">
        <v>2798</v>
      </c>
      <c r="L93" s="2245">
        <v>398</v>
      </c>
      <c r="M93" s="2144">
        <v>38</v>
      </c>
      <c r="N93" s="2131">
        <v>5493</v>
      </c>
      <c r="O93" s="2132">
        <v>144973</v>
      </c>
      <c r="P93" s="2170">
        <v>59397</v>
      </c>
      <c r="Q93" s="2478">
        <v>2135</v>
      </c>
      <c r="R93" s="2425">
        <v>18561</v>
      </c>
      <c r="S93" s="2434">
        <v>97866</v>
      </c>
      <c r="T93" s="2149">
        <v>118562</v>
      </c>
    </row>
    <row r="94" spans="1:20" x14ac:dyDescent="0.25">
      <c r="A94" s="2150" t="s">
        <v>52</v>
      </c>
      <c r="B94" s="2379">
        <v>5107</v>
      </c>
      <c r="C94" s="2379">
        <v>1774</v>
      </c>
      <c r="D94" s="2424">
        <v>207</v>
      </c>
      <c r="E94" s="2380">
        <v>2442</v>
      </c>
      <c r="F94" s="2380">
        <v>388</v>
      </c>
      <c r="G94" s="2434">
        <v>15</v>
      </c>
      <c r="H94" s="2441">
        <v>556</v>
      </c>
      <c r="I94" s="2446">
        <v>10266</v>
      </c>
      <c r="J94" s="2745">
        <v>1049</v>
      </c>
      <c r="K94" s="2380">
        <v>71</v>
      </c>
      <c r="L94" s="2151">
        <v>0</v>
      </c>
      <c r="M94" s="2380">
        <v>0</v>
      </c>
      <c r="N94" s="2131">
        <v>1120</v>
      </c>
      <c r="O94" s="2132">
        <v>11386</v>
      </c>
      <c r="P94" s="2170">
        <v>5332</v>
      </c>
      <c r="Q94" s="2478">
        <v>4518</v>
      </c>
      <c r="R94" s="2425">
        <v>2673</v>
      </c>
      <c r="S94" s="2434">
        <v>4074</v>
      </c>
      <c r="T94" s="2149">
        <v>11265</v>
      </c>
    </row>
    <row r="95" spans="1:20" x14ac:dyDescent="0.25">
      <c r="A95" s="2154" t="s">
        <v>53</v>
      </c>
      <c r="B95" s="2380">
        <v>4802</v>
      </c>
      <c r="C95" s="2380">
        <v>6510</v>
      </c>
      <c r="D95" s="2425">
        <v>579</v>
      </c>
      <c r="E95" s="2380">
        <v>1504</v>
      </c>
      <c r="F95" s="2380">
        <v>1548</v>
      </c>
      <c r="G95" s="2434">
        <v>124</v>
      </c>
      <c r="H95" s="2441">
        <v>410</v>
      </c>
      <c r="I95" s="2446">
        <v>14774</v>
      </c>
      <c r="J95" s="2745">
        <v>73</v>
      </c>
      <c r="K95" s="2380">
        <v>182</v>
      </c>
      <c r="L95" s="2151">
        <v>0</v>
      </c>
      <c r="M95" s="2380">
        <v>0</v>
      </c>
      <c r="N95" s="2131">
        <v>254</v>
      </c>
      <c r="O95" s="2132">
        <v>15028</v>
      </c>
      <c r="P95" s="2170">
        <v>7694</v>
      </c>
      <c r="Q95" s="2478">
        <v>1870</v>
      </c>
      <c r="R95" s="2425">
        <v>6571</v>
      </c>
      <c r="S95" s="2434">
        <v>6329</v>
      </c>
      <c r="T95" s="2149">
        <v>14771</v>
      </c>
    </row>
    <row r="96" spans="1:20" ht="15.75" thickBot="1" x14ac:dyDescent="0.3">
      <c r="A96" s="2155" t="s">
        <v>23</v>
      </c>
      <c r="B96" s="2381">
        <v>1043</v>
      </c>
      <c r="C96" s="2381">
        <v>275</v>
      </c>
      <c r="D96" s="2426">
        <v>0</v>
      </c>
      <c r="E96" s="2381">
        <v>238</v>
      </c>
      <c r="F96" s="2381">
        <v>35</v>
      </c>
      <c r="G96" s="2435">
        <v>0</v>
      </c>
      <c r="H96" s="2442">
        <v>243</v>
      </c>
      <c r="I96" s="2447">
        <v>1834</v>
      </c>
      <c r="J96" s="2390">
        <v>0</v>
      </c>
      <c r="K96" s="2381">
        <v>0</v>
      </c>
      <c r="L96" s="2156">
        <v>0</v>
      </c>
      <c r="M96" s="2381">
        <v>1</v>
      </c>
      <c r="N96" s="2131">
        <v>1</v>
      </c>
      <c r="O96" s="2132">
        <v>1835</v>
      </c>
      <c r="P96" s="2464">
        <v>720</v>
      </c>
      <c r="Q96" s="2712">
        <v>1285</v>
      </c>
      <c r="R96" s="2713">
        <v>298</v>
      </c>
      <c r="S96" s="2714">
        <v>178</v>
      </c>
      <c r="T96" s="2715">
        <v>1761</v>
      </c>
    </row>
    <row r="97" spans="1:20" ht="15.75" thickBot="1" x14ac:dyDescent="0.3">
      <c r="A97" s="2115" t="s">
        <v>492</v>
      </c>
      <c r="B97" s="2116">
        <v>136652</v>
      </c>
      <c r="C97" s="2116">
        <v>145166</v>
      </c>
      <c r="D97" s="2117">
        <v>685</v>
      </c>
      <c r="E97" s="2116">
        <v>41933</v>
      </c>
      <c r="F97" s="2116">
        <v>54248</v>
      </c>
      <c r="G97" s="2117">
        <v>312</v>
      </c>
      <c r="H97" s="2122">
        <v>58358</v>
      </c>
      <c r="I97" s="2118">
        <v>436358</v>
      </c>
      <c r="J97" s="2166">
        <v>87451</v>
      </c>
      <c r="K97" s="2116">
        <v>55328</v>
      </c>
      <c r="L97" s="2116">
        <v>82220</v>
      </c>
      <c r="M97" s="2116">
        <v>66890</v>
      </c>
      <c r="N97" s="2120">
        <v>291889</v>
      </c>
      <c r="O97" s="2121">
        <v>728248</v>
      </c>
      <c r="P97" s="2122">
        <v>375353</v>
      </c>
      <c r="Q97" s="2101">
        <v>37734</v>
      </c>
      <c r="R97" s="2101">
        <v>66402</v>
      </c>
      <c r="S97" s="2102">
        <v>244645</v>
      </c>
      <c r="T97" s="2080">
        <v>348782</v>
      </c>
    </row>
    <row r="98" spans="1:20" x14ac:dyDescent="0.25">
      <c r="A98" s="2137" t="s">
        <v>49</v>
      </c>
      <c r="B98" s="2380">
        <v>97612</v>
      </c>
      <c r="C98" s="2380">
        <v>96897</v>
      </c>
      <c r="D98" s="2425">
        <v>518</v>
      </c>
      <c r="E98" s="2380">
        <v>32475</v>
      </c>
      <c r="F98" s="2380">
        <v>45318</v>
      </c>
      <c r="G98" s="2434">
        <v>62</v>
      </c>
      <c r="H98" s="2441">
        <v>44726</v>
      </c>
      <c r="I98" s="2743">
        <v>317028</v>
      </c>
      <c r="J98" s="2745">
        <v>76566</v>
      </c>
      <c r="K98" s="2380">
        <v>37899</v>
      </c>
      <c r="L98" s="2380">
        <v>58428</v>
      </c>
      <c r="M98" s="2380">
        <v>64578</v>
      </c>
      <c r="N98" s="2131">
        <v>237471</v>
      </c>
      <c r="O98" s="2132">
        <v>554498</v>
      </c>
      <c r="P98" s="2170">
        <v>295255</v>
      </c>
      <c r="Q98" s="2477">
        <v>36117</v>
      </c>
      <c r="R98" s="2491">
        <v>59590</v>
      </c>
      <c r="S98" s="2501">
        <v>175415</v>
      </c>
      <c r="T98" s="2040">
        <v>271122</v>
      </c>
    </row>
    <row r="99" spans="1:20" x14ac:dyDescent="0.25">
      <c r="A99" s="2137" t="s">
        <v>50</v>
      </c>
      <c r="B99" s="2380">
        <v>34</v>
      </c>
      <c r="C99" s="2380">
        <v>0</v>
      </c>
      <c r="D99" s="2425">
        <v>0</v>
      </c>
      <c r="E99" s="2380">
        <v>0</v>
      </c>
      <c r="F99" s="2380">
        <v>0</v>
      </c>
      <c r="G99" s="2434">
        <v>0</v>
      </c>
      <c r="H99" s="2441">
        <v>0</v>
      </c>
      <c r="I99" s="2446">
        <v>34</v>
      </c>
      <c r="J99" s="2745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34</v>
      </c>
      <c r="P99" s="2170">
        <v>9</v>
      </c>
      <c r="Q99" s="2478">
        <v>6</v>
      </c>
      <c r="R99" s="2425">
        <v>29</v>
      </c>
      <c r="S99" s="2434">
        <v>0</v>
      </c>
      <c r="T99" s="2149">
        <v>34</v>
      </c>
    </row>
    <row r="100" spans="1:20" x14ac:dyDescent="0.25">
      <c r="A100" s="2137" t="s">
        <v>51</v>
      </c>
      <c r="B100" s="2167">
        <v>38281</v>
      </c>
      <c r="C100" s="2167">
        <v>46602</v>
      </c>
      <c r="D100" s="2168">
        <v>119</v>
      </c>
      <c r="E100" s="2167">
        <v>8284</v>
      </c>
      <c r="F100" s="2167">
        <v>8821</v>
      </c>
      <c r="G100" s="2169">
        <v>250</v>
      </c>
      <c r="H100" s="2170">
        <v>13458</v>
      </c>
      <c r="I100" s="2446">
        <v>115446</v>
      </c>
      <c r="J100" s="2746">
        <v>10885</v>
      </c>
      <c r="K100" s="2167">
        <v>17430</v>
      </c>
      <c r="L100" s="2167">
        <v>23155</v>
      </c>
      <c r="M100" s="2167">
        <v>2289</v>
      </c>
      <c r="N100" s="2131">
        <v>53759</v>
      </c>
      <c r="O100" s="2132">
        <v>169205</v>
      </c>
      <c r="P100" s="2170">
        <v>76756</v>
      </c>
      <c r="Q100" s="2478">
        <v>618</v>
      </c>
      <c r="R100" s="2425">
        <v>4380</v>
      </c>
      <c r="S100" s="2434">
        <v>68756</v>
      </c>
      <c r="T100" s="2149">
        <v>73754</v>
      </c>
    </row>
    <row r="101" spans="1:20" x14ac:dyDescent="0.25">
      <c r="A101" s="2150" t="s">
        <v>52</v>
      </c>
      <c r="B101" s="2167">
        <v>327</v>
      </c>
      <c r="C101" s="2167">
        <v>558</v>
      </c>
      <c r="D101" s="2168">
        <v>48</v>
      </c>
      <c r="E101" s="2167">
        <v>914</v>
      </c>
      <c r="F101" s="2167">
        <v>75</v>
      </c>
      <c r="G101" s="2169">
        <v>0</v>
      </c>
      <c r="H101" s="2170">
        <v>149</v>
      </c>
      <c r="I101" s="2446">
        <v>2023</v>
      </c>
      <c r="J101" s="2746">
        <v>0</v>
      </c>
      <c r="K101" s="2167">
        <v>0</v>
      </c>
      <c r="L101" s="2167">
        <v>0</v>
      </c>
      <c r="M101" s="2167">
        <v>23</v>
      </c>
      <c r="N101" s="2131">
        <v>23</v>
      </c>
      <c r="O101" s="2132">
        <v>2046</v>
      </c>
      <c r="P101" s="2170">
        <v>1088</v>
      </c>
      <c r="Q101" s="2478">
        <v>744</v>
      </c>
      <c r="R101" s="2425">
        <v>827</v>
      </c>
      <c r="S101" s="2434">
        <v>474</v>
      </c>
      <c r="T101" s="2149">
        <v>2046</v>
      </c>
    </row>
    <row r="102" spans="1:20" x14ac:dyDescent="0.25">
      <c r="A102" s="2150" t="s">
        <v>53</v>
      </c>
      <c r="B102" s="2167">
        <v>382</v>
      </c>
      <c r="C102" s="2167">
        <v>10</v>
      </c>
      <c r="D102" s="2168">
        <v>0</v>
      </c>
      <c r="E102" s="2167">
        <v>215</v>
      </c>
      <c r="F102" s="2167">
        <v>33</v>
      </c>
      <c r="G102" s="2169">
        <v>0</v>
      </c>
      <c r="H102" s="2338">
        <v>25</v>
      </c>
      <c r="I102" s="2446">
        <v>665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665</v>
      </c>
      <c r="P102" s="2170">
        <v>492</v>
      </c>
      <c r="Q102" s="2478">
        <v>187</v>
      </c>
      <c r="R102" s="2425">
        <v>477</v>
      </c>
      <c r="S102" s="2434">
        <v>0</v>
      </c>
      <c r="T102" s="2149">
        <v>664</v>
      </c>
    </row>
    <row r="103" spans="1:20" ht="15.75" thickBot="1" x14ac:dyDescent="0.3">
      <c r="A103" s="2340" t="s">
        <v>23</v>
      </c>
      <c r="B103" s="2382">
        <v>16</v>
      </c>
      <c r="C103" s="2382">
        <v>1100</v>
      </c>
      <c r="D103" s="2427">
        <v>0</v>
      </c>
      <c r="E103" s="2382">
        <v>45</v>
      </c>
      <c r="F103" s="2382">
        <v>1</v>
      </c>
      <c r="G103" s="2436">
        <v>0</v>
      </c>
      <c r="H103" s="2443">
        <v>0</v>
      </c>
      <c r="I103" s="2447">
        <v>1162</v>
      </c>
      <c r="J103" s="2391">
        <v>0</v>
      </c>
      <c r="K103" s="2382">
        <v>0</v>
      </c>
      <c r="L103" s="2382">
        <v>637</v>
      </c>
      <c r="M103" s="2382">
        <v>0</v>
      </c>
      <c r="N103" s="2131">
        <v>637</v>
      </c>
      <c r="O103" s="2132">
        <v>1799</v>
      </c>
      <c r="P103" s="2464">
        <v>1754</v>
      </c>
      <c r="Q103" s="2712">
        <v>62</v>
      </c>
      <c r="R103" s="2713">
        <v>1099</v>
      </c>
      <c r="S103" s="2714">
        <v>0</v>
      </c>
      <c r="T103" s="2715">
        <v>1161</v>
      </c>
    </row>
    <row r="104" spans="1:20" ht="15.75" thickBot="1" x14ac:dyDescent="0.3">
      <c r="A104" s="2178" t="s">
        <v>558</v>
      </c>
      <c r="B104" s="2179">
        <v>418315</v>
      </c>
      <c r="C104" s="2180">
        <v>301533</v>
      </c>
      <c r="D104" s="2182">
        <v>16390</v>
      </c>
      <c r="E104" s="2180">
        <v>102334</v>
      </c>
      <c r="F104" s="2180">
        <v>77631</v>
      </c>
      <c r="G104" s="2182">
        <v>2567</v>
      </c>
      <c r="H104" s="2180">
        <v>94072</v>
      </c>
      <c r="I104" s="2181">
        <v>993885</v>
      </c>
      <c r="J104" s="2179">
        <v>114008</v>
      </c>
      <c r="K104" s="2179">
        <v>67400</v>
      </c>
      <c r="L104" s="2179">
        <v>95018</v>
      </c>
      <c r="M104" s="2179">
        <v>74596</v>
      </c>
      <c r="N104" s="2120">
        <v>351021</v>
      </c>
      <c r="O104" s="2121">
        <v>1344907</v>
      </c>
      <c r="P104" s="2179">
        <v>639720</v>
      </c>
      <c r="Q104" s="2182">
        <v>141394</v>
      </c>
      <c r="R104" s="2182">
        <v>263445</v>
      </c>
      <c r="S104" s="2182">
        <v>478956</v>
      </c>
      <c r="T104" s="2182">
        <v>883795</v>
      </c>
    </row>
    <row r="105" spans="1:20" ht="30" thickBot="1" x14ac:dyDescent="0.3">
      <c r="A105" s="2183" t="s">
        <v>559</v>
      </c>
      <c r="B105" s="2184">
        <v>700564</v>
      </c>
      <c r="C105" s="2184">
        <v>326507</v>
      </c>
      <c r="D105" s="2185">
        <v>29354</v>
      </c>
      <c r="E105" s="2184">
        <v>171969</v>
      </c>
      <c r="F105" s="2184">
        <v>88062</v>
      </c>
      <c r="G105" s="2185">
        <v>3891</v>
      </c>
      <c r="H105" s="2184">
        <v>116125</v>
      </c>
      <c r="I105" s="1379">
        <v>1403227</v>
      </c>
      <c r="J105" s="2184">
        <v>118429</v>
      </c>
      <c r="K105" s="2184">
        <v>68713</v>
      </c>
      <c r="L105" s="2184">
        <v>95022</v>
      </c>
      <c r="M105" s="2184">
        <v>74626</v>
      </c>
      <c r="N105" s="1379">
        <v>356789</v>
      </c>
      <c r="O105" s="1380">
        <v>1760016</v>
      </c>
      <c r="P105" s="2184">
        <v>769939</v>
      </c>
      <c r="Q105" s="2185">
        <v>496756</v>
      </c>
      <c r="R105" s="2185">
        <v>282840</v>
      </c>
      <c r="S105" s="2185">
        <v>493219</v>
      </c>
      <c r="T105" s="2185">
        <v>1272816</v>
      </c>
    </row>
    <row r="107" spans="1:20" x14ac:dyDescent="0.25">
      <c r="B107" s="2274"/>
    </row>
    <row r="109" spans="1:20" x14ac:dyDescent="0.25">
      <c r="M109" s="2563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V109"/>
  <sheetViews>
    <sheetView topLeftCell="B55" zoomScale="85" zoomScaleNormal="85" workbookViewId="0">
      <selection activeCell="Q108" sqref="Q108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635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728"/>
      <c r="B3" s="1907"/>
      <c r="C3" s="2728"/>
      <c r="D3" s="1907"/>
      <c r="E3" s="1907"/>
      <c r="F3" s="3615" t="s">
        <v>543</v>
      </c>
      <c r="G3" s="3615"/>
      <c r="H3" s="2728"/>
      <c r="I3" s="1907"/>
      <c r="J3" s="2728"/>
      <c r="K3" s="2728"/>
      <c r="L3" s="2728"/>
      <c r="M3" s="2728"/>
      <c r="N3" s="2728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20" t="s">
        <v>14</v>
      </c>
      <c r="C8" s="3606" t="s">
        <v>15</v>
      </c>
      <c r="D8" s="3607"/>
      <c r="E8" s="3621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727" t="s">
        <v>15</v>
      </c>
      <c r="D9" s="1909" t="s">
        <v>546</v>
      </c>
      <c r="E9" s="3609"/>
      <c r="F9" s="2727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x14ac:dyDescent="0.25">
      <c r="A10" s="1914" t="s">
        <v>17</v>
      </c>
      <c r="B10" s="2369">
        <v>8115</v>
      </c>
      <c r="C10" s="2504">
        <v>617</v>
      </c>
      <c r="D10" s="2516">
        <v>191</v>
      </c>
      <c r="E10" s="2369">
        <v>13798</v>
      </c>
      <c r="F10" s="2504">
        <v>546</v>
      </c>
      <c r="G10" s="2516">
        <v>237</v>
      </c>
      <c r="H10" s="2540">
        <v>456</v>
      </c>
      <c r="I10" s="2034">
        <v>23532</v>
      </c>
      <c r="J10" s="2369">
        <v>640</v>
      </c>
      <c r="K10" s="2369">
        <v>0</v>
      </c>
      <c r="L10" s="2369">
        <v>0</v>
      </c>
      <c r="M10" s="2369">
        <v>0</v>
      </c>
      <c r="N10" s="2034">
        <v>640</v>
      </c>
      <c r="O10" s="2035">
        <v>24172</v>
      </c>
      <c r="P10" s="2457">
        <v>7574</v>
      </c>
      <c r="Q10" s="2471">
        <v>22100</v>
      </c>
      <c r="R10" s="2486">
        <v>567</v>
      </c>
      <c r="S10" s="2499">
        <v>160</v>
      </c>
      <c r="T10" s="2040">
        <v>22828</v>
      </c>
    </row>
    <row r="11" spans="1:20" x14ac:dyDescent="0.25">
      <c r="A11" s="2680" t="s">
        <v>552</v>
      </c>
      <c r="B11" s="2370">
        <v>882</v>
      </c>
      <c r="C11" s="2505">
        <v>413</v>
      </c>
      <c r="D11" s="2517">
        <v>153</v>
      </c>
      <c r="E11" s="2370">
        <v>4197</v>
      </c>
      <c r="F11" s="2505">
        <v>364</v>
      </c>
      <c r="G11" s="2516">
        <v>89</v>
      </c>
      <c r="H11" s="2540">
        <v>18</v>
      </c>
      <c r="I11" s="2034">
        <v>5874</v>
      </c>
      <c r="J11" s="2370">
        <v>124</v>
      </c>
      <c r="K11" s="2370">
        <v>0</v>
      </c>
      <c r="L11" s="2370">
        <v>0</v>
      </c>
      <c r="M11" s="2369">
        <v>0</v>
      </c>
      <c r="N11" s="2034">
        <v>124</v>
      </c>
      <c r="O11" s="2035">
        <v>5998</v>
      </c>
      <c r="P11" s="2458">
        <v>1890</v>
      </c>
      <c r="Q11" s="2472">
        <v>4820</v>
      </c>
      <c r="R11" s="2168">
        <v>521</v>
      </c>
      <c r="S11" s="2169">
        <v>0</v>
      </c>
      <c r="T11" s="2040">
        <v>5341</v>
      </c>
    </row>
    <row r="12" spans="1:20" s="1945" customFormat="1" x14ac:dyDescent="0.25">
      <c r="A12" s="1933" t="s">
        <v>553</v>
      </c>
      <c r="B12" s="2371">
        <v>120</v>
      </c>
      <c r="C12" s="2506">
        <v>73</v>
      </c>
      <c r="D12" s="2518">
        <v>49</v>
      </c>
      <c r="E12" s="2529">
        <v>1449</v>
      </c>
      <c r="F12" s="2506">
        <v>153</v>
      </c>
      <c r="G12" s="2535">
        <v>8</v>
      </c>
      <c r="H12" s="2541">
        <v>0</v>
      </c>
      <c r="I12" s="2053">
        <v>1795</v>
      </c>
      <c r="J12" s="2371">
        <v>0</v>
      </c>
      <c r="K12" s="2371">
        <v>0</v>
      </c>
      <c r="L12" s="2371">
        <v>0</v>
      </c>
      <c r="M12" s="2439">
        <v>0</v>
      </c>
      <c r="N12" s="2053">
        <v>0</v>
      </c>
      <c r="O12" s="2054">
        <v>1795</v>
      </c>
      <c r="P12" s="2459">
        <v>548</v>
      </c>
      <c r="Q12" s="2473">
        <v>1559</v>
      </c>
      <c r="R12" s="2487">
        <v>68</v>
      </c>
      <c r="S12" s="2552">
        <v>0</v>
      </c>
      <c r="T12" s="2052">
        <v>1627</v>
      </c>
    </row>
    <row r="13" spans="1:20" s="1945" customFormat="1" x14ac:dyDescent="0.25">
      <c r="A13" s="1933" t="s">
        <v>412</v>
      </c>
      <c r="B13" s="2371">
        <v>100</v>
      </c>
      <c r="C13" s="2506">
        <v>150</v>
      </c>
      <c r="D13" s="2518">
        <v>0</v>
      </c>
      <c r="E13" s="2529">
        <v>683</v>
      </c>
      <c r="F13" s="2506">
        <v>47</v>
      </c>
      <c r="G13" s="2535">
        <v>30</v>
      </c>
      <c r="H13" s="2541">
        <v>6</v>
      </c>
      <c r="I13" s="2053">
        <v>986</v>
      </c>
      <c r="J13" s="2371">
        <v>0</v>
      </c>
      <c r="K13" s="2371">
        <v>0</v>
      </c>
      <c r="L13" s="2371">
        <v>0</v>
      </c>
      <c r="M13" s="2439">
        <v>0</v>
      </c>
      <c r="N13" s="2053">
        <v>0</v>
      </c>
      <c r="O13" s="2054">
        <v>986</v>
      </c>
      <c r="P13" s="2459">
        <v>280</v>
      </c>
      <c r="Q13" s="2473">
        <v>635</v>
      </c>
      <c r="R13" s="2487">
        <v>278</v>
      </c>
      <c r="S13" s="2552">
        <v>0</v>
      </c>
      <c r="T13" s="2052">
        <v>913</v>
      </c>
    </row>
    <row r="14" spans="1:20" s="1945" customFormat="1" x14ac:dyDescent="0.25">
      <c r="A14" s="1933" t="s">
        <v>554</v>
      </c>
      <c r="B14" s="2371">
        <v>493</v>
      </c>
      <c r="C14" s="2506">
        <v>181</v>
      </c>
      <c r="D14" s="2518">
        <v>104</v>
      </c>
      <c r="E14" s="2529">
        <v>1282</v>
      </c>
      <c r="F14" s="2506">
        <v>111</v>
      </c>
      <c r="G14" s="2535">
        <v>17</v>
      </c>
      <c r="H14" s="2541">
        <v>4</v>
      </c>
      <c r="I14" s="2053">
        <v>2071</v>
      </c>
      <c r="J14" s="2371">
        <v>0</v>
      </c>
      <c r="K14" s="2371">
        <v>0</v>
      </c>
      <c r="L14" s="2371">
        <v>0</v>
      </c>
      <c r="M14" s="2439">
        <v>0</v>
      </c>
      <c r="N14" s="2053">
        <v>0</v>
      </c>
      <c r="O14" s="2054">
        <v>2071</v>
      </c>
      <c r="P14" s="2459">
        <v>723</v>
      </c>
      <c r="Q14" s="2473">
        <v>1711</v>
      </c>
      <c r="R14" s="2487">
        <v>166</v>
      </c>
      <c r="S14" s="2552">
        <v>0</v>
      </c>
      <c r="T14" s="2052">
        <v>1877</v>
      </c>
    </row>
    <row r="15" spans="1:20" x14ac:dyDescent="0.25">
      <c r="A15" s="2680" t="s">
        <v>555</v>
      </c>
      <c r="B15" s="2370">
        <v>934</v>
      </c>
      <c r="C15" s="2505">
        <v>170</v>
      </c>
      <c r="D15" s="2517">
        <v>98</v>
      </c>
      <c r="E15" s="2370">
        <v>2682</v>
      </c>
      <c r="F15" s="2505">
        <v>142</v>
      </c>
      <c r="G15" s="2516">
        <v>89</v>
      </c>
      <c r="H15" s="2540">
        <v>109</v>
      </c>
      <c r="I15" s="2034">
        <v>4037</v>
      </c>
      <c r="J15" s="2370">
        <v>125</v>
      </c>
      <c r="K15" s="2370">
        <v>0</v>
      </c>
      <c r="L15" s="2370">
        <v>0</v>
      </c>
      <c r="M15" s="2369">
        <v>0</v>
      </c>
      <c r="N15" s="2034">
        <v>125</v>
      </c>
      <c r="O15" s="2035">
        <v>4162</v>
      </c>
      <c r="P15" s="2458">
        <v>1211</v>
      </c>
      <c r="Q15" s="2472">
        <v>3789</v>
      </c>
      <c r="R15" s="2168">
        <v>100</v>
      </c>
      <c r="S15" s="2169">
        <v>5</v>
      </c>
      <c r="T15" s="2040">
        <v>3894</v>
      </c>
    </row>
    <row r="16" spans="1:20" x14ac:dyDescent="0.25">
      <c r="A16" s="1947" t="s">
        <v>556</v>
      </c>
      <c r="B16" s="2698">
        <v>462</v>
      </c>
      <c r="C16" s="2716">
        <v>118</v>
      </c>
      <c r="D16" s="2717">
        <v>74</v>
      </c>
      <c r="E16" s="2718">
        <v>1046</v>
      </c>
      <c r="F16" s="2716">
        <v>41</v>
      </c>
      <c r="G16" s="2522">
        <v>9</v>
      </c>
      <c r="H16" s="2542">
        <v>0</v>
      </c>
      <c r="I16" s="2062">
        <v>1667</v>
      </c>
      <c r="J16" s="2698">
        <v>0</v>
      </c>
      <c r="K16" s="2698">
        <v>0</v>
      </c>
      <c r="L16" s="2698">
        <v>0</v>
      </c>
      <c r="M16" s="2440">
        <v>0</v>
      </c>
      <c r="N16" s="2062">
        <v>0</v>
      </c>
      <c r="O16" s="2062">
        <v>1667</v>
      </c>
      <c r="P16" s="2701">
        <v>503</v>
      </c>
      <c r="Q16" s="2702">
        <v>1563</v>
      </c>
      <c r="R16" s="2703">
        <v>47</v>
      </c>
      <c r="S16" s="2719">
        <v>5</v>
      </c>
      <c r="T16" s="2062">
        <v>1615</v>
      </c>
    </row>
    <row r="17" spans="1:22" ht="15.75" thickBot="1" x14ac:dyDescent="0.3">
      <c r="A17" s="2680" t="s">
        <v>23</v>
      </c>
      <c r="B17" s="2704">
        <v>1342</v>
      </c>
      <c r="C17" s="2720">
        <v>159</v>
      </c>
      <c r="D17" s="2721">
        <v>143</v>
      </c>
      <c r="E17" s="2704">
        <v>2792</v>
      </c>
      <c r="F17" s="2720">
        <v>591</v>
      </c>
      <c r="G17" s="2517">
        <v>60</v>
      </c>
      <c r="H17" s="2540">
        <v>223</v>
      </c>
      <c r="I17" s="2071">
        <v>5107</v>
      </c>
      <c r="J17" s="2704">
        <v>105</v>
      </c>
      <c r="K17" s="2704">
        <v>117</v>
      </c>
      <c r="L17" s="2704">
        <v>0</v>
      </c>
      <c r="M17" s="2369">
        <v>0</v>
      </c>
      <c r="N17" s="2071">
        <v>222</v>
      </c>
      <c r="O17" s="2072">
        <v>5329</v>
      </c>
      <c r="P17" s="2707">
        <v>1958</v>
      </c>
      <c r="Q17" s="2708">
        <v>4474</v>
      </c>
      <c r="R17" s="2709">
        <v>589</v>
      </c>
      <c r="S17" s="2710">
        <v>79</v>
      </c>
      <c r="T17" s="2040">
        <v>5142</v>
      </c>
    </row>
    <row r="18" spans="1:22" ht="15.75" thickBot="1" x14ac:dyDescent="0.3">
      <c r="A18" s="1966" t="s">
        <v>24</v>
      </c>
      <c r="B18" s="2077">
        <v>11273</v>
      </c>
      <c r="C18" s="2077">
        <v>1359</v>
      </c>
      <c r="D18" s="2216">
        <v>585</v>
      </c>
      <c r="E18" s="2077">
        <v>23470</v>
      </c>
      <c r="F18" s="2077">
        <v>1643</v>
      </c>
      <c r="G18" s="2216">
        <v>475</v>
      </c>
      <c r="H18" s="2077">
        <v>806</v>
      </c>
      <c r="I18" s="2078">
        <v>38551</v>
      </c>
      <c r="J18" s="2077">
        <v>994</v>
      </c>
      <c r="K18" s="2077">
        <v>117</v>
      </c>
      <c r="L18" s="2077">
        <v>0</v>
      </c>
      <c r="M18" s="2077">
        <v>0</v>
      </c>
      <c r="N18" s="2078">
        <v>1111</v>
      </c>
      <c r="O18" s="2079">
        <v>39662</v>
      </c>
      <c r="P18" s="2077">
        <v>12633</v>
      </c>
      <c r="Q18" s="2080">
        <v>35184</v>
      </c>
      <c r="R18" s="2080">
        <v>1777</v>
      </c>
      <c r="S18" s="2080">
        <v>244</v>
      </c>
      <c r="T18" s="2080">
        <v>37204</v>
      </c>
      <c r="V18" s="2274"/>
    </row>
    <row r="19" spans="1:22" x14ac:dyDescent="0.25">
      <c r="A19" s="2729" t="s">
        <v>609</v>
      </c>
      <c r="B19" s="2737">
        <v>0</v>
      </c>
      <c r="C19" s="2747">
        <v>90</v>
      </c>
      <c r="D19" s="2748">
        <v>0</v>
      </c>
      <c r="E19" s="2749">
        <v>98</v>
      </c>
      <c r="F19" s="2747">
        <v>517</v>
      </c>
      <c r="G19" s="2748">
        <v>0</v>
      </c>
      <c r="H19" s="2749">
        <v>0</v>
      </c>
      <c r="I19" s="2034">
        <v>705</v>
      </c>
      <c r="J19" s="2737">
        <v>0</v>
      </c>
      <c r="K19" s="2737">
        <v>0</v>
      </c>
      <c r="L19" s="2737">
        <v>0</v>
      </c>
      <c r="M19" s="2737">
        <v>0</v>
      </c>
      <c r="N19" s="2740">
        <v>0</v>
      </c>
      <c r="O19" s="2741">
        <v>705</v>
      </c>
      <c r="P19" s="2742">
        <v>517</v>
      </c>
      <c r="Q19" s="2471">
        <v>51</v>
      </c>
      <c r="R19" s="2486">
        <v>134</v>
      </c>
      <c r="S19" s="2499">
        <v>517</v>
      </c>
      <c r="T19" s="2040">
        <v>702</v>
      </c>
      <c r="V19" s="2274"/>
    </row>
    <row r="20" spans="1:22" x14ac:dyDescent="0.25">
      <c r="A20" s="1978" t="s">
        <v>610</v>
      </c>
      <c r="B20" s="2370">
        <v>0</v>
      </c>
      <c r="C20" s="2505">
        <v>0</v>
      </c>
      <c r="D20" s="2517">
        <v>0</v>
      </c>
      <c r="E20" s="2532">
        <v>36</v>
      </c>
      <c r="F20" s="2505">
        <v>0</v>
      </c>
      <c r="G20" s="2517">
        <v>0</v>
      </c>
      <c r="H20" s="2532">
        <v>0</v>
      </c>
      <c r="I20" s="2034">
        <v>36</v>
      </c>
      <c r="J20" s="2370">
        <v>0</v>
      </c>
      <c r="K20" s="2370">
        <v>0</v>
      </c>
      <c r="L20" s="2370">
        <v>0</v>
      </c>
      <c r="M20" s="2370">
        <v>0</v>
      </c>
      <c r="N20" s="2087">
        <v>0</v>
      </c>
      <c r="O20" s="2088">
        <v>36</v>
      </c>
      <c r="P20" s="2458">
        <v>0</v>
      </c>
      <c r="Q20" s="2472">
        <v>36</v>
      </c>
      <c r="R20" s="2168">
        <v>0</v>
      </c>
      <c r="S20" s="2169">
        <v>0</v>
      </c>
      <c r="T20" s="2040">
        <v>36</v>
      </c>
      <c r="V20" s="2274"/>
    </row>
    <row r="21" spans="1:22" x14ac:dyDescent="0.25">
      <c r="A21" s="1978" t="s">
        <v>37</v>
      </c>
      <c r="B21" s="2370">
        <v>0</v>
      </c>
      <c r="C21" s="2505">
        <v>0</v>
      </c>
      <c r="D21" s="2517">
        <v>0</v>
      </c>
      <c r="E21" s="2532">
        <v>0</v>
      </c>
      <c r="F21" s="2505">
        <v>0</v>
      </c>
      <c r="G21" s="2517">
        <v>0</v>
      </c>
      <c r="H21" s="2532">
        <v>0</v>
      </c>
      <c r="I21" s="2034">
        <v>0</v>
      </c>
      <c r="J21" s="2370">
        <v>0</v>
      </c>
      <c r="K21" s="2370">
        <v>0</v>
      </c>
      <c r="L21" s="2370">
        <v>0</v>
      </c>
      <c r="M21" s="2370">
        <v>0</v>
      </c>
      <c r="N21" s="2087">
        <v>0</v>
      </c>
      <c r="O21" s="2088">
        <v>0</v>
      </c>
      <c r="P21" s="2458">
        <v>0</v>
      </c>
      <c r="Q21" s="2472">
        <v>0</v>
      </c>
      <c r="R21" s="2168">
        <v>0</v>
      </c>
      <c r="S21" s="2169">
        <v>0</v>
      </c>
      <c r="T21" s="2040">
        <v>0</v>
      </c>
    </row>
    <row r="22" spans="1:22" x14ac:dyDescent="0.25">
      <c r="A22" s="1978" t="s">
        <v>38</v>
      </c>
      <c r="B22" s="2370">
        <v>0</v>
      </c>
      <c r="C22" s="2505">
        <v>0</v>
      </c>
      <c r="D22" s="2517">
        <v>0</v>
      </c>
      <c r="E22" s="2532">
        <v>8</v>
      </c>
      <c r="F22" s="2505">
        <v>0</v>
      </c>
      <c r="G22" s="2517">
        <v>0</v>
      </c>
      <c r="H22" s="2532">
        <v>0</v>
      </c>
      <c r="I22" s="2034">
        <v>8</v>
      </c>
      <c r="J22" s="2370">
        <v>0</v>
      </c>
      <c r="K22" s="2370">
        <v>0</v>
      </c>
      <c r="L22" s="2370">
        <v>0</v>
      </c>
      <c r="M22" s="2370">
        <v>0</v>
      </c>
      <c r="N22" s="2087">
        <v>0</v>
      </c>
      <c r="O22" s="2088">
        <v>8</v>
      </c>
      <c r="P22" s="2458">
        <v>0</v>
      </c>
      <c r="Q22" s="2472">
        <v>8</v>
      </c>
      <c r="R22" s="2168">
        <v>0</v>
      </c>
      <c r="S22" s="2169">
        <v>0</v>
      </c>
      <c r="T22" s="2040">
        <v>8</v>
      </c>
    </row>
    <row r="23" spans="1:22" x14ac:dyDescent="0.25">
      <c r="A23" s="1978" t="s">
        <v>39</v>
      </c>
      <c r="B23" s="2370">
        <v>4</v>
      </c>
      <c r="C23" s="2505">
        <v>0</v>
      </c>
      <c r="D23" s="2517">
        <v>0</v>
      </c>
      <c r="E23" s="2532">
        <v>22</v>
      </c>
      <c r="F23" s="2505">
        <v>0</v>
      </c>
      <c r="G23" s="2517">
        <v>0</v>
      </c>
      <c r="H23" s="2532">
        <v>0</v>
      </c>
      <c r="I23" s="2034">
        <v>26</v>
      </c>
      <c r="J23" s="2370">
        <v>0</v>
      </c>
      <c r="K23" s="2370">
        <v>0</v>
      </c>
      <c r="L23" s="2370">
        <v>0</v>
      </c>
      <c r="M23" s="2370">
        <v>0</v>
      </c>
      <c r="N23" s="2087">
        <v>0</v>
      </c>
      <c r="O23" s="2088">
        <v>26</v>
      </c>
      <c r="P23" s="2458">
        <v>4</v>
      </c>
      <c r="Q23" s="2472">
        <v>26</v>
      </c>
      <c r="R23" s="2168">
        <v>0</v>
      </c>
      <c r="S23" s="2169">
        <v>0</v>
      </c>
      <c r="T23" s="2040">
        <v>26</v>
      </c>
    </row>
    <row r="24" spans="1:22" ht="15" customHeight="1" x14ac:dyDescent="0.25">
      <c r="A24" s="1978" t="s">
        <v>40</v>
      </c>
      <c r="B24" s="2370">
        <v>0</v>
      </c>
      <c r="C24" s="2505">
        <v>0</v>
      </c>
      <c r="D24" s="2517">
        <v>0</v>
      </c>
      <c r="E24" s="2532">
        <v>1</v>
      </c>
      <c r="F24" s="2505">
        <v>0</v>
      </c>
      <c r="G24" s="2517">
        <v>0</v>
      </c>
      <c r="H24" s="2532">
        <v>0</v>
      </c>
      <c r="I24" s="2034">
        <v>1</v>
      </c>
      <c r="J24" s="2370">
        <v>0</v>
      </c>
      <c r="K24" s="2370">
        <v>0</v>
      </c>
      <c r="L24" s="2370">
        <v>0</v>
      </c>
      <c r="M24" s="2370">
        <v>0</v>
      </c>
      <c r="N24" s="2087">
        <v>0</v>
      </c>
      <c r="O24" s="2088">
        <v>1</v>
      </c>
      <c r="P24" s="2458">
        <v>0</v>
      </c>
      <c r="Q24" s="2472">
        <v>0</v>
      </c>
      <c r="R24" s="2168">
        <v>0</v>
      </c>
      <c r="S24" s="2169">
        <v>0</v>
      </c>
      <c r="T24" s="2040">
        <v>0</v>
      </c>
    </row>
    <row r="25" spans="1:22" x14ac:dyDescent="0.25">
      <c r="A25" s="2696" t="s">
        <v>41</v>
      </c>
      <c r="B25" s="2370">
        <v>0</v>
      </c>
      <c r="C25" s="2505">
        <v>0</v>
      </c>
      <c r="D25" s="2517">
        <v>0</v>
      </c>
      <c r="E25" s="2532">
        <v>5</v>
      </c>
      <c r="F25" s="2505">
        <v>0</v>
      </c>
      <c r="G25" s="2517">
        <v>0</v>
      </c>
      <c r="H25" s="2532">
        <v>0</v>
      </c>
      <c r="I25" s="2034">
        <v>5</v>
      </c>
      <c r="J25" s="2370">
        <v>0</v>
      </c>
      <c r="K25" s="2370">
        <v>0</v>
      </c>
      <c r="L25" s="2370">
        <v>0</v>
      </c>
      <c r="M25" s="2370">
        <v>0</v>
      </c>
      <c r="N25" s="2087">
        <v>0</v>
      </c>
      <c r="O25" s="2088">
        <v>5</v>
      </c>
      <c r="P25" s="2458">
        <v>0</v>
      </c>
      <c r="Q25" s="2472">
        <v>1</v>
      </c>
      <c r="R25" s="2168">
        <v>0</v>
      </c>
      <c r="S25" s="2169">
        <v>0</v>
      </c>
      <c r="T25" s="2040">
        <v>1</v>
      </c>
    </row>
    <row r="26" spans="1:22" x14ac:dyDescent="0.25">
      <c r="A26" s="1978" t="s">
        <v>42</v>
      </c>
      <c r="B26" s="2370">
        <v>0</v>
      </c>
      <c r="C26" s="2505">
        <v>0</v>
      </c>
      <c r="D26" s="2517">
        <v>0</v>
      </c>
      <c r="E26" s="2532">
        <v>0</v>
      </c>
      <c r="F26" s="2505">
        <v>0</v>
      </c>
      <c r="G26" s="2517">
        <v>0</v>
      </c>
      <c r="H26" s="2532">
        <v>0</v>
      </c>
      <c r="I26" s="2034">
        <v>0</v>
      </c>
      <c r="J26" s="2370">
        <v>0</v>
      </c>
      <c r="K26" s="2370">
        <v>0</v>
      </c>
      <c r="L26" s="2370">
        <v>0</v>
      </c>
      <c r="M26" s="2370">
        <v>0</v>
      </c>
      <c r="N26" s="2087">
        <v>0</v>
      </c>
      <c r="O26" s="2088">
        <v>0</v>
      </c>
      <c r="P26" s="2458">
        <v>0</v>
      </c>
      <c r="Q26" s="2472">
        <v>0</v>
      </c>
      <c r="R26" s="2168">
        <v>0</v>
      </c>
      <c r="S26" s="2169">
        <v>0</v>
      </c>
      <c r="T26" s="2040">
        <v>0</v>
      </c>
    </row>
    <row r="27" spans="1:22" x14ac:dyDescent="0.25">
      <c r="A27" s="1978" t="s">
        <v>43</v>
      </c>
      <c r="B27" s="2370">
        <v>15</v>
      </c>
      <c r="C27" s="2505">
        <v>23</v>
      </c>
      <c r="D27" s="2517">
        <v>0</v>
      </c>
      <c r="E27" s="2532">
        <v>176</v>
      </c>
      <c r="F27" s="2505">
        <v>0</v>
      </c>
      <c r="G27" s="2517">
        <v>0</v>
      </c>
      <c r="H27" s="2532">
        <v>0</v>
      </c>
      <c r="I27" s="2034">
        <v>214</v>
      </c>
      <c r="J27" s="2370">
        <v>0</v>
      </c>
      <c r="K27" s="2370">
        <v>0</v>
      </c>
      <c r="L27" s="2370">
        <v>0</v>
      </c>
      <c r="M27" s="2370">
        <v>0</v>
      </c>
      <c r="N27" s="2087">
        <v>0</v>
      </c>
      <c r="O27" s="2088">
        <v>214</v>
      </c>
      <c r="P27" s="2458">
        <v>45</v>
      </c>
      <c r="Q27" s="2472">
        <v>124</v>
      </c>
      <c r="R27" s="2168">
        <v>47</v>
      </c>
      <c r="S27" s="2169">
        <v>42</v>
      </c>
      <c r="T27" s="2040">
        <v>213</v>
      </c>
    </row>
    <row r="28" spans="1:22" x14ac:dyDescent="0.25">
      <c r="A28" s="1978" t="s">
        <v>44</v>
      </c>
      <c r="B28" s="2370">
        <v>0</v>
      </c>
      <c r="C28" s="2505">
        <v>0</v>
      </c>
      <c r="D28" s="2517">
        <v>0</v>
      </c>
      <c r="E28" s="2532">
        <v>31</v>
      </c>
      <c r="F28" s="2505">
        <v>0</v>
      </c>
      <c r="G28" s="2517">
        <v>0</v>
      </c>
      <c r="H28" s="2532">
        <v>0</v>
      </c>
      <c r="I28" s="2034">
        <v>31</v>
      </c>
      <c r="J28" s="2370">
        <v>0</v>
      </c>
      <c r="K28" s="2370">
        <v>0</v>
      </c>
      <c r="L28" s="2370">
        <v>0</v>
      </c>
      <c r="M28" s="2370">
        <v>0</v>
      </c>
      <c r="N28" s="2087">
        <v>0</v>
      </c>
      <c r="O28" s="2088">
        <v>31</v>
      </c>
      <c r="P28" s="2458">
        <v>0</v>
      </c>
      <c r="Q28" s="2472">
        <v>31</v>
      </c>
      <c r="R28" s="2168">
        <v>0</v>
      </c>
      <c r="S28" s="2169">
        <v>0</v>
      </c>
      <c r="T28" s="2040">
        <v>31</v>
      </c>
    </row>
    <row r="29" spans="1:22" x14ac:dyDescent="0.25">
      <c r="A29" s="1978" t="s">
        <v>45</v>
      </c>
      <c r="B29" s="2370">
        <v>0</v>
      </c>
      <c r="C29" s="2505">
        <v>0</v>
      </c>
      <c r="D29" s="2517">
        <v>0</v>
      </c>
      <c r="E29" s="2532">
        <v>0</v>
      </c>
      <c r="F29" s="2505">
        <v>0</v>
      </c>
      <c r="G29" s="2517">
        <v>0</v>
      </c>
      <c r="H29" s="2532">
        <v>0</v>
      </c>
      <c r="I29" s="2034">
        <v>0</v>
      </c>
      <c r="J29" s="2370">
        <v>0</v>
      </c>
      <c r="K29" s="2370">
        <v>0</v>
      </c>
      <c r="L29" s="2370">
        <v>0</v>
      </c>
      <c r="M29" s="2370">
        <v>0</v>
      </c>
      <c r="N29" s="2087">
        <v>0</v>
      </c>
      <c r="O29" s="2088">
        <v>0</v>
      </c>
      <c r="P29" s="2458">
        <v>0</v>
      </c>
      <c r="Q29" s="2472">
        <v>0</v>
      </c>
      <c r="R29" s="2168">
        <v>0</v>
      </c>
      <c r="S29" s="2169">
        <v>0</v>
      </c>
      <c r="T29" s="2040">
        <v>0</v>
      </c>
    </row>
    <row r="30" spans="1:22" x14ac:dyDescent="0.25">
      <c r="A30" s="1978" t="s">
        <v>46</v>
      </c>
      <c r="B30" s="2370">
        <v>0</v>
      </c>
      <c r="C30" s="2505">
        <v>0</v>
      </c>
      <c r="D30" s="2517">
        <v>0</v>
      </c>
      <c r="E30" s="2532">
        <v>0</v>
      </c>
      <c r="F30" s="2505">
        <v>0</v>
      </c>
      <c r="G30" s="2517">
        <v>0</v>
      </c>
      <c r="H30" s="2532">
        <v>0</v>
      </c>
      <c r="I30" s="2034">
        <v>0</v>
      </c>
      <c r="J30" s="2370">
        <v>0</v>
      </c>
      <c r="K30" s="2370">
        <v>0</v>
      </c>
      <c r="L30" s="2370">
        <v>0</v>
      </c>
      <c r="M30" s="2370">
        <v>0</v>
      </c>
      <c r="N30" s="2087">
        <v>0</v>
      </c>
      <c r="O30" s="2088">
        <v>0</v>
      </c>
      <c r="P30" s="2458">
        <v>0</v>
      </c>
      <c r="Q30" s="2472">
        <v>0</v>
      </c>
      <c r="R30" s="2168">
        <v>0</v>
      </c>
      <c r="S30" s="2169">
        <v>0</v>
      </c>
      <c r="T30" s="2040">
        <v>0</v>
      </c>
    </row>
    <row r="31" spans="1:22" x14ac:dyDescent="0.25">
      <c r="A31" s="1978" t="s">
        <v>47</v>
      </c>
      <c r="B31" s="2370">
        <v>7</v>
      </c>
      <c r="C31" s="2505">
        <v>0</v>
      </c>
      <c r="D31" s="2517">
        <v>0</v>
      </c>
      <c r="E31" s="2532">
        <v>0</v>
      </c>
      <c r="F31" s="2505">
        <v>0</v>
      </c>
      <c r="G31" s="2517">
        <v>0</v>
      </c>
      <c r="H31" s="2532">
        <v>0</v>
      </c>
      <c r="I31" s="2034">
        <v>7</v>
      </c>
      <c r="J31" s="2370">
        <v>0</v>
      </c>
      <c r="K31" s="2370">
        <v>0</v>
      </c>
      <c r="L31" s="2370">
        <v>0</v>
      </c>
      <c r="M31" s="2370">
        <v>0</v>
      </c>
      <c r="N31" s="2087">
        <v>0</v>
      </c>
      <c r="O31" s="2088">
        <v>7</v>
      </c>
      <c r="P31" s="2458">
        <v>7</v>
      </c>
      <c r="Q31" s="2472">
        <v>0</v>
      </c>
      <c r="R31" s="2168">
        <v>0</v>
      </c>
      <c r="S31" s="2169">
        <v>7</v>
      </c>
      <c r="T31" s="2040">
        <v>7</v>
      </c>
    </row>
    <row r="32" spans="1:22" x14ac:dyDescent="0.25">
      <c r="A32" s="1982" t="s">
        <v>557</v>
      </c>
      <c r="B32" s="2375">
        <v>0</v>
      </c>
      <c r="C32" s="2510">
        <v>0</v>
      </c>
      <c r="D32" s="2522">
        <v>0</v>
      </c>
      <c r="E32" s="2533">
        <v>151</v>
      </c>
      <c r="F32" s="2510">
        <v>0</v>
      </c>
      <c r="G32" s="2522">
        <v>0</v>
      </c>
      <c r="H32" s="2533">
        <v>0</v>
      </c>
      <c r="I32" s="2062">
        <v>151</v>
      </c>
      <c r="J32" s="2375">
        <v>0</v>
      </c>
      <c r="K32" s="2375">
        <v>0</v>
      </c>
      <c r="L32" s="2375">
        <v>0</v>
      </c>
      <c r="M32" s="2375">
        <v>0</v>
      </c>
      <c r="N32" s="2089">
        <v>0</v>
      </c>
      <c r="O32" s="2089">
        <v>151</v>
      </c>
      <c r="P32" s="2462">
        <v>0</v>
      </c>
      <c r="Q32" s="2476">
        <v>143</v>
      </c>
      <c r="R32" s="2490">
        <v>0</v>
      </c>
      <c r="S32" s="2554">
        <v>0</v>
      </c>
      <c r="T32" s="2062">
        <v>143</v>
      </c>
    </row>
    <row r="33" spans="1:20" ht="15.75" thickBot="1" x14ac:dyDescent="0.3">
      <c r="A33" s="2680" t="s">
        <v>321</v>
      </c>
      <c r="B33" s="2370">
        <v>0</v>
      </c>
      <c r="C33" s="2505">
        <v>0</v>
      </c>
      <c r="D33" s="2517">
        <v>0</v>
      </c>
      <c r="E33" s="2532">
        <v>20</v>
      </c>
      <c r="F33" s="2505">
        <v>0</v>
      </c>
      <c r="G33" s="2517">
        <v>0</v>
      </c>
      <c r="H33" s="2532">
        <v>0</v>
      </c>
      <c r="I33" s="2071">
        <v>20</v>
      </c>
      <c r="J33" s="2370">
        <v>0</v>
      </c>
      <c r="K33" s="2370">
        <v>0</v>
      </c>
      <c r="L33" s="2370">
        <v>0</v>
      </c>
      <c r="M33" s="2370">
        <v>0</v>
      </c>
      <c r="N33" s="2087">
        <v>0</v>
      </c>
      <c r="O33" s="2088">
        <v>20</v>
      </c>
      <c r="P33" s="2458">
        <v>0</v>
      </c>
      <c r="Q33" s="2708">
        <v>16</v>
      </c>
      <c r="R33" s="2709">
        <v>1</v>
      </c>
      <c r="S33" s="2710">
        <v>0</v>
      </c>
      <c r="T33" s="2095">
        <v>17</v>
      </c>
    </row>
    <row r="34" spans="1:20" s="2" customFormat="1" ht="15.75" thickBot="1" x14ac:dyDescent="0.3">
      <c r="A34" s="1992" t="s">
        <v>25</v>
      </c>
      <c r="B34" s="2096">
        <v>26</v>
      </c>
      <c r="C34" s="2212">
        <v>113</v>
      </c>
      <c r="D34" s="2213">
        <v>0</v>
      </c>
      <c r="E34" s="2214">
        <v>548</v>
      </c>
      <c r="F34" s="2212">
        <v>517</v>
      </c>
      <c r="G34" s="2213">
        <v>0</v>
      </c>
      <c r="H34" s="2214">
        <v>0</v>
      </c>
      <c r="I34" s="2078">
        <v>1204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1204</v>
      </c>
      <c r="P34" s="2096">
        <v>573</v>
      </c>
      <c r="Q34" s="2101">
        <v>436</v>
      </c>
      <c r="R34" s="2101">
        <v>182</v>
      </c>
      <c r="S34" s="2102">
        <v>566</v>
      </c>
      <c r="T34" s="2080">
        <v>1184</v>
      </c>
    </row>
    <row r="35" spans="1:20" s="2" customFormat="1" ht="15.75" thickBot="1" x14ac:dyDescent="0.3">
      <c r="A35" s="1966" t="s">
        <v>558</v>
      </c>
      <c r="B35" s="2077">
        <v>11299</v>
      </c>
      <c r="C35" s="2103">
        <v>1472</v>
      </c>
      <c r="D35" s="2215">
        <v>585</v>
      </c>
      <c r="E35" s="2077">
        <v>24018</v>
      </c>
      <c r="F35" s="2105">
        <v>2160</v>
      </c>
      <c r="G35" s="2216">
        <v>475</v>
      </c>
      <c r="H35" s="2077">
        <v>806</v>
      </c>
      <c r="I35" s="2078">
        <v>39755</v>
      </c>
      <c r="J35" s="2077">
        <v>994</v>
      </c>
      <c r="K35" s="2077">
        <v>117</v>
      </c>
      <c r="L35" s="2077">
        <v>0</v>
      </c>
      <c r="M35" s="2077">
        <v>0</v>
      </c>
      <c r="N35" s="2078">
        <v>1111</v>
      </c>
      <c r="O35" s="2079">
        <v>40866</v>
      </c>
      <c r="P35" s="2077">
        <v>13206</v>
      </c>
      <c r="Q35" s="2106">
        <v>35620</v>
      </c>
      <c r="R35" s="2106">
        <v>1959</v>
      </c>
      <c r="S35" s="2107">
        <v>810</v>
      </c>
      <c r="T35" s="2108">
        <v>38388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20" t="s">
        <v>14</v>
      </c>
      <c r="C41" s="3606" t="s">
        <v>15</v>
      </c>
      <c r="D41" s="3607"/>
      <c r="E41" s="3621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727" t="s">
        <v>15</v>
      </c>
      <c r="D42" s="1909" t="s">
        <v>546</v>
      </c>
      <c r="E42" s="3609"/>
      <c r="F42" s="2727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503">
        <v>7620</v>
      </c>
      <c r="C43" s="2406">
        <v>514</v>
      </c>
      <c r="D43" s="2423">
        <v>264</v>
      </c>
      <c r="E43" s="2534">
        <v>10708</v>
      </c>
      <c r="F43" s="2534">
        <v>484</v>
      </c>
      <c r="G43" s="2501">
        <v>265</v>
      </c>
      <c r="H43" s="2543">
        <v>492</v>
      </c>
      <c r="I43" s="2034">
        <v>19818</v>
      </c>
      <c r="J43" s="2738">
        <v>413</v>
      </c>
      <c r="K43" s="2551">
        <v>43</v>
      </c>
      <c r="L43" s="2534">
        <v>0</v>
      </c>
      <c r="M43" s="2543">
        <v>0</v>
      </c>
      <c r="N43" s="2034">
        <v>456</v>
      </c>
      <c r="O43" s="2035">
        <v>20274</v>
      </c>
      <c r="P43" s="2742">
        <v>6952</v>
      </c>
      <c r="Q43" s="2472">
        <v>18546</v>
      </c>
      <c r="R43" s="2168">
        <v>7</v>
      </c>
      <c r="S43" s="2169">
        <v>59</v>
      </c>
      <c r="T43" s="2750">
        <v>18612</v>
      </c>
    </row>
    <row r="44" spans="1:20" s="2" customFormat="1" ht="15.75" thickBot="1" x14ac:dyDescent="0.3">
      <c r="A44" s="1978" t="s">
        <v>28</v>
      </c>
      <c r="B44" s="2400">
        <v>3653</v>
      </c>
      <c r="C44" s="2380">
        <v>845</v>
      </c>
      <c r="D44" s="2425">
        <v>321</v>
      </c>
      <c r="E44" s="2380">
        <v>12762</v>
      </c>
      <c r="F44" s="2380">
        <v>1159</v>
      </c>
      <c r="G44" s="2501">
        <v>210</v>
      </c>
      <c r="H44" s="2543">
        <v>314</v>
      </c>
      <c r="I44" s="2071">
        <v>18733</v>
      </c>
      <c r="J44" s="2391">
        <v>581</v>
      </c>
      <c r="K44" s="2745">
        <v>74</v>
      </c>
      <c r="L44" s="2380">
        <v>0</v>
      </c>
      <c r="M44" s="2543">
        <v>0</v>
      </c>
      <c r="N44" s="2034">
        <v>655</v>
      </c>
      <c r="O44" s="2035">
        <v>19388</v>
      </c>
      <c r="P44" s="2224">
        <v>5681</v>
      </c>
      <c r="Q44" s="2708">
        <v>16638</v>
      </c>
      <c r="R44" s="2709">
        <v>1770</v>
      </c>
      <c r="S44" s="2710">
        <v>185</v>
      </c>
      <c r="T44" s="2715">
        <v>18592</v>
      </c>
    </row>
    <row r="45" spans="1:20" s="2" customFormat="1" ht="15.75" thickBot="1" x14ac:dyDescent="0.3">
      <c r="A45" s="1966" t="s">
        <v>24</v>
      </c>
      <c r="B45" s="2103">
        <v>11273</v>
      </c>
      <c r="C45" s="2103">
        <v>1359</v>
      </c>
      <c r="D45" s="2101">
        <v>585</v>
      </c>
      <c r="E45" s="2103">
        <v>23470</v>
      </c>
      <c r="F45" s="2103">
        <v>1643</v>
      </c>
      <c r="G45" s="2101">
        <v>475</v>
      </c>
      <c r="H45" s="2105">
        <v>806</v>
      </c>
      <c r="I45" s="2078">
        <v>38551</v>
      </c>
      <c r="J45" s="2077">
        <v>994</v>
      </c>
      <c r="K45" s="2103">
        <v>117</v>
      </c>
      <c r="L45" s="2103">
        <v>0</v>
      </c>
      <c r="M45" s="2103">
        <v>0</v>
      </c>
      <c r="N45" s="2078">
        <v>1111</v>
      </c>
      <c r="O45" s="2079">
        <v>39662</v>
      </c>
      <c r="P45" s="2105">
        <v>12633</v>
      </c>
      <c r="Q45" s="2225">
        <v>35184</v>
      </c>
      <c r="R45" s="2225">
        <v>1777</v>
      </c>
      <c r="S45" s="2226">
        <v>244</v>
      </c>
      <c r="T45" s="2098">
        <v>37204</v>
      </c>
    </row>
    <row r="46" spans="1:20" s="2" customFormat="1" ht="15.75" thickBot="1" x14ac:dyDescent="0.3">
      <c r="A46" s="1966" t="s">
        <v>25</v>
      </c>
      <c r="B46" s="2227">
        <v>26</v>
      </c>
      <c r="C46" s="2227">
        <v>113</v>
      </c>
      <c r="D46" s="2106">
        <v>0</v>
      </c>
      <c r="E46" s="2227">
        <v>548</v>
      </c>
      <c r="F46" s="2227">
        <v>517</v>
      </c>
      <c r="G46" s="2106">
        <v>0</v>
      </c>
      <c r="H46" s="2227">
        <v>0</v>
      </c>
      <c r="I46" s="2078">
        <v>1204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1204</v>
      </c>
      <c r="P46" s="2230">
        <v>573</v>
      </c>
      <c r="Q46" s="2101">
        <v>436</v>
      </c>
      <c r="R46" s="2101">
        <v>182</v>
      </c>
      <c r="S46" s="2102">
        <v>566</v>
      </c>
      <c r="T46" s="2080">
        <v>1184</v>
      </c>
    </row>
    <row r="47" spans="1:20" s="2" customFormat="1" ht="15.75" thickBot="1" x14ac:dyDescent="0.3">
      <c r="A47" s="2028" t="s">
        <v>558</v>
      </c>
      <c r="B47" s="2227">
        <v>11299</v>
      </c>
      <c r="C47" s="2227">
        <v>1472</v>
      </c>
      <c r="D47" s="2106">
        <v>585</v>
      </c>
      <c r="E47" s="2227">
        <v>24018</v>
      </c>
      <c r="F47" s="2227">
        <v>2160</v>
      </c>
      <c r="G47" s="2106">
        <v>475</v>
      </c>
      <c r="H47" s="2230">
        <v>806</v>
      </c>
      <c r="I47" s="2078">
        <v>39755</v>
      </c>
      <c r="J47" s="2077">
        <v>994</v>
      </c>
      <c r="K47" s="2227">
        <v>117</v>
      </c>
      <c r="L47" s="2227">
        <v>0</v>
      </c>
      <c r="M47" s="2227">
        <v>0</v>
      </c>
      <c r="N47" s="2231">
        <v>1111</v>
      </c>
      <c r="O47" s="2232">
        <v>40866</v>
      </c>
      <c r="P47" s="2105">
        <v>13206</v>
      </c>
      <c r="Q47" s="2106">
        <v>35620</v>
      </c>
      <c r="R47" s="2106">
        <v>1959</v>
      </c>
      <c r="S47" s="2107">
        <v>810</v>
      </c>
      <c r="T47" s="2108">
        <v>38388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61"/>
      <c r="Q49" s="113"/>
      <c r="R49" s="113"/>
      <c r="S49" s="113"/>
      <c r="T49" s="113"/>
    </row>
    <row r="50" spans="1:20" x14ac:dyDescent="0.25">
      <c r="P50" s="2"/>
    </row>
    <row r="51" spans="1:20" ht="15.75" thickBot="1" x14ac:dyDescent="0.3"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20" t="s">
        <v>14</v>
      </c>
      <c r="C55" s="3606" t="s">
        <v>15</v>
      </c>
      <c r="D55" s="3607"/>
      <c r="E55" s="3621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727" t="s">
        <v>15</v>
      </c>
      <c r="D56" s="1909" t="s">
        <v>546</v>
      </c>
      <c r="E56" s="3609"/>
      <c r="F56" s="2727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1914" t="s">
        <v>17</v>
      </c>
      <c r="B57" s="2369">
        <v>6120</v>
      </c>
      <c r="C57" s="2399">
        <v>2188</v>
      </c>
      <c r="D57" s="2416">
        <v>241</v>
      </c>
      <c r="E57" s="2369">
        <v>7392</v>
      </c>
      <c r="F57" s="2399">
        <v>2998</v>
      </c>
      <c r="G57" s="2416">
        <v>47</v>
      </c>
      <c r="H57" s="2369">
        <v>893</v>
      </c>
      <c r="I57" s="2034">
        <v>19590</v>
      </c>
      <c r="J57" s="2369">
        <v>1116</v>
      </c>
      <c r="K57" s="2369">
        <v>1109</v>
      </c>
      <c r="L57" s="2369">
        <v>294</v>
      </c>
      <c r="M57" s="2369">
        <v>0</v>
      </c>
      <c r="N57" s="2034">
        <v>2519</v>
      </c>
      <c r="O57" s="2035">
        <v>22109</v>
      </c>
      <c r="P57" s="2457">
        <v>12373</v>
      </c>
      <c r="Q57" s="2471">
        <v>7455</v>
      </c>
      <c r="R57" s="2486">
        <v>8408</v>
      </c>
      <c r="S57" s="2499">
        <v>5246</v>
      </c>
      <c r="T57" s="2040">
        <v>21109</v>
      </c>
    </row>
    <row r="58" spans="1:20" x14ac:dyDescent="0.25">
      <c r="A58" s="2680" t="s">
        <v>552</v>
      </c>
      <c r="B58" s="2370">
        <v>3998</v>
      </c>
      <c r="C58" s="2400">
        <v>4092</v>
      </c>
      <c r="D58" s="2417">
        <v>1107</v>
      </c>
      <c r="E58" s="2370">
        <v>3735</v>
      </c>
      <c r="F58" s="2400">
        <v>2520</v>
      </c>
      <c r="G58" s="2416">
        <v>449</v>
      </c>
      <c r="H58" s="2369">
        <v>3337</v>
      </c>
      <c r="I58" s="2034">
        <v>17682</v>
      </c>
      <c r="J58" s="2370">
        <v>1918</v>
      </c>
      <c r="K58" s="2370">
        <v>1070</v>
      </c>
      <c r="L58" s="2370">
        <v>2935</v>
      </c>
      <c r="M58" s="2369">
        <v>1291</v>
      </c>
      <c r="N58" s="2034">
        <v>7214</v>
      </c>
      <c r="O58" s="2035">
        <v>24896</v>
      </c>
      <c r="P58" s="2458">
        <v>18652</v>
      </c>
      <c r="Q58" s="2472">
        <v>3559</v>
      </c>
      <c r="R58" s="2168">
        <v>5122</v>
      </c>
      <c r="S58" s="2169">
        <v>7159</v>
      </c>
      <c r="T58" s="2040">
        <v>15840</v>
      </c>
    </row>
    <row r="59" spans="1:20" s="1945" customFormat="1" x14ac:dyDescent="0.25">
      <c r="A59" s="1933" t="s">
        <v>553</v>
      </c>
      <c r="B59" s="2371">
        <v>684</v>
      </c>
      <c r="C59" s="2401">
        <v>1659</v>
      </c>
      <c r="D59" s="2417">
        <v>694</v>
      </c>
      <c r="E59" s="2371">
        <v>981</v>
      </c>
      <c r="F59" s="2401">
        <v>1304</v>
      </c>
      <c r="G59" s="2416">
        <v>0</v>
      </c>
      <c r="H59" s="2439">
        <v>2502</v>
      </c>
      <c r="I59" s="2053">
        <v>7130</v>
      </c>
      <c r="J59" s="2371">
        <v>383</v>
      </c>
      <c r="K59" s="2371">
        <v>0</v>
      </c>
      <c r="L59" s="2371">
        <v>2905</v>
      </c>
      <c r="M59" s="2439">
        <v>200</v>
      </c>
      <c r="N59" s="2053">
        <v>3488</v>
      </c>
      <c r="O59" s="2054">
        <v>10618</v>
      </c>
      <c r="P59" s="2459">
        <v>9191</v>
      </c>
      <c r="Q59" s="2473">
        <v>1842</v>
      </c>
      <c r="R59" s="2487">
        <v>586</v>
      </c>
      <c r="S59" s="2552">
        <v>1884</v>
      </c>
      <c r="T59" s="2052">
        <v>4312</v>
      </c>
    </row>
    <row r="60" spans="1:20" s="1945" customFormat="1" x14ac:dyDescent="0.25">
      <c r="A60" s="1933" t="s">
        <v>412</v>
      </c>
      <c r="B60" s="2371">
        <v>743</v>
      </c>
      <c r="C60" s="2401">
        <v>384</v>
      </c>
      <c r="D60" s="2417">
        <v>138</v>
      </c>
      <c r="E60" s="2371">
        <v>1434</v>
      </c>
      <c r="F60" s="2401">
        <v>346</v>
      </c>
      <c r="G60" s="2416">
        <v>0</v>
      </c>
      <c r="H60" s="2439">
        <v>483</v>
      </c>
      <c r="I60" s="2053">
        <v>3390</v>
      </c>
      <c r="J60" s="2371">
        <v>245</v>
      </c>
      <c r="K60" s="2371">
        <v>233</v>
      </c>
      <c r="L60" s="2371">
        <v>17</v>
      </c>
      <c r="M60" s="2439">
        <v>1091</v>
      </c>
      <c r="N60" s="2053">
        <v>1586</v>
      </c>
      <c r="O60" s="2054">
        <v>4976</v>
      </c>
      <c r="P60" s="2459">
        <v>2590</v>
      </c>
      <c r="Q60" s="2473">
        <v>528</v>
      </c>
      <c r="R60" s="2487">
        <v>1569</v>
      </c>
      <c r="S60" s="2552">
        <v>1625</v>
      </c>
      <c r="T60" s="2052">
        <v>3722</v>
      </c>
    </row>
    <row r="61" spans="1:20" s="1945" customFormat="1" x14ac:dyDescent="0.25">
      <c r="A61" s="1933" t="s">
        <v>554</v>
      </c>
      <c r="B61" s="2371">
        <v>2525</v>
      </c>
      <c r="C61" s="2401">
        <v>2049</v>
      </c>
      <c r="D61" s="2417">
        <v>275</v>
      </c>
      <c r="E61" s="2371">
        <v>1187</v>
      </c>
      <c r="F61" s="2401">
        <v>836</v>
      </c>
      <c r="G61" s="2416">
        <v>415</v>
      </c>
      <c r="H61" s="2439">
        <v>352</v>
      </c>
      <c r="I61" s="2053">
        <v>6949</v>
      </c>
      <c r="J61" s="2371">
        <v>1290</v>
      </c>
      <c r="K61" s="2371">
        <v>837</v>
      </c>
      <c r="L61" s="2371">
        <v>13</v>
      </c>
      <c r="M61" s="2439">
        <v>0</v>
      </c>
      <c r="N61" s="2053">
        <v>2140</v>
      </c>
      <c r="O61" s="2054">
        <v>9089</v>
      </c>
      <c r="P61" s="2459">
        <v>6816</v>
      </c>
      <c r="Q61" s="2473">
        <v>1058</v>
      </c>
      <c r="R61" s="2487">
        <v>2941</v>
      </c>
      <c r="S61" s="2552">
        <v>3629</v>
      </c>
      <c r="T61" s="2052">
        <v>7628</v>
      </c>
    </row>
    <row r="62" spans="1:20" x14ac:dyDescent="0.25">
      <c r="A62" s="2680" t="s">
        <v>555</v>
      </c>
      <c r="B62" s="2370">
        <v>562</v>
      </c>
      <c r="C62" s="2400">
        <v>815</v>
      </c>
      <c r="D62" s="2417">
        <v>461</v>
      </c>
      <c r="E62" s="2370">
        <v>754</v>
      </c>
      <c r="F62" s="2400">
        <v>812</v>
      </c>
      <c r="G62" s="2416">
        <v>46</v>
      </c>
      <c r="H62" s="2369">
        <v>93</v>
      </c>
      <c r="I62" s="2034">
        <v>3036</v>
      </c>
      <c r="J62" s="2370">
        <v>536</v>
      </c>
      <c r="K62" s="2370">
        <v>0</v>
      </c>
      <c r="L62" s="2370">
        <v>94</v>
      </c>
      <c r="M62" s="2369">
        <v>0</v>
      </c>
      <c r="N62" s="2034">
        <v>630</v>
      </c>
      <c r="O62" s="2035">
        <v>3666</v>
      </c>
      <c r="P62" s="2458">
        <v>2669</v>
      </c>
      <c r="Q62" s="2472">
        <v>1207</v>
      </c>
      <c r="R62" s="2168">
        <v>1139</v>
      </c>
      <c r="S62" s="2169">
        <v>822</v>
      </c>
      <c r="T62" s="2040">
        <v>3168</v>
      </c>
    </row>
    <row r="63" spans="1:20" x14ac:dyDescent="0.25">
      <c r="A63" s="1947" t="s">
        <v>556</v>
      </c>
      <c r="B63" s="2698">
        <v>389</v>
      </c>
      <c r="C63" s="2699">
        <v>687</v>
      </c>
      <c r="D63" s="2700">
        <v>333</v>
      </c>
      <c r="E63" s="2698">
        <v>241</v>
      </c>
      <c r="F63" s="2699">
        <v>737</v>
      </c>
      <c r="G63" s="2422">
        <v>32</v>
      </c>
      <c r="H63" s="2440">
        <v>74</v>
      </c>
      <c r="I63" s="2062">
        <v>2128</v>
      </c>
      <c r="J63" s="2698">
        <v>418</v>
      </c>
      <c r="K63" s="2698">
        <v>0</v>
      </c>
      <c r="L63" s="2698">
        <v>0</v>
      </c>
      <c r="M63" s="2440">
        <v>0</v>
      </c>
      <c r="N63" s="2062">
        <v>418</v>
      </c>
      <c r="O63" s="2062">
        <v>2546</v>
      </c>
      <c r="P63" s="2701">
        <v>2078</v>
      </c>
      <c r="Q63" s="2702">
        <v>549</v>
      </c>
      <c r="R63" s="2703">
        <v>695</v>
      </c>
      <c r="S63" s="2719">
        <v>822</v>
      </c>
      <c r="T63" s="2062">
        <v>2066</v>
      </c>
    </row>
    <row r="64" spans="1:20" ht="15.75" thickBot="1" x14ac:dyDescent="0.3">
      <c r="A64" s="2680" t="s">
        <v>23</v>
      </c>
      <c r="B64" s="2704">
        <v>3894</v>
      </c>
      <c r="C64" s="2705">
        <v>455</v>
      </c>
      <c r="D64" s="2706">
        <v>327</v>
      </c>
      <c r="E64" s="2704">
        <v>5050</v>
      </c>
      <c r="F64" s="2705">
        <v>1190</v>
      </c>
      <c r="G64" s="2417">
        <v>75</v>
      </c>
      <c r="H64" s="2369">
        <v>350</v>
      </c>
      <c r="I64" s="2071">
        <v>10939</v>
      </c>
      <c r="J64" s="2704">
        <v>44</v>
      </c>
      <c r="K64" s="2704">
        <v>0</v>
      </c>
      <c r="L64" s="2704">
        <v>0</v>
      </c>
      <c r="M64" s="2369">
        <v>0</v>
      </c>
      <c r="N64" s="2071">
        <v>44</v>
      </c>
      <c r="O64" s="2072">
        <v>10983</v>
      </c>
      <c r="P64" s="2707">
        <v>8256</v>
      </c>
      <c r="Q64" s="2708">
        <v>2580</v>
      </c>
      <c r="R64" s="2709">
        <v>786</v>
      </c>
      <c r="S64" s="2710">
        <v>7486</v>
      </c>
      <c r="T64" s="2040">
        <v>10852</v>
      </c>
    </row>
    <row r="65" spans="1:20" ht="15.75" thickBot="1" x14ac:dyDescent="0.3">
      <c r="A65" s="1966" t="s">
        <v>24</v>
      </c>
      <c r="B65" s="2077">
        <v>14573</v>
      </c>
      <c r="C65" s="2077">
        <v>7550</v>
      </c>
      <c r="D65" s="2080">
        <v>2136</v>
      </c>
      <c r="E65" s="2077">
        <v>16931</v>
      </c>
      <c r="F65" s="2077">
        <v>7520</v>
      </c>
      <c r="G65" s="2080">
        <v>617</v>
      </c>
      <c r="H65" s="2077">
        <v>4673</v>
      </c>
      <c r="I65" s="2078">
        <v>51247</v>
      </c>
      <c r="J65" s="2077">
        <v>3614</v>
      </c>
      <c r="K65" s="2077">
        <v>2179</v>
      </c>
      <c r="L65" s="2077">
        <v>3323</v>
      </c>
      <c r="M65" s="2077">
        <v>1291</v>
      </c>
      <c r="N65" s="2078">
        <v>10407</v>
      </c>
      <c r="O65" s="2079">
        <v>61654</v>
      </c>
      <c r="P65" s="2077">
        <v>41950</v>
      </c>
      <c r="Q65" s="2080">
        <v>14801</v>
      </c>
      <c r="R65" s="2080">
        <v>15455</v>
      </c>
      <c r="S65" s="2080">
        <v>20713</v>
      </c>
      <c r="T65" s="2080">
        <v>50970</v>
      </c>
    </row>
    <row r="66" spans="1:20" x14ac:dyDescent="0.25">
      <c r="A66" s="2729" t="s">
        <v>609</v>
      </c>
      <c r="B66" s="2737">
        <v>167</v>
      </c>
      <c r="C66" s="2738">
        <v>1108</v>
      </c>
      <c r="D66" s="2739">
        <v>0</v>
      </c>
      <c r="E66" s="2737">
        <v>544</v>
      </c>
      <c r="F66" s="2738">
        <v>5188</v>
      </c>
      <c r="G66" s="2739">
        <v>0</v>
      </c>
      <c r="H66" s="2737">
        <v>772</v>
      </c>
      <c r="I66" s="2034">
        <v>7778</v>
      </c>
      <c r="J66" s="2737">
        <v>65</v>
      </c>
      <c r="K66" s="2737">
        <v>351</v>
      </c>
      <c r="L66" s="2737">
        <v>945</v>
      </c>
      <c r="M66" s="2737">
        <v>1718</v>
      </c>
      <c r="N66" s="2740">
        <v>3079</v>
      </c>
      <c r="O66" s="2741">
        <v>10858</v>
      </c>
      <c r="P66" s="2742">
        <v>9454</v>
      </c>
      <c r="Q66" s="2471">
        <v>137</v>
      </c>
      <c r="R66" s="2486">
        <v>769</v>
      </c>
      <c r="S66" s="2499">
        <v>1219</v>
      </c>
      <c r="T66" s="2040">
        <v>2125</v>
      </c>
    </row>
    <row r="67" spans="1:20" x14ac:dyDescent="0.25">
      <c r="A67" s="1978" t="s">
        <v>610</v>
      </c>
      <c r="B67" s="2370">
        <v>423</v>
      </c>
      <c r="C67" s="2400">
        <v>0</v>
      </c>
      <c r="D67" s="2417">
        <v>0</v>
      </c>
      <c r="E67" s="2370">
        <v>1238</v>
      </c>
      <c r="F67" s="2400">
        <v>509</v>
      </c>
      <c r="G67" s="2417">
        <v>0</v>
      </c>
      <c r="H67" s="2370">
        <v>0</v>
      </c>
      <c r="I67" s="2034">
        <v>2170</v>
      </c>
      <c r="J67" s="2370">
        <v>0</v>
      </c>
      <c r="K67" s="2370">
        <v>1533</v>
      </c>
      <c r="L67" s="2370">
        <v>133</v>
      </c>
      <c r="M67" s="2370">
        <v>0</v>
      </c>
      <c r="N67" s="2087">
        <v>1666</v>
      </c>
      <c r="O67" s="2088">
        <v>3836</v>
      </c>
      <c r="P67" s="2458">
        <v>3394</v>
      </c>
      <c r="Q67" s="2472">
        <v>26</v>
      </c>
      <c r="R67" s="2168">
        <v>168</v>
      </c>
      <c r="S67" s="2169">
        <v>1827</v>
      </c>
      <c r="T67" s="2040">
        <v>2022</v>
      </c>
    </row>
    <row r="68" spans="1:20" x14ac:dyDescent="0.25">
      <c r="A68" s="1978" t="s">
        <v>37</v>
      </c>
      <c r="B68" s="2370">
        <v>458</v>
      </c>
      <c r="C68" s="2400">
        <v>0</v>
      </c>
      <c r="D68" s="2417">
        <v>0</v>
      </c>
      <c r="E68" s="2370">
        <v>76</v>
      </c>
      <c r="F68" s="2400">
        <v>131</v>
      </c>
      <c r="G68" s="2417">
        <v>0</v>
      </c>
      <c r="H68" s="2370">
        <v>0</v>
      </c>
      <c r="I68" s="2034">
        <v>665</v>
      </c>
      <c r="J68" s="2370">
        <v>0</v>
      </c>
      <c r="K68" s="2370">
        <v>0</v>
      </c>
      <c r="L68" s="2370">
        <v>0</v>
      </c>
      <c r="M68" s="2370">
        <v>0</v>
      </c>
      <c r="N68" s="2087">
        <v>0</v>
      </c>
      <c r="O68" s="2088">
        <v>665</v>
      </c>
      <c r="P68" s="2458">
        <v>184</v>
      </c>
      <c r="Q68" s="2472">
        <v>37</v>
      </c>
      <c r="R68" s="2168">
        <v>54</v>
      </c>
      <c r="S68" s="2169">
        <v>138</v>
      </c>
      <c r="T68" s="2040">
        <v>229</v>
      </c>
    </row>
    <row r="69" spans="1:20" x14ac:dyDescent="0.25">
      <c r="A69" s="1978" t="s">
        <v>38</v>
      </c>
      <c r="B69" s="2370">
        <v>0</v>
      </c>
      <c r="C69" s="2400">
        <v>0</v>
      </c>
      <c r="D69" s="2417">
        <v>0</v>
      </c>
      <c r="E69" s="2370">
        <v>49</v>
      </c>
      <c r="F69" s="2400">
        <v>250</v>
      </c>
      <c r="G69" s="2417">
        <v>250</v>
      </c>
      <c r="H69" s="2370">
        <v>0</v>
      </c>
      <c r="I69" s="2034">
        <v>299</v>
      </c>
      <c r="J69" s="2370">
        <v>0</v>
      </c>
      <c r="K69" s="2370">
        <v>0</v>
      </c>
      <c r="L69" s="2370">
        <v>0</v>
      </c>
      <c r="M69" s="2370">
        <v>0</v>
      </c>
      <c r="N69" s="2087">
        <v>0</v>
      </c>
      <c r="O69" s="2088">
        <v>299</v>
      </c>
      <c r="P69" s="2458">
        <v>250</v>
      </c>
      <c r="Q69" s="2472">
        <v>43</v>
      </c>
      <c r="R69" s="2168">
        <v>257</v>
      </c>
      <c r="S69" s="2169">
        <v>0</v>
      </c>
      <c r="T69" s="2040">
        <v>300</v>
      </c>
    </row>
    <row r="70" spans="1:20" x14ac:dyDescent="0.25">
      <c r="A70" s="1978" t="s">
        <v>39</v>
      </c>
      <c r="B70" s="2370">
        <v>270</v>
      </c>
      <c r="C70" s="2400">
        <v>2084</v>
      </c>
      <c r="D70" s="2417">
        <v>0</v>
      </c>
      <c r="E70" s="2370">
        <v>402</v>
      </c>
      <c r="F70" s="2400">
        <v>248</v>
      </c>
      <c r="G70" s="2417">
        <v>0</v>
      </c>
      <c r="H70" s="2370">
        <v>96</v>
      </c>
      <c r="I70" s="2034">
        <v>3100</v>
      </c>
      <c r="J70" s="2370">
        <v>99</v>
      </c>
      <c r="K70" s="2370">
        <v>1076</v>
      </c>
      <c r="L70" s="2370">
        <v>26110</v>
      </c>
      <c r="M70" s="2370">
        <v>185</v>
      </c>
      <c r="N70" s="2087">
        <v>27470</v>
      </c>
      <c r="O70" s="2088">
        <v>30571</v>
      </c>
      <c r="P70" s="2458">
        <v>27929</v>
      </c>
      <c r="Q70" s="2472">
        <v>198</v>
      </c>
      <c r="R70" s="2168">
        <v>2036</v>
      </c>
      <c r="S70" s="2169">
        <v>11604</v>
      </c>
      <c r="T70" s="2040">
        <v>13838</v>
      </c>
    </row>
    <row r="71" spans="1:20" ht="15" customHeight="1" x14ac:dyDescent="0.25">
      <c r="A71" s="1978" t="s">
        <v>40</v>
      </c>
      <c r="B71" s="2370">
        <v>34</v>
      </c>
      <c r="C71" s="2400">
        <v>23</v>
      </c>
      <c r="D71" s="2417">
        <v>0</v>
      </c>
      <c r="E71" s="2370">
        <v>6</v>
      </c>
      <c r="F71" s="2400">
        <v>50</v>
      </c>
      <c r="G71" s="2417">
        <v>0</v>
      </c>
      <c r="H71" s="2370">
        <v>545</v>
      </c>
      <c r="I71" s="2034">
        <v>658</v>
      </c>
      <c r="J71" s="2370">
        <v>0</v>
      </c>
      <c r="K71" s="2370">
        <v>0</v>
      </c>
      <c r="L71" s="2370">
        <v>1611</v>
      </c>
      <c r="M71" s="2370">
        <v>0</v>
      </c>
      <c r="N71" s="2087">
        <v>1611</v>
      </c>
      <c r="O71" s="2088">
        <v>2269</v>
      </c>
      <c r="P71" s="2458">
        <v>2240</v>
      </c>
      <c r="Q71" s="2472">
        <v>63</v>
      </c>
      <c r="R71" s="2168">
        <v>0</v>
      </c>
      <c r="S71" s="2169">
        <v>0</v>
      </c>
      <c r="T71" s="2040">
        <v>63</v>
      </c>
    </row>
    <row r="72" spans="1:20" x14ac:dyDescent="0.25">
      <c r="A72" s="2696" t="s">
        <v>41</v>
      </c>
      <c r="B72" s="2370">
        <v>1253</v>
      </c>
      <c r="C72" s="2400">
        <v>2002</v>
      </c>
      <c r="D72" s="2417">
        <v>0</v>
      </c>
      <c r="E72" s="2370">
        <v>142</v>
      </c>
      <c r="F72" s="2400">
        <v>5574</v>
      </c>
      <c r="G72" s="2417">
        <v>0</v>
      </c>
      <c r="H72" s="2370">
        <v>14</v>
      </c>
      <c r="I72" s="2034">
        <v>8986</v>
      </c>
      <c r="J72" s="2370">
        <v>0</v>
      </c>
      <c r="K72" s="2370">
        <v>0</v>
      </c>
      <c r="L72" s="2370">
        <v>74</v>
      </c>
      <c r="M72" s="2370">
        <v>13</v>
      </c>
      <c r="N72" s="2087">
        <v>87</v>
      </c>
      <c r="O72" s="2088">
        <v>9073</v>
      </c>
      <c r="P72" s="2458">
        <v>6730</v>
      </c>
      <c r="Q72" s="2472">
        <v>47</v>
      </c>
      <c r="R72" s="2168">
        <v>9</v>
      </c>
      <c r="S72" s="2169">
        <v>1277</v>
      </c>
      <c r="T72" s="2040">
        <v>1333</v>
      </c>
    </row>
    <row r="73" spans="1:20" x14ac:dyDescent="0.25">
      <c r="A73" s="1978" t="s">
        <v>42</v>
      </c>
      <c r="B73" s="2370">
        <v>752</v>
      </c>
      <c r="C73" s="2400">
        <v>5066</v>
      </c>
      <c r="D73" s="2417">
        <v>0</v>
      </c>
      <c r="E73" s="2370">
        <v>3039</v>
      </c>
      <c r="F73" s="2400">
        <v>3092</v>
      </c>
      <c r="G73" s="2417">
        <v>0</v>
      </c>
      <c r="H73" s="2370">
        <v>5497</v>
      </c>
      <c r="I73" s="2034">
        <v>17446</v>
      </c>
      <c r="J73" s="2370">
        <v>0</v>
      </c>
      <c r="K73" s="2370">
        <v>0</v>
      </c>
      <c r="L73" s="2370">
        <v>400</v>
      </c>
      <c r="M73" s="2370">
        <v>0</v>
      </c>
      <c r="N73" s="2087">
        <v>400</v>
      </c>
      <c r="O73" s="2088">
        <v>17846</v>
      </c>
      <c r="P73" s="2458">
        <v>12465</v>
      </c>
      <c r="Q73" s="2472">
        <v>347</v>
      </c>
      <c r="R73" s="2168">
        <v>1456</v>
      </c>
      <c r="S73" s="2169">
        <v>9519</v>
      </c>
      <c r="T73" s="2040">
        <v>11322</v>
      </c>
    </row>
    <row r="74" spans="1:20" x14ac:dyDescent="0.25">
      <c r="A74" s="1978" t="s">
        <v>43</v>
      </c>
      <c r="B74" s="2370">
        <v>430</v>
      </c>
      <c r="C74" s="2400">
        <v>110</v>
      </c>
      <c r="D74" s="2417">
        <v>0</v>
      </c>
      <c r="E74" s="2370">
        <v>295</v>
      </c>
      <c r="F74" s="2400">
        <v>79</v>
      </c>
      <c r="G74" s="2417">
        <v>0</v>
      </c>
      <c r="H74" s="2370">
        <v>301</v>
      </c>
      <c r="I74" s="2034">
        <v>1215</v>
      </c>
      <c r="J74" s="2370">
        <v>0</v>
      </c>
      <c r="K74" s="2370">
        <v>0</v>
      </c>
      <c r="L74" s="2370">
        <v>0</v>
      </c>
      <c r="M74" s="2370">
        <v>0</v>
      </c>
      <c r="N74" s="2087">
        <v>0</v>
      </c>
      <c r="O74" s="2088">
        <v>1215</v>
      </c>
      <c r="P74" s="2458">
        <v>523</v>
      </c>
      <c r="Q74" s="2472">
        <v>119</v>
      </c>
      <c r="R74" s="2168">
        <v>369</v>
      </c>
      <c r="S74" s="2169">
        <v>554</v>
      </c>
      <c r="T74" s="2040">
        <v>1042</v>
      </c>
    </row>
    <row r="75" spans="1:20" x14ac:dyDescent="0.25">
      <c r="A75" s="1978" t="s">
        <v>44</v>
      </c>
      <c r="B75" s="2370">
        <v>379</v>
      </c>
      <c r="C75" s="2400">
        <v>0</v>
      </c>
      <c r="D75" s="2417">
        <v>0</v>
      </c>
      <c r="E75" s="2370">
        <v>59</v>
      </c>
      <c r="F75" s="2400">
        <v>3397</v>
      </c>
      <c r="G75" s="2417">
        <v>0</v>
      </c>
      <c r="H75" s="2370">
        <v>10550</v>
      </c>
      <c r="I75" s="2034">
        <v>14385</v>
      </c>
      <c r="J75" s="2370">
        <v>1138</v>
      </c>
      <c r="K75" s="2370">
        <v>0</v>
      </c>
      <c r="L75" s="2370">
        <v>4475</v>
      </c>
      <c r="M75" s="2370">
        <v>0</v>
      </c>
      <c r="N75" s="2087">
        <v>5613</v>
      </c>
      <c r="O75" s="2088">
        <v>19998</v>
      </c>
      <c r="P75" s="2458">
        <v>15393</v>
      </c>
      <c r="Q75" s="2472">
        <v>7</v>
      </c>
      <c r="R75" s="2168">
        <v>1172</v>
      </c>
      <c r="S75" s="2169">
        <v>11507</v>
      </c>
      <c r="T75" s="2040">
        <v>12686</v>
      </c>
    </row>
    <row r="76" spans="1:20" x14ac:dyDescent="0.25">
      <c r="A76" s="1978" t="s">
        <v>45</v>
      </c>
      <c r="B76" s="2370">
        <v>64</v>
      </c>
      <c r="C76" s="2400">
        <v>221</v>
      </c>
      <c r="D76" s="2417">
        <v>0</v>
      </c>
      <c r="E76" s="2370">
        <v>60</v>
      </c>
      <c r="F76" s="2400">
        <v>177</v>
      </c>
      <c r="G76" s="2417">
        <v>0</v>
      </c>
      <c r="H76" s="2370">
        <v>0</v>
      </c>
      <c r="I76" s="2034">
        <v>522</v>
      </c>
      <c r="J76" s="2370">
        <v>0</v>
      </c>
      <c r="K76" s="2370">
        <v>0</v>
      </c>
      <c r="L76" s="2370">
        <v>83</v>
      </c>
      <c r="M76" s="2370">
        <v>0</v>
      </c>
      <c r="N76" s="2087">
        <v>83</v>
      </c>
      <c r="O76" s="2088">
        <v>606</v>
      </c>
      <c r="P76" s="2458">
        <v>337</v>
      </c>
      <c r="Q76" s="2472">
        <v>36</v>
      </c>
      <c r="R76" s="2168">
        <v>232</v>
      </c>
      <c r="S76" s="2169">
        <v>132</v>
      </c>
      <c r="T76" s="2040">
        <v>400</v>
      </c>
    </row>
    <row r="77" spans="1:20" x14ac:dyDescent="0.25">
      <c r="A77" s="1978" t="s">
        <v>46</v>
      </c>
      <c r="B77" s="2370">
        <v>543</v>
      </c>
      <c r="C77" s="2400">
        <v>700</v>
      </c>
      <c r="D77" s="2417">
        <v>0</v>
      </c>
      <c r="E77" s="2370">
        <v>269</v>
      </c>
      <c r="F77" s="2400">
        <v>2462</v>
      </c>
      <c r="G77" s="2417">
        <v>0</v>
      </c>
      <c r="H77" s="2370">
        <v>20</v>
      </c>
      <c r="I77" s="2034">
        <v>3994</v>
      </c>
      <c r="J77" s="2370">
        <v>0</v>
      </c>
      <c r="K77" s="2370">
        <v>1359</v>
      </c>
      <c r="L77" s="2370">
        <v>0</v>
      </c>
      <c r="M77" s="2370">
        <v>635</v>
      </c>
      <c r="N77" s="2087">
        <v>1994</v>
      </c>
      <c r="O77" s="2088">
        <v>5988</v>
      </c>
      <c r="P77" s="2458">
        <v>3625</v>
      </c>
      <c r="Q77" s="2472">
        <v>98</v>
      </c>
      <c r="R77" s="2168">
        <v>731</v>
      </c>
      <c r="S77" s="2169">
        <v>2712</v>
      </c>
      <c r="T77" s="2040">
        <v>3541</v>
      </c>
    </row>
    <row r="78" spans="1:20" x14ac:dyDescent="0.25">
      <c r="A78" s="1978" t="s">
        <v>47</v>
      </c>
      <c r="B78" s="2370">
        <v>18</v>
      </c>
      <c r="C78" s="2400">
        <v>0</v>
      </c>
      <c r="D78" s="2417">
        <v>0</v>
      </c>
      <c r="E78" s="2370">
        <v>28</v>
      </c>
      <c r="F78" s="2400">
        <v>804</v>
      </c>
      <c r="G78" s="2417">
        <v>0</v>
      </c>
      <c r="H78" s="2370">
        <v>0</v>
      </c>
      <c r="I78" s="2034">
        <v>850</v>
      </c>
      <c r="J78" s="2370">
        <v>0</v>
      </c>
      <c r="K78" s="2370">
        <v>0</v>
      </c>
      <c r="L78" s="2370">
        <v>2676</v>
      </c>
      <c r="M78" s="2370">
        <v>0</v>
      </c>
      <c r="N78" s="2087">
        <v>2676</v>
      </c>
      <c r="O78" s="2088">
        <v>3526</v>
      </c>
      <c r="P78" s="2458">
        <v>3507</v>
      </c>
      <c r="Q78" s="2472">
        <v>37</v>
      </c>
      <c r="R78" s="2168">
        <v>9</v>
      </c>
      <c r="S78" s="2169">
        <v>0</v>
      </c>
      <c r="T78" s="2040">
        <v>46</v>
      </c>
    </row>
    <row r="79" spans="1:20" x14ac:dyDescent="0.25">
      <c r="A79" s="1982" t="s">
        <v>557</v>
      </c>
      <c r="B79" s="2375">
        <v>145</v>
      </c>
      <c r="C79" s="2405">
        <v>1588</v>
      </c>
      <c r="D79" s="2422">
        <v>0</v>
      </c>
      <c r="E79" s="2375">
        <v>1231</v>
      </c>
      <c r="F79" s="2405">
        <v>28</v>
      </c>
      <c r="G79" s="2422">
        <v>28</v>
      </c>
      <c r="H79" s="2375">
        <v>450</v>
      </c>
      <c r="I79" s="2062">
        <v>3442</v>
      </c>
      <c r="J79" s="2375">
        <v>4039</v>
      </c>
      <c r="K79" s="2375">
        <v>0</v>
      </c>
      <c r="L79" s="2375">
        <v>65</v>
      </c>
      <c r="M79" s="2375">
        <v>0</v>
      </c>
      <c r="N79" s="2089">
        <v>4104</v>
      </c>
      <c r="O79" s="2089">
        <v>7546</v>
      </c>
      <c r="P79" s="2462">
        <v>5028</v>
      </c>
      <c r="Q79" s="2476">
        <v>515</v>
      </c>
      <c r="R79" s="2490">
        <v>1028</v>
      </c>
      <c r="S79" s="2554">
        <v>1917</v>
      </c>
      <c r="T79" s="2062">
        <v>3460</v>
      </c>
    </row>
    <row r="80" spans="1:20" ht="15.75" thickBot="1" x14ac:dyDescent="0.3">
      <c r="A80" s="2680" t="s">
        <v>321</v>
      </c>
      <c r="B80" s="2370">
        <v>805</v>
      </c>
      <c r="C80" s="2400">
        <v>83</v>
      </c>
      <c r="D80" s="2417">
        <v>0</v>
      </c>
      <c r="E80" s="2370">
        <v>2370</v>
      </c>
      <c r="F80" s="2400">
        <v>2106</v>
      </c>
      <c r="G80" s="2417">
        <v>0</v>
      </c>
      <c r="H80" s="2370">
        <v>1138</v>
      </c>
      <c r="I80" s="2071">
        <v>6502</v>
      </c>
      <c r="J80" s="2370">
        <v>16969</v>
      </c>
      <c r="K80" s="2370">
        <v>81</v>
      </c>
      <c r="L80" s="2370">
        <v>3741</v>
      </c>
      <c r="M80" s="2370">
        <v>135</v>
      </c>
      <c r="N80" s="2087">
        <v>20926</v>
      </c>
      <c r="O80" s="2088">
        <v>27428</v>
      </c>
      <c r="P80" s="2458">
        <v>8253</v>
      </c>
      <c r="Q80" s="2708">
        <v>1594</v>
      </c>
      <c r="R80" s="2709">
        <v>1770</v>
      </c>
      <c r="S80" s="2710">
        <v>4400</v>
      </c>
      <c r="T80" s="2095">
        <v>7764</v>
      </c>
    </row>
    <row r="81" spans="1:20" s="2" customFormat="1" ht="15.75" thickBot="1" x14ac:dyDescent="0.3">
      <c r="A81" s="1992" t="s">
        <v>25</v>
      </c>
      <c r="B81" s="2096">
        <v>5741</v>
      </c>
      <c r="C81" s="2097">
        <v>12986</v>
      </c>
      <c r="D81" s="2098">
        <v>0</v>
      </c>
      <c r="E81" s="2096">
        <v>9808</v>
      </c>
      <c r="F81" s="2097">
        <v>24096</v>
      </c>
      <c r="G81" s="2098">
        <v>278</v>
      </c>
      <c r="H81" s="2096">
        <v>19382</v>
      </c>
      <c r="I81" s="2078">
        <v>72013</v>
      </c>
      <c r="J81" s="2096">
        <v>22310</v>
      </c>
      <c r="K81" s="2096">
        <v>4400</v>
      </c>
      <c r="L81" s="2096">
        <v>40314</v>
      </c>
      <c r="M81" s="2096">
        <v>2686</v>
      </c>
      <c r="N81" s="2099">
        <v>69710</v>
      </c>
      <c r="O81" s="2100">
        <v>141723</v>
      </c>
      <c r="P81" s="2096">
        <v>99313</v>
      </c>
      <c r="Q81" s="2101">
        <v>3304</v>
      </c>
      <c r="R81" s="2101">
        <v>10060</v>
      </c>
      <c r="S81" s="2102">
        <v>46807</v>
      </c>
      <c r="T81" s="2080">
        <v>60171</v>
      </c>
    </row>
    <row r="82" spans="1:20" s="2" customFormat="1" ht="15.75" thickBot="1" x14ac:dyDescent="0.3">
      <c r="A82" s="1966" t="s">
        <v>558</v>
      </c>
      <c r="B82" s="2077">
        <v>20314</v>
      </c>
      <c r="C82" s="2103">
        <v>20535</v>
      </c>
      <c r="D82" s="2104">
        <v>2136</v>
      </c>
      <c r="E82" s="2077">
        <v>26739</v>
      </c>
      <c r="F82" s="2105">
        <v>31616</v>
      </c>
      <c r="G82" s="2080">
        <v>895</v>
      </c>
      <c r="H82" s="2077">
        <v>24056</v>
      </c>
      <c r="I82" s="2078">
        <v>123260</v>
      </c>
      <c r="J82" s="2077">
        <v>25924</v>
      </c>
      <c r="K82" s="2077">
        <v>6579</v>
      </c>
      <c r="L82" s="2077">
        <v>43637</v>
      </c>
      <c r="M82" s="2077">
        <v>3977</v>
      </c>
      <c r="N82" s="2078">
        <v>80117</v>
      </c>
      <c r="O82" s="2079">
        <v>203377</v>
      </c>
      <c r="P82" s="2077">
        <v>141263</v>
      </c>
      <c r="Q82" s="2106">
        <v>18105</v>
      </c>
      <c r="R82" s="2106">
        <v>25515</v>
      </c>
      <c r="S82" s="2107">
        <v>67520</v>
      </c>
      <c r="T82" s="2108">
        <v>111140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14573</v>
      </c>
      <c r="C90" s="2116">
        <v>7550</v>
      </c>
      <c r="D90" s="2237">
        <v>2136</v>
      </c>
      <c r="E90" s="2116">
        <v>16931</v>
      </c>
      <c r="F90" s="2116">
        <v>7520</v>
      </c>
      <c r="G90" s="2117">
        <v>617</v>
      </c>
      <c r="H90" s="2116">
        <v>4673</v>
      </c>
      <c r="I90" s="2118">
        <v>51247</v>
      </c>
      <c r="J90" s="2119">
        <v>3614</v>
      </c>
      <c r="K90" s="2116">
        <v>2179</v>
      </c>
      <c r="L90" s="2119">
        <v>3323</v>
      </c>
      <c r="M90" s="2116">
        <v>1291</v>
      </c>
      <c r="N90" s="2120">
        <v>10407</v>
      </c>
      <c r="O90" s="2121">
        <v>61654</v>
      </c>
      <c r="P90" s="2122">
        <v>41950</v>
      </c>
      <c r="Q90" s="2101">
        <v>14801</v>
      </c>
      <c r="R90" s="2101">
        <v>15455</v>
      </c>
      <c r="S90" s="2102">
        <v>20713</v>
      </c>
      <c r="T90" s="2080">
        <v>50970</v>
      </c>
    </row>
    <row r="91" spans="1:20" x14ac:dyDescent="0.25">
      <c r="A91" s="2123" t="s">
        <v>49</v>
      </c>
      <c r="B91" s="2377">
        <v>8782</v>
      </c>
      <c r="C91" s="2406">
        <v>5655</v>
      </c>
      <c r="D91" s="2523">
        <v>1710</v>
      </c>
      <c r="E91" s="2406">
        <v>11412</v>
      </c>
      <c r="F91" s="2406">
        <v>4531</v>
      </c>
      <c r="G91" s="2432">
        <v>143</v>
      </c>
      <c r="H91" s="2544">
        <v>3110</v>
      </c>
      <c r="I91" s="2743">
        <v>33489</v>
      </c>
      <c r="J91" s="2387">
        <v>2918</v>
      </c>
      <c r="K91" s="2406">
        <v>1070</v>
      </c>
      <c r="L91" s="2130">
        <v>3029</v>
      </c>
      <c r="M91" s="2130">
        <v>1291</v>
      </c>
      <c r="N91" s="2131">
        <v>8308</v>
      </c>
      <c r="O91" s="2132">
        <v>41797</v>
      </c>
      <c r="P91" s="2463">
        <v>27575</v>
      </c>
      <c r="Q91" s="2477">
        <v>13319</v>
      </c>
      <c r="R91" s="2491">
        <v>11827</v>
      </c>
      <c r="S91" s="2501">
        <v>7752</v>
      </c>
      <c r="T91" s="2040">
        <v>32898</v>
      </c>
    </row>
    <row r="92" spans="1:20" x14ac:dyDescent="0.25">
      <c r="A92" s="2137" t="s">
        <v>50</v>
      </c>
      <c r="B92" s="2378">
        <v>0</v>
      </c>
      <c r="C92" s="2511">
        <v>0</v>
      </c>
      <c r="D92" s="2524">
        <v>0</v>
      </c>
      <c r="E92" s="2511">
        <v>0</v>
      </c>
      <c r="F92" s="2511">
        <v>0</v>
      </c>
      <c r="G92" s="2536">
        <v>0</v>
      </c>
      <c r="H92" s="2545">
        <v>0</v>
      </c>
      <c r="I92" s="2446">
        <v>0</v>
      </c>
      <c r="J92" s="2744">
        <v>0</v>
      </c>
      <c r="K92" s="2379">
        <v>0</v>
      </c>
      <c r="L92" s="2144">
        <v>0</v>
      </c>
      <c r="M92" s="2144">
        <v>0</v>
      </c>
      <c r="N92" s="2131">
        <v>0</v>
      </c>
      <c r="O92" s="2132">
        <v>0</v>
      </c>
      <c r="P92" s="2170">
        <v>0</v>
      </c>
      <c r="Q92" s="2478">
        <v>0</v>
      </c>
      <c r="R92" s="2425">
        <v>0</v>
      </c>
      <c r="S92" s="2434">
        <v>0</v>
      </c>
      <c r="T92" s="2149">
        <v>0</v>
      </c>
    </row>
    <row r="93" spans="1:20" x14ac:dyDescent="0.25">
      <c r="A93" s="2137" t="s">
        <v>51</v>
      </c>
      <c r="B93" s="2378">
        <v>5516</v>
      </c>
      <c r="C93" s="2511">
        <v>1269</v>
      </c>
      <c r="D93" s="2524">
        <v>121</v>
      </c>
      <c r="E93" s="2379">
        <v>4098</v>
      </c>
      <c r="F93" s="2379">
        <v>2143</v>
      </c>
      <c r="G93" s="2536">
        <v>434</v>
      </c>
      <c r="H93" s="2545">
        <v>1532</v>
      </c>
      <c r="I93" s="2446">
        <v>14559</v>
      </c>
      <c r="J93" s="2744">
        <v>696</v>
      </c>
      <c r="K93" s="2379">
        <v>1063</v>
      </c>
      <c r="L93" s="2144">
        <v>294</v>
      </c>
      <c r="M93" s="2144">
        <v>0</v>
      </c>
      <c r="N93" s="2131">
        <v>2053</v>
      </c>
      <c r="O93" s="2132">
        <v>16612</v>
      </c>
      <c r="P93" s="2170">
        <v>12765</v>
      </c>
      <c r="Q93" s="2478">
        <v>108</v>
      </c>
      <c r="R93" s="2425">
        <v>1945</v>
      </c>
      <c r="S93" s="2434">
        <v>12252</v>
      </c>
      <c r="T93" s="2149">
        <v>14304</v>
      </c>
    </row>
    <row r="94" spans="1:20" x14ac:dyDescent="0.25">
      <c r="A94" s="2150" t="s">
        <v>52</v>
      </c>
      <c r="B94" s="2379">
        <v>169</v>
      </c>
      <c r="C94" s="2511">
        <v>37</v>
      </c>
      <c r="D94" s="2524">
        <v>0</v>
      </c>
      <c r="E94" s="2512">
        <v>746</v>
      </c>
      <c r="F94" s="2512">
        <v>26</v>
      </c>
      <c r="G94" s="2537">
        <v>8</v>
      </c>
      <c r="H94" s="2546">
        <v>18</v>
      </c>
      <c r="I94" s="2446">
        <v>996</v>
      </c>
      <c r="J94" s="2745">
        <v>0</v>
      </c>
      <c r="K94" s="2380">
        <v>0</v>
      </c>
      <c r="L94" s="2380">
        <v>0</v>
      </c>
      <c r="M94" s="2380">
        <v>0</v>
      </c>
      <c r="N94" s="2131">
        <v>0</v>
      </c>
      <c r="O94" s="2132">
        <v>996</v>
      </c>
      <c r="P94" s="2170">
        <v>234</v>
      </c>
      <c r="Q94" s="2478">
        <v>776</v>
      </c>
      <c r="R94" s="2425">
        <v>110</v>
      </c>
      <c r="S94" s="2434">
        <v>109</v>
      </c>
      <c r="T94" s="2149">
        <v>995</v>
      </c>
    </row>
    <row r="95" spans="1:20" x14ac:dyDescent="0.25">
      <c r="A95" s="2154" t="s">
        <v>53</v>
      </c>
      <c r="B95" s="2380">
        <v>88</v>
      </c>
      <c r="C95" s="2512">
        <v>589</v>
      </c>
      <c r="D95" s="2525">
        <v>305</v>
      </c>
      <c r="E95" s="2512">
        <v>577</v>
      </c>
      <c r="F95" s="2512">
        <v>820</v>
      </c>
      <c r="G95" s="2537">
        <v>32</v>
      </c>
      <c r="H95" s="2546">
        <v>13</v>
      </c>
      <c r="I95" s="2446">
        <v>2087</v>
      </c>
      <c r="J95" s="2745">
        <v>0</v>
      </c>
      <c r="K95" s="2380">
        <v>46</v>
      </c>
      <c r="L95" s="2380">
        <v>0</v>
      </c>
      <c r="M95" s="2380">
        <v>0</v>
      </c>
      <c r="N95" s="2131">
        <v>46</v>
      </c>
      <c r="O95" s="2132">
        <v>2133</v>
      </c>
      <c r="P95" s="2170">
        <v>1354</v>
      </c>
      <c r="Q95" s="2478">
        <v>558</v>
      </c>
      <c r="R95" s="2425">
        <v>972</v>
      </c>
      <c r="S95" s="2434">
        <v>601</v>
      </c>
      <c r="T95" s="2149">
        <v>2131</v>
      </c>
    </row>
    <row r="96" spans="1:20" ht="15.75" thickBot="1" x14ac:dyDescent="0.3">
      <c r="A96" s="2155" t="s">
        <v>23</v>
      </c>
      <c r="B96" s="2381">
        <v>18</v>
      </c>
      <c r="C96" s="2513">
        <v>0</v>
      </c>
      <c r="D96" s="2526">
        <v>0</v>
      </c>
      <c r="E96" s="2513">
        <v>98</v>
      </c>
      <c r="F96" s="2513">
        <v>0</v>
      </c>
      <c r="G96" s="2538">
        <v>0</v>
      </c>
      <c r="H96" s="2547">
        <v>0</v>
      </c>
      <c r="I96" s="2447">
        <v>116</v>
      </c>
      <c r="J96" s="2390">
        <v>0</v>
      </c>
      <c r="K96" s="2381">
        <v>0</v>
      </c>
      <c r="L96" s="2381">
        <v>0</v>
      </c>
      <c r="M96" s="2381">
        <v>0</v>
      </c>
      <c r="N96" s="2131">
        <v>0</v>
      </c>
      <c r="O96" s="2132">
        <v>116</v>
      </c>
      <c r="P96" s="2464">
        <v>22</v>
      </c>
      <c r="Q96" s="2712">
        <v>40</v>
      </c>
      <c r="R96" s="2713">
        <v>601</v>
      </c>
      <c r="S96" s="2714">
        <v>0</v>
      </c>
      <c r="T96" s="2715">
        <v>641</v>
      </c>
    </row>
    <row r="97" spans="1:20" ht="15.75" thickBot="1" x14ac:dyDescent="0.3">
      <c r="A97" s="2115" t="s">
        <v>492</v>
      </c>
      <c r="B97" s="2116">
        <v>5741</v>
      </c>
      <c r="C97" s="2116">
        <v>12986</v>
      </c>
      <c r="D97" s="2237">
        <v>0</v>
      </c>
      <c r="E97" s="2116">
        <v>9808</v>
      </c>
      <c r="F97" s="2116">
        <v>24096</v>
      </c>
      <c r="G97" s="2237">
        <v>278</v>
      </c>
      <c r="H97" s="2122">
        <v>19382</v>
      </c>
      <c r="I97" s="2118">
        <v>72013</v>
      </c>
      <c r="J97" s="2166">
        <v>22310</v>
      </c>
      <c r="K97" s="2116">
        <v>4400</v>
      </c>
      <c r="L97" s="2116">
        <v>40314</v>
      </c>
      <c r="M97" s="2116">
        <v>2686</v>
      </c>
      <c r="N97" s="2120">
        <v>69710</v>
      </c>
      <c r="O97" s="2121">
        <v>141723</v>
      </c>
      <c r="P97" s="2122">
        <v>99313</v>
      </c>
      <c r="Q97" s="2101">
        <v>3304</v>
      </c>
      <c r="R97" s="2101">
        <v>10060</v>
      </c>
      <c r="S97" s="2102">
        <v>46807</v>
      </c>
      <c r="T97" s="2080">
        <v>60171</v>
      </c>
    </row>
    <row r="98" spans="1:20" x14ac:dyDescent="0.25">
      <c r="A98" s="2137" t="s">
        <v>49</v>
      </c>
      <c r="B98" s="2380">
        <v>5344</v>
      </c>
      <c r="C98" s="2380">
        <v>4421</v>
      </c>
      <c r="D98" s="2525">
        <v>0</v>
      </c>
      <c r="E98" s="2380">
        <v>9091</v>
      </c>
      <c r="F98" s="2380">
        <v>20656</v>
      </c>
      <c r="G98" s="2537">
        <v>278</v>
      </c>
      <c r="H98" s="2441">
        <v>8374</v>
      </c>
      <c r="I98" s="2743">
        <v>47887</v>
      </c>
      <c r="J98" s="2745">
        <v>17034</v>
      </c>
      <c r="K98" s="2380">
        <v>4174</v>
      </c>
      <c r="L98" s="2380">
        <v>23336</v>
      </c>
      <c r="M98" s="2380">
        <v>2630</v>
      </c>
      <c r="N98" s="2131">
        <v>47174</v>
      </c>
      <c r="O98" s="2132">
        <v>95061</v>
      </c>
      <c r="P98" s="2170">
        <v>65765</v>
      </c>
      <c r="Q98" s="2477">
        <v>2681</v>
      </c>
      <c r="R98" s="2491">
        <v>8752</v>
      </c>
      <c r="S98" s="2501">
        <v>29849</v>
      </c>
      <c r="T98" s="2040">
        <v>41282</v>
      </c>
    </row>
    <row r="99" spans="1:20" x14ac:dyDescent="0.25">
      <c r="A99" s="2137" t="s">
        <v>50</v>
      </c>
      <c r="B99" s="2380">
        <v>5</v>
      </c>
      <c r="C99" s="2512">
        <v>0</v>
      </c>
      <c r="D99" s="2525">
        <v>0</v>
      </c>
      <c r="E99" s="2512">
        <v>0</v>
      </c>
      <c r="F99" s="2512">
        <v>0</v>
      </c>
      <c r="G99" s="2537">
        <v>0</v>
      </c>
      <c r="H99" s="2546">
        <v>0</v>
      </c>
      <c r="I99" s="2446">
        <v>5</v>
      </c>
      <c r="J99" s="2745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5</v>
      </c>
      <c r="P99" s="2170">
        <v>5</v>
      </c>
      <c r="Q99" s="2478">
        <v>5</v>
      </c>
      <c r="R99" s="2425">
        <v>0</v>
      </c>
      <c r="S99" s="2434">
        <v>0</v>
      </c>
      <c r="T99" s="2149">
        <v>5</v>
      </c>
    </row>
    <row r="100" spans="1:20" x14ac:dyDescent="0.25">
      <c r="A100" s="2137" t="s">
        <v>51</v>
      </c>
      <c r="B100" s="2167">
        <v>386</v>
      </c>
      <c r="C100" s="2514">
        <v>8560</v>
      </c>
      <c r="D100" s="2527">
        <v>0</v>
      </c>
      <c r="E100" s="2167">
        <v>580</v>
      </c>
      <c r="F100" s="2167">
        <v>3440</v>
      </c>
      <c r="G100" s="2539">
        <v>0</v>
      </c>
      <c r="H100" s="2170">
        <v>10592</v>
      </c>
      <c r="I100" s="2446">
        <v>23557</v>
      </c>
      <c r="J100" s="2746">
        <v>5276</v>
      </c>
      <c r="K100" s="2167">
        <v>226</v>
      </c>
      <c r="L100" s="2167">
        <v>15656</v>
      </c>
      <c r="M100" s="2167">
        <v>55</v>
      </c>
      <c r="N100" s="2131">
        <v>21213</v>
      </c>
      <c r="O100" s="2132">
        <v>44770</v>
      </c>
      <c r="P100" s="2170">
        <v>31883</v>
      </c>
      <c r="Q100" s="2478">
        <v>529</v>
      </c>
      <c r="R100" s="2425">
        <v>1181</v>
      </c>
      <c r="S100" s="2434">
        <v>16608</v>
      </c>
      <c r="T100" s="2149">
        <v>18318</v>
      </c>
    </row>
    <row r="101" spans="1:20" x14ac:dyDescent="0.25">
      <c r="A101" s="2150" t="s">
        <v>52</v>
      </c>
      <c r="B101" s="2167">
        <v>6</v>
      </c>
      <c r="C101" s="2514">
        <v>5</v>
      </c>
      <c r="D101" s="2527">
        <v>0</v>
      </c>
      <c r="E101" s="2514">
        <v>92</v>
      </c>
      <c r="F101" s="2514">
        <v>0</v>
      </c>
      <c r="G101" s="2539">
        <v>0</v>
      </c>
      <c r="H101" s="2548">
        <v>0</v>
      </c>
      <c r="I101" s="2446">
        <v>103</v>
      </c>
      <c r="J101" s="2746">
        <v>0</v>
      </c>
      <c r="K101" s="2167">
        <v>0</v>
      </c>
      <c r="L101" s="2167">
        <v>0</v>
      </c>
      <c r="M101" s="2167">
        <v>0</v>
      </c>
      <c r="N101" s="2131">
        <v>0</v>
      </c>
      <c r="O101" s="2132">
        <v>103</v>
      </c>
      <c r="P101" s="2170">
        <v>15</v>
      </c>
      <c r="Q101" s="2478">
        <v>68</v>
      </c>
      <c r="R101" s="2425">
        <v>35</v>
      </c>
      <c r="S101" s="2434">
        <v>0</v>
      </c>
      <c r="T101" s="2149">
        <v>103</v>
      </c>
    </row>
    <row r="102" spans="1:20" x14ac:dyDescent="0.25">
      <c r="A102" s="2150" t="s">
        <v>53</v>
      </c>
      <c r="B102" s="2167">
        <v>0</v>
      </c>
      <c r="C102" s="2514">
        <v>0</v>
      </c>
      <c r="D102" s="2527">
        <v>0</v>
      </c>
      <c r="E102" s="2514">
        <v>45</v>
      </c>
      <c r="F102" s="2514">
        <v>0</v>
      </c>
      <c r="G102" s="2527">
        <v>0</v>
      </c>
      <c r="H102" s="2549">
        <v>0</v>
      </c>
      <c r="I102" s="2446">
        <v>45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45</v>
      </c>
      <c r="P102" s="2170">
        <v>11</v>
      </c>
      <c r="Q102" s="2478">
        <v>21</v>
      </c>
      <c r="R102" s="2425">
        <v>24</v>
      </c>
      <c r="S102" s="2434">
        <v>0</v>
      </c>
      <c r="T102" s="2149">
        <v>45</v>
      </c>
    </row>
    <row r="103" spans="1:20" ht="15.75" thickBot="1" x14ac:dyDescent="0.3">
      <c r="A103" s="2340" t="s">
        <v>23</v>
      </c>
      <c r="B103" s="2382">
        <v>0</v>
      </c>
      <c r="C103" s="2515">
        <v>0</v>
      </c>
      <c r="D103" s="2528">
        <v>0</v>
      </c>
      <c r="E103" s="2515">
        <v>0</v>
      </c>
      <c r="F103" s="2515">
        <v>0</v>
      </c>
      <c r="G103" s="2528">
        <v>0</v>
      </c>
      <c r="H103" s="2550">
        <v>416</v>
      </c>
      <c r="I103" s="2447">
        <v>416</v>
      </c>
      <c r="J103" s="2391">
        <v>0</v>
      </c>
      <c r="K103" s="2382">
        <v>0</v>
      </c>
      <c r="L103" s="2382">
        <v>1322</v>
      </c>
      <c r="M103" s="2382">
        <v>1</v>
      </c>
      <c r="N103" s="2131">
        <v>1323</v>
      </c>
      <c r="O103" s="2132">
        <v>1739</v>
      </c>
      <c r="P103" s="2464">
        <v>1634</v>
      </c>
      <c r="Q103" s="2712">
        <v>0</v>
      </c>
      <c r="R103" s="2713">
        <v>68</v>
      </c>
      <c r="S103" s="2714">
        <v>350</v>
      </c>
      <c r="T103" s="2715">
        <v>418</v>
      </c>
    </row>
    <row r="104" spans="1:20" ht="15.75" thickBot="1" x14ac:dyDescent="0.3">
      <c r="A104" s="2115" t="s">
        <v>558</v>
      </c>
      <c r="B104" s="2122">
        <v>20314</v>
      </c>
      <c r="C104" s="2180">
        <v>20535</v>
      </c>
      <c r="D104" s="2182">
        <v>2136</v>
      </c>
      <c r="E104" s="2180">
        <v>26739</v>
      </c>
      <c r="F104" s="2180">
        <v>31616</v>
      </c>
      <c r="G104" s="2182">
        <v>895</v>
      </c>
      <c r="H104" s="2180">
        <v>24056</v>
      </c>
      <c r="I104" s="2181">
        <v>123260</v>
      </c>
      <c r="J104" s="2179">
        <v>25924</v>
      </c>
      <c r="K104" s="2179">
        <v>6579</v>
      </c>
      <c r="L104" s="2179">
        <v>43637</v>
      </c>
      <c r="M104" s="2179">
        <v>3977</v>
      </c>
      <c r="N104" s="2266">
        <v>80117</v>
      </c>
      <c r="O104" s="2267">
        <v>203377</v>
      </c>
      <c r="P104" s="2179">
        <v>141263</v>
      </c>
      <c r="Q104" s="2182">
        <v>18105</v>
      </c>
      <c r="R104" s="2182">
        <v>25515</v>
      </c>
      <c r="S104" s="2182">
        <v>67520</v>
      </c>
      <c r="T104" s="2268">
        <v>111140</v>
      </c>
    </row>
    <row r="105" spans="1:20" ht="30" thickBot="1" x14ac:dyDescent="0.3">
      <c r="A105" s="2183" t="s">
        <v>559</v>
      </c>
      <c r="B105" s="2269">
        <v>31613</v>
      </c>
      <c r="C105" s="2184">
        <v>22007</v>
      </c>
      <c r="D105" s="2270">
        <v>2721</v>
      </c>
      <c r="E105" s="2184">
        <v>50757</v>
      </c>
      <c r="F105" s="2184">
        <v>33776</v>
      </c>
      <c r="G105" s="2185">
        <v>1370</v>
      </c>
      <c r="H105" s="2184">
        <v>24862</v>
      </c>
      <c r="I105" s="1379">
        <v>163015</v>
      </c>
      <c r="J105" s="2271">
        <v>26918</v>
      </c>
      <c r="K105" s="2271">
        <v>6696</v>
      </c>
      <c r="L105" s="2271">
        <v>43637</v>
      </c>
      <c r="M105" s="2271">
        <v>3977</v>
      </c>
      <c r="N105" s="2272">
        <v>81228</v>
      </c>
      <c r="O105" s="2273">
        <v>244243</v>
      </c>
      <c r="P105" s="2184">
        <v>154468</v>
      </c>
      <c r="Q105" s="2185">
        <v>53725</v>
      </c>
      <c r="R105" s="2185">
        <v>27474</v>
      </c>
      <c r="S105" s="2185">
        <v>68330</v>
      </c>
      <c r="T105" s="2185">
        <v>149529</v>
      </c>
    </row>
    <row r="107" spans="1:20" x14ac:dyDescent="0.25">
      <c r="I107" s="2274"/>
      <c r="O107" s="2274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mergeCells count="91"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  <mergeCell ref="N40:N42"/>
    <mergeCell ref="O8:O9"/>
    <mergeCell ref="J40:K40"/>
    <mergeCell ref="L40:L42"/>
    <mergeCell ref="L7:L9"/>
    <mergeCell ref="M7:M9"/>
    <mergeCell ref="N7:N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H54:H56"/>
    <mergeCell ref="I54:I56"/>
    <mergeCell ref="J54:K54"/>
    <mergeCell ref="L54:L56"/>
    <mergeCell ref="M54:M56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</mergeCells>
  <pageMargins left="0.7" right="0.7" top="0.75" bottom="0.75" header="0.3" footer="0.3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9"/>
  <sheetViews>
    <sheetView tabSelected="1" zoomScale="55" zoomScaleNormal="55" workbookViewId="0">
      <selection activeCell="X104" sqref="X104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24" width="9.140625" style="61"/>
    <col min="25" max="25" width="12.140625" style="61" customWidth="1"/>
    <col min="26" max="16384" width="9.140625" style="61"/>
  </cols>
  <sheetData>
    <row r="1" spans="1:30" ht="15.75" x14ac:dyDescent="0.25">
      <c r="A1" s="1903"/>
    </row>
    <row r="2" spans="1:30" ht="18.75" x14ac:dyDescent="0.3">
      <c r="B2" s="1905"/>
      <c r="C2" s="1905"/>
      <c r="D2" s="1905"/>
      <c r="E2" s="3615" t="s">
        <v>636</v>
      </c>
      <c r="F2" s="3615"/>
      <c r="G2" s="3615"/>
      <c r="H2" s="3615"/>
      <c r="I2" s="1905"/>
      <c r="J2" s="1905"/>
      <c r="K2" s="2361"/>
      <c r="L2" s="1905"/>
      <c r="M2" s="2361"/>
      <c r="N2" s="1905"/>
    </row>
    <row r="3" spans="1:30" ht="18.75" x14ac:dyDescent="0.3">
      <c r="A3" s="2725"/>
      <c r="B3" s="1907"/>
      <c r="C3" s="2725"/>
      <c r="D3" s="1907"/>
      <c r="E3" s="1907"/>
      <c r="F3" s="3615" t="s">
        <v>543</v>
      </c>
      <c r="G3" s="3615"/>
      <c r="H3" s="2725"/>
      <c r="I3" s="1907"/>
      <c r="J3" s="2725"/>
      <c r="K3" s="1907"/>
      <c r="L3" s="2725"/>
      <c r="M3" s="1907"/>
      <c r="N3" s="2722"/>
    </row>
    <row r="4" spans="1:3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3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3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3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3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30" ht="72" thickBot="1" x14ac:dyDescent="0.3">
      <c r="A9" s="3611"/>
      <c r="B9" s="3605"/>
      <c r="C9" s="2726" t="s">
        <v>15</v>
      </c>
      <c r="D9" s="1909" t="s">
        <v>546</v>
      </c>
      <c r="E9" s="3609"/>
      <c r="F9" s="2726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30" ht="17.25" customHeight="1" x14ac:dyDescent="0.25">
      <c r="A10" s="1914" t="s">
        <v>17</v>
      </c>
      <c r="B10" s="2362">
        <v>154533</v>
      </c>
      <c r="C10" s="2385">
        <v>19224</v>
      </c>
      <c r="D10" s="2407">
        <v>2506</v>
      </c>
      <c r="E10" s="2362">
        <v>28895</v>
      </c>
      <c r="F10" s="2385">
        <v>2725</v>
      </c>
      <c r="G10" s="2407">
        <v>383</v>
      </c>
      <c r="H10" s="2362">
        <v>13172</v>
      </c>
      <c r="I10" s="1918">
        <v>218549</v>
      </c>
      <c r="J10" s="2362">
        <v>3007</v>
      </c>
      <c r="K10" s="2362">
        <v>136</v>
      </c>
      <c r="L10" s="2362">
        <v>0</v>
      </c>
      <c r="M10" s="2362">
        <v>0</v>
      </c>
      <c r="N10" s="1918">
        <v>3143</v>
      </c>
      <c r="O10" s="1919">
        <v>221692</v>
      </c>
      <c r="P10" s="2619">
        <v>57713</v>
      </c>
      <c r="Q10" s="2620">
        <v>195519</v>
      </c>
      <c r="R10" s="2621">
        <v>7491</v>
      </c>
      <c r="S10" s="2622">
        <v>5926</v>
      </c>
      <c r="T10" s="1924">
        <v>208936</v>
      </c>
    </row>
    <row r="11" spans="1:30" x14ac:dyDescent="0.25">
      <c r="A11" s="2680" t="s">
        <v>552</v>
      </c>
      <c r="B11" s="2363">
        <v>38319</v>
      </c>
      <c r="C11" s="2386">
        <v>7098</v>
      </c>
      <c r="D11" s="2408">
        <v>1933</v>
      </c>
      <c r="E11" s="2363">
        <v>12996</v>
      </c>
      <c r="F11" s="2386">
        <v>1418</v>
      </c>
      <c r="G11" s="2407">
        <v>132</v>
      </c>
      <c r="H11" s="2362">
        <v>3074</v>
      </c>
      <c r="I11" s="1918">
        <v>62905</v>
      </c>
      <c r="J11" s="2363">
        <v>501</v>
      </c>
      <c r="K11" s="2363">
        <v>0</v>
      </c>
      <c r="L11" s="2363">
        <v>0</v>
      </c>
      <c r="M11" s="2362">
        <v>0</v>
      </c>
      <c r="N11" s="1918">
        <v>501</v>
      </c>
      <c r="O11" s="1919">
        <v>63407</v>
      </c>
      <c r="P11" s="2624">
        <v>20423</v>
      </c>
      <c r="Q11" s="2625">
        <v>50499</v>
      </c>
      <c r="R11" s="2626">
        <v>7161</v>
      </c>
      <c r="S11" s="2627">
        <v>919</v>
      </c>
      <c r="T11" s="1924">
        <v>58580</v>
      </c>
    </row>
    <row r="12" spans="1:30" s="1945" customFormat="1" x14ac:dyDescent="0.25">
      <c r="A12" s="1933" t="s">
        <v>553</v>
      </c>
      <c r="B12" s="2364">
        <v>10954</v>
      </c>
      <c r="C12" s="2392">
        <v>1681</v>
      </c>
      <c r="D12" s="2409">
        <v>506</v>
      </c>
      <c r="E12" s="2364">
        <v>4370</v>
      </c>
      <c r="F12" s="2392">
        <v>386</v>
      </c>
      <c r="G12" s="2429">
        <v>11</v>
      </c>
      <c r="H12" s="2437">
        <v>701</v>
      </c>
      <c r="I12" s="1939">
        <v>18092</v>
      </c>
      <c r="J12" s="2364">
        <v>0</v>
      </c>
      <c r="K12" s="2364">
        <v>0</v>
      </c>
      <c r="L12" s="2364">
        <v>0</v>
      </c>
      <c r="M12" s="2437">
        <v>0</v>
      </c>
      <c r="N12" s="1939">
        <v>0</v>
      </c>
      <c r="O12" s="1940">
        <v>18092</v>
      </c>
      <c r="P12" s="2628">
        <v>6773</v>
      </c>
      <c r="Q12" s="2629">
        <v>14354</v>
      </c>
      <c r="R12" s="2630">
        <v>2990</v>
      </c>
      <c r="S12" s="2631">
        <v>50</v>
      </c>
      <c r="T12" s="1938">
        <v>17395</v>
      </c>
      <c r="V12" s="61"/>
      <c r="W12" s="61"/>
      <c r="X12" s="61"/>
      <c r="Y12" s="61"/>
      <c r="Z12" s="61"/>
      <c r="AA12" s="61"/>
      <c r="AB12" s="61"/>
      <c r="AC12" s="61"/>
      <c r="AD12" s="61"/>
    </row>
    <row r="13" spans="1:30" s="1945" customFormat="1" x14ac:dyDescent="0.25">
      <c r="A13" s="1933" t="s">
        <v>412</v>
      </c>
      <c r="B13" s="2364">
        <v>7097</v>
      </c>
      <c r="C13" s="2392">
        <v>1163</v>
      </c>
      <c r="D13" s="2409">
        <v>105</v>
      </c>
      <c r="E13" s="2364">
        <v>2253</v>
      </c>
      <c r="F13" s="2392">
        <v>162</v>
      </c>
      <c r="G13" s="2429">
        <v>0</v>
      </c>
      <c r="H13" s="2437">
        <v>332</v>
      </c>
      <c r="I13" s="1939">
        <v>11007</v>
      </c>
      <c r="J13" s="2364">
        <v>267</v>
      </c>
      <c r="K13" s="2364">
        <v>0</v>
      </c>
      <c r="L13" s="2364">
        <v>0</v>
      </c>
      <c r="M13" s="2437">
        <v>0</v>
      </c>
      <c r="N13" s="1939">
        <v>267</v>
      </c>
      <c r="O13" s="1940">
        <v>11274</v>
      </c>
      <c r="P13" s="2628">
        <v>3589</v>
      </c>
      <c r="Q13" s="2629">
        <v>8781</v>
      </c>
      <c r="R13" s="2630">
        <v>2098</v>
      </c>
      <c r="S13" s="2631">
        <v>158</v>
      </c>
      <c r="T13" s="1938">
        <v>11037</v>
      </c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s="1945" customFormat="1" x14ac:dyDescent="0.25">
      <c r="A14" s="1933" t="s">
        <v>554</v>
      </c>
      <c r="B14" s="2364">
        <v>13952</v>
      </c>
      <c r="C14" s="2392">
        <v>3379</v>
      </c>
      <c r="D14" s="2409">
        <v>1134</v>
      </c>
      <c r="E14" s="2364">
        <v>3921</v>
      </c>
      <c r="F14" s="2392">
        <v>622</v>
      </c>
      <c r="G14" s="2429">
        <v>70</v>
      </c>
      <c r="H14" s="2437">
        <v>788</v>
      </c>
      <c r="I14" s="1939">
        <v>22662</v>
      </c>
      <c r="J14" s="2364">
        <v>116</v>
      </c>
      <c r="K14" s="2364">
        <v>0</v>
      </c>
      <c r="L14" s="2364">
        <v>0</v>
      </c>
      <c r="M14" s="2437">
        <v>0</v>
      </c>
      <c r="N14" s="1939">
        <v>116</v>
      </c>
      <c r="O14" s="1940">
        <v>22778</v>
      </c>
      <c r="P14" s="2628">
        <v>6632</v>
      </c>
      <c r="Q14" s="2629">
        <v>17508</v>
      </c>
      <c r="R14" s="2630">
        <v>1447</v>
      </c>
      <c r="S14" s="2631">
        <v>641</v>
      </c>
      <c r="T14" s="1938">
        <v>19596</v>
      </c>
      <c r="V14" s="61"/>
      <c r="W14" s="61"/>
      <c r="X14" s="61"/>
      <c r="Y14" s="61"/>
      <c r="Z14" s="61"/>
      <c r="AA14" s="61"/>
      <c r="AB14" s="61"/>
      <c r="AC14" s="61"/>
      <c r="AD14" s="61"/>
    </row>
    <row r="15" spans="1:30" x14ac:dyDescent="0.25">
      <c r="A15" s="2680" t="s">
        <v>555</v>
      </c>
      <c r="B15" s="2363">
        <v>26788</v>
      </c>
      <c r="C15" s="2386">
        <v>5477</v>
      </c>
      <c r="D15" s="2408">
        <v>2213</v>
      </c>
      <c r="E15" s="2363">
        <v>7125</v>
      </c>
      <c r="F15" s="2386">
        <v>657</v>
      </c>
      <c r="G15" s="2407">
        <v>161</v>
      </c>
      <c r="H15" s="2362">
        <v>1934</v>
      </c>
      <c r="I15" s="1918">
        <v>41981</v>
      </c>
      <c r="J15" s="2363">
        <v>128</v>
      </c>
      <c r="K15" s="2363">
        <v>25</v>
      </c>
      <c r="L15" s="2363">
        <v>0</v>
      </c>
      <c r="M15" s="2362">
        <v>0</v>
      </c>
      <c r="N15" s="1918">
        <v>153</v>
      </c>
      <c r="O15" s="1919">
        <v>42134</v>
      </c>
      <c r="P15" s="2624">
        <v>15200</v>
      </c>
      <c r="Q15" s="2625">
        <v>35969</v>
      </c>
      <c r="R15" s="2626">
        <v>2746</v>
      </c>
      <c r="S15" s="2627">
        <v>620</v>
      </c>
      <c r="T15" s="1924">
        <v>39335</v>
      </c>
    </row>
    <row r="16" spans="1:30" x14ac:dyDescent="0.25">
      <c r="A16" s="1947" t="s">
        <v>556</v>
      </c>
      <c r="B16" s="2681">
        <v>9991</v>
      </c>
      <c r="C16" s="2682">
        <v>1611</v>
      </c>
      <c r="D16" s="2683">
        <v>706</v>
      </c>
      <c r="E16" s="2681">
        <v>2921</v>
      </c>
      <c r="F16" s="2682">
        <v>194</v>
      </c>
      <c r="G16" s="2413">
        <v>45</v>
      </c>
      <c r="H16" s="2367">
        <v>363</v>
      </c>
      <c r="I16" s="1952">
        <v>15080</v>
      </c>
      <c r="J16" s="2684">
        <v>0</v>
      </c>
      <c r="K16" s="2681">
        <v>5</v>
      </c>
      <c r="L16" s="2681">
        <v>0</v>
      </c>
      <c r="M16" s="2367">
        <v>0</v>
      </c>
      <c r="N16" s="1952">
        <v>5</v>
      </c>
      <c r="O16" s="1952">
        <v>15085</v>
      </c>
      <c r="P16" s="2685">
        <v>5088</v>
      </c>
      <c r="Q16" s="2686">
        <v>12943</v>
      </c>
      <c r="R16" s="2687">
        <v>1488</v>
      </c>
      <c r="S16" s="2688">
        <v>159</v>
      </c>
      <c r="T16" s="1952">
        <v>14590</v>
      </c>
    </row>
    <row r="17" spans="1:25" ht="15.75" thickBot="1" x14ac:dyDescent="0.3">
      <c r="A17" s="2680" t="s">
        <v>23</v>
      </c>
      <c r="B17" s="2689">
        <v>25204</v>
      </c>
      <c r="C17" s="2690">
        <v>6381</v>
      </c>
      <c r="D17" s="2691">
        <v>1163</v>
      </c>
      <c r="E17" s="2689">
        <v>10057</v>
      </c>
      <c r="F17" s="2690">
        <v>1126</v>
      </c>
      <c r="G17" s="2408">
        <v>206</v>
      </c>
      <c r="H17" s="2362">
        <v>2817</v>
      </c>
      <c r="I17" s="1918">
        <v>45585</v>
      </c>
      <c r="J17" s="2689">
        <v>1370</v>
      </c>
      <c r="K17" s="2689">
        <v>1245</v>
      </c>
      <c r="L17" s="2689">
        <v>0</v>
      </c>
      <c r="M17" s="2362">
        <v>29</v>
      </c>
      <c r="N17" s="1960">
        <v>2644</v>
      </c>
      <c r="O17" s="1961">
        <v>48229</v>
      </c>
      <c r="P17" s="2692">
        <v>15220</v>
      </c>
      <c r="Q17" s="2693">
        <v>37890</v>
      </c>
      <c r="R17" s="2694">
        <v>2044</v>
      </c>
      <c r="S17" s="2695">
        <v>6889</v>
      </c>
      <c r="T17" s="1924">
        <v>46823</v>
      </c>
    </row>
    <row r="18" spans="1:25" ht="15.75" thickBot="1" x14ac:dyDescent="0.3">
      <c r="A18" s="1966" t="s">
        <v>24</v>
      </c>
      <c r="B18" s="1967">
        <v>244843</v>
      </c>
      <c r="C18" s="1967">
        <v>38180</v>
      </c>
      <c r="D18" s="1970">
        <v>7815</v>
      </c>
      <c r="E18" s="1967">
        <v>59073</v>
      </c>
      <c r="F18" s="1967">
        <v>5926</v>
      </c>
      <c r="G18" s="1970">
        <v>882</v>
      </c>
      <c r="H18" s="1967">
        <v>20998</v>
      </c>
      <c r="I18" s="1968">
        <v>369021</v>
      </c>
      <c r="J18" s="1967">
        <v>5006</v>
      </c>
      <c r="K18" s="1967">
        <v>1406</v>
      </c>
      <c r="L18" s="1967">
        <v>0</v>
      </c>
      <c r="M18" s="1967">
        <v>29</v>
      </c>
      <c r="N18" s="1968">
        <v>6441</v>
      </c>
      <c r="O18" s="1969">
        <v>375462</v>
      </c>
      <c r="P18" s="1967">
        <v>108556</v>
      </c>
      <c r="Q18" s="1970">
        <v>319877</v>
      </c>
      <c r="R18" s="1970">
        <v>19442</v>
      </c>
      <c r="S18" s="1970">
        <v>14354</v>
      </c>
      <c r="T18" s="1970">
        <v>353674</v>
      </c>
    </row>
    <row r="19" spans="1:25" ht="15.75" thickBot="1" x14ac:dyDescent="0.3">
      <c r="A19" s="1971" t="s">
        <v>609</v>
      </c>
      <c r="B19" s="2362">
        <v>220</v>
      </c>
      <c r="C19" s="2395">
        <v>319</v>
      </c>
      <c r="D19" s="2412">
        <v>0</v>
      </c>
      <c r="E19" s="2383">
        <v>203</v>
      </c>
      <c r="F19" s="2395">
        <v>234</v>
      </c>
      <c r="G19" s="2412">
        <v>0</v>
      </c>
      <c r="H19" s="2383">
        <v>76</v>
      </c>
      <c r="I19" s="1968">
        <v>1052</v>
      </c>
      <c r="J19" s="2383">
        <v>0</v>
      </c>
      <c r="K19" s="2383">
        <v>0</v>
      </c>
      <c r="L19" s="2383">
        <v>0</v>
      </c>
      <c r="M19" s="2383">
        <v>0</v>
      </c>
      <c r="N19" s="1975">
        <v>0</v>
      </c>
      <c r="O19" s="1976">
        <v>1052</v>
      </c>
      <c r="P19" s="2646">
        <v>344</v>
      </c>
      <c r="Q19" s="2620">
        <v>258</v>
      </c>
      <c r="R19" s="2621">
        <v>379</v>
      </c>
      <c r="S19" s="2622">
        <v>246</v>
      </c>
      <c r="T19" s="1924">
        <v>883</v>
      </c>
      <c r="W19" s="2274"/>
      <c r="X19" s="2274"/>
      <c r="Y19" s="2274"/>
    </row>
    <row r="20" spans="1:25" ht="15.75" thickBot="1" x14ac:dyDescent="0.3">
      <c r="A20" s="1978" t="s">
        <v>610</v>
      </c>
      <c r="B20" s="2362">
        <v>301</v>
      </c>
      <c r="C20" s="2386">
        <v>94</v>
      </c>
      <c r="D20" s="2408">
        <v>94</v>
      </c>
      <c r="E20" s="2363">
        <v>153</v>
      </c>
      <c r="F20" s="2386">
        <v>0</v>
      </c>
      <c r="G20" s="2408">
        <v>0</v>
      </c>
      <c r="H20" s="2363">
        <v>56</v>
      </c>
      <c r="I20" s="1968">
        <v>604</v>
      </c>
      <c r="J20" s="2363">
        <v>0</v>
      </c>
      <c r="K20" s="2363">
        <v>0</v>
      </c>
      <c r="L20" s="2363">
        <v>0</v>
      </c>
      <c r="M20" s="2363">
        <v>0</v>
      </c>
      <c r="N20" s="1979">
        <v>0</v>
      </c>
      <c r="O20" s="1980">
        <v>604</v>
      </c>
      <c r="P20" s="2624">
        <v>351</v>
      </c>
      <c r="Q20" s="2625">
        <v>516</v>
      </c>
      <c r="R20" s="2626">
        <v>86</v>
      </c>
      <c r="S20" s="2627">
        <v>0</v>
      </c>
      <c r="T20" s="1924">
        <v>602</v>
      </c>
      <c r="W20" s="2274"/>
      <c r="X20" s="2274"/>
      <c r="Y20" s="2274"/>
    </row>
    <row r="21" spans="1:25" ht="15.75" thickBot="1" x14ac:dyDescent="0.3">
      <c r="A21" s="1978" t="s">
        <v>37</v>
      </c>
      <c r="B21" s="2362">
        <v>24</v>
      </c>
      <c r="C21" s="2386">
        <v>17</v>
      </c>
      <c r="D21" s="2408">
        <v>17</v>
      </c>
      <c r="E21" s="2363">
        <v>23</v>
      </c>
      <c r="F21" s="2386">
        <v>0</v>
      </c>
      <c r="G21" s="2408">
        <v>0</v>
      </c>
      <c r="H21" s="2363">
        <v>17</v>
      </c>
      <c r="I21" s="1968">
        <v>81</v>
      </c>
      <c r="J21" s="2363">
        <v>0</v>
      </c>
      <c r="K21" s="2363">
        <v>0</v>
      </c>
      <c r="L21" s="2363">
        <v>0</v>
      </c>
      <c r="M21" s="2363">
        <v>0</v>
      </c>
      <c r="N21" s="1979">
        <v>0</v>
      </c>
      <c r="O21" s="1980">
        <v>81</v>
      </c>
      <c r="P21" s="2624">
        <v>48</v>
      </c>
      <c r="Q21" s="2625">
        <v>64</v>
      </c>
      <c r="R21" s="2626">
        <v>0</v>
      </c>
      <c r="S21" s="2627">
        <v>0</v>
      </c>
      <c r="T21" s="1924">
        <v>64</v>
      </c>
      <c r="W21" s="2274"/>
      <c r="X21" s="2274"/>
      <c r="Y21" s="2274"/>
    </row>
    <row r="22" spans="1:25" ht="15.75" thickBot="1" x14ac:dyDescent="0.3">
      <c r="A22" s="1978" t="s">
        <v>38</v>
      </c>
      <c r="B22" s="2362">
        <v>119</v>
      </c>
      <c r="C22" s="2386">
        <v>14</v>
      </c>
      <c r="D22" s="2408">
        <v>0</v>
      </c>
      <c r="E22" s="2363">
        <v>59</v>
      </c>
      <c r="F22" s="2386">
        <v>0</v>
      </c>
      <c r="G22" s="2408">
        <v>0</v>
      </c>
      <c r="H22" s="2363">
        <v>33</v>
      </c>
      <c r="I22" s="1968">
        <v>225</v>
      </c>
      <c r="J22" s="2363">
        <v>0</v>
      </c>
      <c r="K22" s="2363">
        <v>0</v>
      </c>
      <c r="L22" s="2363">
        <v>0</v>
      </c>
      <c r="M22" s="2363">
        <v>0</v>
      </c>
      <c r="N22" s="1979">
        <v>0</v>
      </c>
      <c r="O22" s="1980">
        <v>225</v>
      </c>
      <c r="P22" s="2624">
        <v>108</v>
      </c>
      <c r="Q22" s="2625">
        <v>225</v>
      </c>
      <c r="R22" s="2626">
        <v>0</v>
      </c>
      <c r="S22" s="2627">
        <v>0</v>
      </c>
      <c r="T22" s="1924">
        <v>225</v>
      </c>
      <c r="W22" s="2274"/>
      <c r="X22" s="2274"/>
      <c r="Y22" s="2274"/>
    </row>
    <row r="23" spans="1:25" ht="15.75" thickBot="1" x14ac:dyDescent="0.3">
      <c r="A23" s="1978" t="s">
        <v>39</v>
      </c>
      <c r="B23" s="2362">
        <v>58</v>
      </c>
      <c r="C23" s="2386">
        <v>54</v>
      </c>
      <c r="D23" s="2408">
        <v>0</v>
      </c>
      <c r="E23" s="2363">
        <v>188</v>
      </c>
      <c r="F23" s="2386">
        <v>5</v>
      </c>
      <c r="G23" s="2408">
        <v>0</v>
      </c>
      <c r="H23" s="2363">
        <v>0</v>
      </c>
      <c r="I23" s="1968">
        <v>305</v>
      </c>
      <c r="J23" s="2363">
        <v>0</v>
      </c>
      <c r="K23" s="2363">
        <v>0</v>
      </c>
      <c r="L23" s="2363">
        <v>0</v>
      </c>
      <c r="M23" s="2363">
        <v>0</v>
      </c>
      <c r="N23" s="1979">
        <v>0</v>
      </c>
      <c r="O23" s="1980">
        <v>305</v>
      </c>
      <c r="P23" s="2624">
        <v>114</v>
      </c>
      <c r="Q23" s="2625">
        <v>271</v>
      </c>
      <c r="R23" s="2626">
        <v>30</v>
      </c>
      <c r="S23" s="2627">
        <v>0</v>
      </c>
      <c r="T23" s="1924">
        <v>301</v>
      </c>
      <c r="W23" s="2274"/>
      <c r="X23" s="2274"/>
      <c r="Y23" s="2274"/>
    </row>
    <row r="24" spans="1:25" ht="15" customHeight="1" thickBot="1" x14ac:dyDescent="0.3">
      <c r="A24" s="1978" t="s">
        <v>40</v>
      </c>
      <c r="B24" s="2362">
        <v>193</v>
      </c>
      <c r="C24" s="2386">
        <v>21</v>
      </c>
      <c r="D24" s="2408">
        <v>21</v>
      </c>
      <c r="E24" s="2363">
        <v>68</v>
      </c>
      <c r="F24" s="2386">
        <v>0</v>
      </c>
      <c r="G24" s="2408">
        <v>0</v>
      </c>
      <c r="H24" s="2363">
        <v>0</v>
      </c>
      <c r="I24" s="1968">
        <v>282</v>
      </c>
      <c r="J24" s="2363">
        <v>0</v>
      </c>
      <c r="K24" s="2363">
        <v>0</v>
      </c>
      <c r="L24" s="2363">
        <v>0</v>
      </c>
      <c r="M24" s="2363">
        <v>0</v>
      </c>
      <c r="N24" s="1979">
        <v>0</v>
      </c>
      <c r="O24" s="1980">
        <v>282</v>
      </c>
      <c r="P24" s="2624">
        <v>71</v>
      </c>
      <c r="Q24" s="2625">
        <v>281</v>
      </c>
      <c r="R24" s="2626">
        <v>0</v>
      </c>
      <c r="S24" s="2627">
        <v>0</v>
      </c>
      <c r="T24" s="1924">
        <v>281</v>
      </c>
      <c r="W24" s="2274"/>
      <c r="X24" s="2274"/>
      <c r="Y24" s="2274"/>
    </row>
    <row r="25" spans="1:25" ht="15.75" thickBot="1" x14ac:dyDescent="0.3">
      <c r="A25" s="2696" t="s">
        <v>41</v>
      </c>
      <c r="B25" s="2362">
        <v>352</v>
      </c>
      <c r="C25" s="2386">
        <v>1</v>
      </c>
      <c r="D25" s="2408">
        <v>0</v>
      </c>
      <c r="E25" s="2363">
        <v>54</v>
      </c>
      <c r="F25" s="2386">
        <v>0</v>
      </c>
      <c r="G25" s="2408">
        <v>0</v>
      </c>
      <c r="H25" s="2363">
        <v>0</v>
      </c>
      <c r="I25" s="1968">
        <v>407</v>
      </c>
      <c r="J25" s="2363">
        <v>0</v>
      </c>
      <c r="K25" s="2363">
        <v>0</v>
      </c>
      <c r="L25" s="2363">
        <v>0</v>
      </c>
      <c r="M25" s="2363">
        <v>0</v>
      </c>
      <c r="N25" s="1979">
        <v>0</v>
      </c>
      <c r="O25" s="1980">
        <v>407</v>
      </c>
      <c r="P25" s="2624">
        <v>240</v>
      </c>
      <c r="Q25" s="2625">
        <v>386</v>
      </c>
      <c r="R25" s="2626">
        <v>3</v>
      </c>
      <c r="S25" s="2627">
        <v>0</v>
      </c>
      <c r="T25" s="1924">
        <v>389</v>
      </c>
      <c r="W25" s="2274"/>
      <c r="X25" s="2274"/>
      <c r="Y25" s="2274"/>
    </row>
    <row r="26" spans="1:25" ht="15.75" thickBot="1" x14ac:dyDescent="0.3">
      <c r="A26" s="1978" t="s">
        <v>42</v>
      </c>
      <c r="B26" s="2362">
        <v>0</v>
      </c>
      <c r="C26" s="2386">
        <v>0</v>
      </c>
      <c r="D26" s="2408">
        <v>0</v>
      </c>
      <c r="E26" s="2363">
        <v>0</v>
      </c>
      <c r="F26" s="2386">
        <v>0</v>
      </c>
      <c r="G26" s="2408">
        <v>0</v>
      </c>
      <c r="H26" s="2363">
        <v>30</v>
      </c>
      <c r="I26" s="1968">
        <v>30</v>
      </c>
      <c r="J26" s="2363">
        <v>0</v>
      </c>
      <c r="K26" s="2363">
        <v>0</v>
      </c>
      <c r="L26" s="2363">
        <v>0</v>
      </c>
      <c r="M26" s="2363">
        <v>0</v>
      </c>
      <c r="N26" s="1979">
        <v>0</v>
      </c>
      <c r="O26" s="1980">
        <v>30</v>
      </c>
      <c r="P26" s="2624">
        <v>24</v>
      </c>
      <c r="Q26" s="2625">
        <v>30</v>
      </c>
      <c r="R26" s="2626">
        <v>0</v>
      </c>
      <c r="S26" s="2627">
        <v>0</v>
      </c>
      <c r="T26" s="1924">
        <v>30</v>
      </c>
      <c r="W26" s="2274"/>
      <c r="X26" s="2274"/>
      <c r="Y26" s="2274"/>
    </row>
    <row r="27" spans="1:25" ht="15.75" thickBot="1" x14ac:dyDescent="0.3">
      <c r="A27" s="1978" t="s">
        <v>43</v>
      </c>
      <c r="B27" s="2362">
        <v>262</v>
      </c>
      <c r="C27" s="2386">
        <v>134</v>
      </c>
      <c r="D27" s="2408">
        <v>0</v>
      </c>
      <c r="E27" s="2363">
        <v>402</v>
      </c>
      <c r="F27" s="2386">
        <v>75</v>
      </c>
      <c r="G27" s="2408">
        <v>0</v>
      </c>
      <c r="H27" s="2363">
        <v>49</v>
      </c>
      <c r="I27" s="1968">
        <v>922</v>
      </c>
      <c r="J27" s="2363">
        <v>0</v>
      </c>
      <c r="K27" s="2363">
        <v>0</v>
      </c>
      <c r="L27" s="2363">
        <v>0</v>
      </c>
      <c r="M27" s="2363">
        <v>0</v>
      </c>
      <c r="N27" s="1979">
        <v>0</v>
      </c>
      <c r="O27" s="1980">
        <v>922</v>
      </c>
      <c r="P27" s="2624">
        <v>367</v>
      </c>
      <c r="Q27" s="2625">
        <v>416</v>
      </c>
      <c r="R27" s="2626">
        <v>477</v>
      </c>
      <c r="S27" s="2627">
        <v>20</v>
      </c>
      <c r="T27" s="1924">
        <v>913</v>
      </c>
      <c r="W27" s="2274"/>
      <c r="X27" s="2274"/>
      <c r="Y27" s="2274"/>
    </row>
    <row r="28" spans="1:25" ht="15.75" thickBot="1" x14ac:dyDescent="0.3">
      <c r="A28" s="1978" t="s">
        <v>44</v>
      </c>
      <c r="B28" s="2362">
        <v>112</v>
      </c>
      <c r="C28" s="2386">
        <v>3</v>
      </c>
      <c r="D28" s="2408">
        <v>0</v>
      </c>
      <c r="E28" s="2363">
        <v>47</v>
      </c>
      <c r="F28" s="2386">
        <v>0</v>
      </c>
      <c r="G28" s="2408">
        <v>0</v>
      </c>
      <c r="H28" s="2363">
        <v>0</v>
      </c>
      <c r="I28" s="1968">
        <v>162</v>
      </c>
      <c r="J28" s="2363">
        <v>0</v>
      </c>
      <c r="K28" s="2363">
        <v>0</v>
      </c>
      <c r="L28" s="2363">
        <v>0</v>
      </c>
      <c r="M28" s="2363">
        <v>0</v>
      </c>
      <c r="N28" s="1979">
        <v>0</v>
      </c>
      <c r="O28" s="1980">
        <v>162</v>
      </c>
      <c r="P28" s="2624">
        <v>43</v>
      </c>
      <c r="Q28" s="2625">
        <v>122</v>
      </c>
      <c r="R28" s="2626">
        <v>39</v>
      </c>
      <c r="S28" s="2627">
        <v>0</v>
      </c>
      <c r="T28" s="1924">
        <v>161</v>
      </c>
      <c r="W28" s="2274"/>
      <c r="X28" s="2274"/>
      <c r="Y28" s="2274"/>
    </row>
    <row r="29" spans="1:25" ht="15.75" thickBot="1" x14ac:dyDescent="0.3">
      <c r="A29" s="1978" t="s">
        <v>45</v>
      </c>
      <c r="B29" s="2362">
        <v>21</v>
      </c>
      <c r="C29" s="2386">
        <v>8</v>
      </c>
      <c r="D29" s="2408">
        <v>0</v>
      </c>
      <c r="E29" s="2363">
        <v>20</v>
      </c>
      <c r="F29" s="2386">
        <v>10</v>
      </c>
      <c r="G29" s="2408">
        <v>0</v>
      </c>
      <c r="H29" s="2363">
        <v>0</v>
      </c>
      <c r="I29" s="1968">
        <v>60</v>
      </c>
      <c r="J29" s="2363">
        <v>0</v>
      </c>
      <c r="K29" s="2363">
        <v>0</v>
      </c>
      <c r="L29" s="2363">
        <v>0</v>
      </c>
      <c r="M29" s="2363">
        <v>0</v>
      </c>
      <c r="N29" s="1979">
        <v>0</v>
      </c>
      <c r="O29" s="1980">
        <v>60</v>
      </c>
      <c r="P29" s="2624">
        <v>39</v>
      </c>
      <c r="Q29" s="2625">
        <v>54</v>
      </c>
      <c r="R29" s="2626">
        <v>2</v>
      </c>
      <c r="S29" s="2627">
        <v>0</v>
      </c>
      <c r="T29" s="1924">
        <v>56</v>
      </c>
      <c r="W29" s="2274"/>
      <c r="X29" s="2274"/>
      <c r="Y29" s="2274"/>
    </row>
    <row r="30" spans="1:25" ht="15.75" thickBot="1" x14ac:dyDescent="0.3">
      <c r="A30" s="1978" t="s">
        <v>46</v>
      </c>
      <c r="B30" s="2362">
        <v>257</v>
      </c>
      <c r="C30" s="2386">
        <v>0</v>
      </c>
      <c r="D30" s="2408">
        <v>0</v>
      </c>
      <c r="E30" s="2363">
        <v>232</v>
      </c>
      <c r="F30" s="2386">
        <v>0</v>
      </c>
      <c r="G30" s="2408">
        <v>0</v>
      </c>
      <c r="H30" s="2363">
        <v>0</v>
      </c>
      <c r="I30" s="1968">
        <v>489</v>
      </c>
      <c r="J30" s="2363">
        <v>0</v>
      </c>
      <c r="K30" s="2363">
        <v>0</v>
      </c>
      <c r="L30" s="2363">
        <v>0</v>
      </c>
      <c r="M30" s="2363">
        <v>0</v>
      </c>
      <c r="N30" s="1979">
        <v>0</v>
      </c>
      <c r="O30" s="1980">
        <v>489</v>
      </c>
      <c r="P30" s="2624">
        <v>202</v>
      </c>
      <c r="Q30" s="2625">
        <v>6</v>
      </c>
      <c r="R30" s="2626">
        <v>483</v>
      </c>
      <c r="S30" s="2627">
        <v>0</v>
      </c>
      <c r="T30" s="1924">
        <v>489</v>
      </c>
      <c r="W30" s="2274"/>
      <c r="X30" s="2274"/>
      <c r="Y30" s="2274"/>
    </row>
    <row r="31" spans="1:25" ht="15.75" thickBot="1" x14ac:dyDescent="0.3">
      <c r="A31" s="1978" t="s">
        <v>47</v>
      </c>
      <c r="B31" s="2362">
        <v>22</v>
      </c>
      <c r="C31" s="2386">
        <v>0</v>
      </c>
      <c r="D31" s="2408">
        <v>0</v>
      </c>
      <c r="E31" s="2363">
        <v>23</v>
      </c>
      <c r="F31" s="2386">
        <v>0</v>
      </c>
      <c r="G31" s="2408">
        <v>0</v>
      </c>
      <c r="H31" s="2363">
        <v>0</v>
      </c>
      <c r="I31" s="1968">
        <v>45</v>
      </c>
      <c r="J31" s="2363">
        <v>0</v>
      </c>
      <c r="K31" s="2363">
        <v>0</v>
      </c>
      <c r="L31" s="2363">
        <v>0</v>
      </c>
      <c r="M31" s="2363">
        <v>0</v>
      </c>
      <c r="N31" s="1979">
        <v>0</v>
      </c>
      <c r="O31" s="1980">
        <v>45</v>
      </c>
      <c r="P31" s="2624">
        <v>34</v>
      </c>
      <c r="Q31" s="2625">
        <v>0</v>
      </c>
      <c r="R31" s="2626">
        <v>34</v>
      </c>
      <c r="S31" s="2627">
        <v>7</v>
      </c>
      <c r="T31" s="1924">
        <v>41</v>
      </c>
      <c r="W31" s="2274"/>
      <c r="X31" s="2274"/>
      <c r="Y31" s="2274"/>
    </row>
    <row r="32" spans="1:25" ht="15.75" thickBot="1" x14ac:dyDescent="0.3">
      <c r="A32" s="1982" t="s">
        <v>557</v>
      </c>
      <c r="B32" s="2367">
        <v>950</v>
      </c>
      <c r="C32" s="2396">
        <v>176</v>
      </c>
      <c r="D32" s="2413">
        <v>57</v>
      </c>
      <c r="E32" s="2384">
        <v>361</v>
      </c>
      <c r="F32" s="2396">
        <v>35</v>
      </c>
      <c r="G32" s="2413">
        <v>0</v>
      </c>
      <c r="H32" s="2384">
        <v>63</v>
      </c>
      <c r="I32" s="1985">
        <v>1585</v>
      </c>
      <c r="J32" s="2384">
        <v>0</v>
      </c>
      <c r="K32" s="2384">
        <v>0</v>
      </c>
      <c r="L32" s="2384">
        <v>0</v>
      </c>
      <c r="M32" s="2384">
        <v>0</v>
      </c>
      <c r="N32" s="1984">
        <v>0</v>
      </c>
      <c r="O32" s="1984">
        <v>1585</v>
      </c>
      <c r="P32" s="2648">
        <v>627</v>
      </c>
      <c r="Q32" s="2649">
        <v>1208</v>
      </c>
      <c r="R32" s="2650">
        <v>326</v>
      </c>
      <c r="S32" s="2651">
        <v>0</v>
      </c>
      <c r="T32" s="1952">
        <v>1534</v>
      </c>
      <c r="W32" s="2274"/>
      <c r="X32" s="2274"/>
      <c r="Y32" s="2274"/>
    </row>
    <row r="33" spans="1:27" ht="15.75" thickBot="1" x14ac:dyDescent="0.3">
      <c r="A33" s="2680" t="s">
        <v>321</v>
      </c>
      <c r="B33" s="2368">
        <v>530</v>
      </c>
      <c r="C33" s="2386">
        <v>16</v>
      </c>
      <c r="D33" s="2408">
        <v>0</v>
      </c>
      <c r="E33" s="2363">
        <v>316</v>
      </c>
      <c r="F33" s="2386">
        <v>4</v>
      </c>
      <c r="G33" s="2408">
        <v>0</v>
      </c>
      <c r="H33" s="2363">
        <v>34</v>
      </c>
      <c r="I33" s="1968">
        <v>900</v>
      </c>
      <c r="J33" s="2363">
        <v>0</v>
      </c>
      <c r="K33" s="2363">
        <v>0</v>
      </c>
      <c r="L33" s="2363">
        <v>0</v>
      </c>
      <c r="M33" s="2363">
        <v>0</v>
      </c>
      <c r="N33" s="1979">
        <v>0</v>
      </c>
      <c r="O33" s="1980">
        <v>900</v>
      </c>
      <c r="P33" s="2624">
        <v>290</v>
      </c>
      <c r="Q33" s="2693">
        <v>494</v>
      </c>
      <c r="R33" s="2694">
        <v>393</v>
      </c>
      <c r="S33" s="2695">
        <v>0</v>
      </c>
      <c r="T33" s="1991">
        <v>887</v>
      </c>
      <c r="W33" s="2274"/>
      <c r="X33" s="2274"/>
      <c r="Y33" s="2274"/>
    </row>
    <row r="34" spans="1:27" s="2" customFormat="1" ht="15.75" thickBot="1" x14ac:dyDescent="0.3">
      <c r="A34" s="1992" t="s">
        <v>25</v>
      </c>
      <c r="B34" s="1967">
        <v>3421</v>
      </c>
      <c r="C34" s="1993">
        <v>857</v>
      </c>
      <c r="D34" s="1994">
        <v>189</v>
      </c>
      <c r="E34" s="1995">
        <v>2149</v>
      </c>
      <c r="F34" s="1993">
        <v>363</v>
      </c>
      <c r="G34" s="1994">
        <v>0</v>
      </c>
      <c r="H34" s="1995">
        <v>358</v>
      </c>
      <c r="I34" s="1968">
        <v>7149</v>
      </c>
      <c r="J34" s="1995">
        <v>0</v>
      </c>
      <c r="K34" s="1995">
        <v>0</v>
      </c>
      <c r="L34" s="1995">
        <v>0</v>
      </c>
      <c r="M34" s="1995">
        <v>0</v>
      </c>
      <c r="N34" s="1996">
        <v>0</v>
      </c>
      <c r="O34" s="1997">
        <v>7149</v>
      </c>
      <c r="P34" s="1995">
        <v>2902</v>
      </c>
      <c r="Q34" s="1998">
        <v>4331</v>
      </c>
      <c r="R34" s="1998">
        <v>2252</v>
      </c>
      <c r="S34" s="1999">
        <v>273</v>
      </c>
      <c r="T34" s="1970">
        <v>6856</v>
      </c>
      <c r="W34" s="930"/>
      <c r="X34" s="930"/>
      <c r="Y34" s="2274"/>
      <c r="Z34" s="61"/>
      <c r="AA34" s="61"/>
    </row>
    <row r="35" spans="1:27" s="2" customFormat="1" ht="15.75" thickBot="1" x14ac:dyDescent="0.3">
      <c r="A35" s="1966" t="s">
        <v>558</v>
      </c>
      <c r="B35" s="1967">
        <v>248264</v>
      </c>
      <c r="C35" s="2000">
        <v>39037</v>
      </c>
      <c r="D35" s="2001">
        <v>8004</v>
      </c>
      <c r="E35" s="1967">
        <v>61222</v>
      </c>
      <c r="F35" s="2002">
        <v>6289</v>
      </c>
      <c r="G35" s="1970">
        <v>882</v>
      </c>
      <c r="H35" s="1967">
        <v>21356</v>
      </c>
      <c r="I35" s="1968">
        <v>376170</v>
      </c>
      <c r="J35" s="1967">
        <v>5006</v>
      </c>
      <c r="K35" s="1967">
        <v>1406</v>
      </c>
      <c r="L35" s="1967">
        <v>0</v>
      </c>
      <c r="M35" s="1967">
        <v>29</v>
      </c>
      <c r="N35" s="1968">
        <v>6441</v>
      </c>
      <c r="O35" s="1969">
        <v>382611</v>
      </c>
      <c r="P35" s="1967">
        <v>111459</v>
      </c>
      <c r="Q35" s="2003">
        <v>324208</v>
      </c>
      <c r="R35" s="2003">
        <v>21694</v>
      </c>
      <c r="S35" s="2004">
        <v>14627</v>
      </c>
      <c r="T35" s="2005">
        <v>360530</v>
      </c>
      <c r="Z35" s="61"/>
      <c r="AA35" s="61"/>
    </row>
    <row r="36" spans="1:27" x14ac:dyDescent="0.25">
      <c r="A36" s="2006"/>
      <c r="B36" s="2007"/>
      <c r="C36" s="2007"/>
      <c r="D36" s="2008"/>
      <c r="E36" s="2007"/>
      <c r="F36" s="2007"/>
      <c r="G36" s="2009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7" s="2" customFormat="1" ht="14.25" customHeight="1" thickBot="1" x14ac:dyDescent="0.3">
      <c r="A37" s="61"/>
      <c r="B37" s="61"/>
      <c r="C37" s="61"/>
      <c r="D37" s="1904"/>
      <c r="E37" s="61"/>
      <c r="F37" s="61"/>
      <c r="G37" s="2010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7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7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7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7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7" s="2" customFormat="1" ht="72" thickBot="1" x14ac:dyDescent="0.3">
      <c r="A42" s="3611"/>
      <c r="B42" s="3605"/>
      <c r="C42" s="2726" t="s">
        <v>15</v>
      </c>
      <c r="D42" s="1909" t="s">
        <v>546</v>
      </c>
      <c r="E42" s="3609"/>
      <c r="F42" s="2726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7" s="2" customFormat="1" x14ac:dyDescent="0.25">
      <c r="A43" s="2011" t="s">
        <v>27</v>
      </c>
      <c r="B43" s="2362">
        <v>157106</v>
      </c>
      <c r="C43" s="2397">
        <v>17196</v>
      </c>
      <c r="D43" s="2414">
        <v>4704</v>
      </c>
      <c r="E43" s="2428">
        <v>9659</v>
      </c>
      <c r="F43" s="2428">
        <v>1770</v>
      </c>
      <c r="G43" s="2430">
        <v>582</v>
      </c>
      <c r="H43" s="2438">
        <v>10125</v>
      </c>
      <c r="I43" s="1918">
        <v>195856</v>
      </c>
      <c r="J43" s="2385">
        <v>2371</v>
      </c>
      <c r="K43" s="2428">
        <v>145</v>
      </c>
      <c r="L43" s="2428">
        <v>0</v>
      </c>
      <c r="M43" s="2438">
        <v>0</v>
      </c>
      <c r="N43" s="1918">
        <v>2516</v>
      </c>
      <c r="O43" s="1919">
        <v>198372</v>
      </c>
      <c r="P43" s="2646">
        <v>56242</v>
      </c>
      <c r="Q43" s="2625">
        <v>176796</v>
      </c>
      <c r="R43" s="2626">
        <v>2747</v>
      </c>
      <c r="S43" s="2627">
        <v>4336</v>
      </c>
      <c r="T43" s="2017">
        <v>183879</v>
      </c>
    </row>
    <row r="44" spans="1:27" s="2" customFormat="1" ht="15.75" thickBot="1" x14ac:dyDescent="0.3">
      <c r="A44" s="1978" t="s">
        <v>28</v>
      </c>
      <c r="B44" s="2368">
        <v>87739</v>
      </c>
      <c r="C44" s="2398">
        <v>20983</v>
      </c>
      <c r="D44" s="2415">
        <v>3111</v>
      </c>
      <c r="E44" s="2398">
        <v>49414</v>
      </c>
      <c r="F44" s="2398">
        <v>4156</v>
      </c>
      <c r="G44" s="2430">
        <v>300</v>
      </c>
      <c r="H44" s="2438">
        <v>10874</v>
      </c>
      <c r="I44" s="1960">
        <v>173165</v>
      </c>
      <c r="J44" s="2386">
        <v>2635</v>
      </c>
      <c r="K44" s="2398">
        <v>1261</v>
      </c>
      <c r="L44" s="2398">
        <v>0</v>
      </c>
      <c r="M44" s="2438">
        <v>29</v>
      </c>
      <c r="N44" s="1918">
        <v>3925</v>
      </c>
      <c r="O44" s="1919">
        <v>177090</v>
      </c>
      <c r="P44" s="2652">
        <v>52314</v>
      </c>
      <c r="Q44" s="2693">
        <v>143081</v>
      </c>
      <c r="R44" s="2694">
        <v>16695</v>
      </c>
      <c r="S44" s="2695">
        <v>10018</v>
      </c>
      <c r="T44" s="2697">
        <v>169794</v>
      </c>
    </row>
    <row r="45" spans="1:27" s="2" customFormat="1" ht="15.75" thickBot="1" x14ac:dyDescent="0.3">
      <c r="A45" s="1966" t="s">
        <v>24</v>
      </c>
      <c r="B45" s="1967">
        <v>244843</v>
      </c>
      <c r="C45" s="2000">
        <v>38180</v>
      </c>
      <c r="D45" s="1998">
        <v>7815</v>
      </c>
      <c r="E45" s="2000">
        <v>59073</v>
      </c>
      <c r="F45" s="2000">
        <v>5926</v>
      </c>
      <c r="G45" s="1998">
        <v>882</v>
      </c>
      <c r="H45" s="2002">
        <v>20998</v>
      </c>
      <c r="I45" s="1968">
        <v>369021</v>
      </c>
      <c r="J45" s="2000">
        <v>5006</v>
      </c>
      <c r="K45" s="2000">
        <v>1406</v>
      </c>
      <c r="L45" s="2000">
        <v>0</v>
      </c>
      <c r="M45" s="2000">
        <v>29</v>
      </c>
      <c r="N45" s="1968">
        <v>6441</v>
      </c>
      <c r="O45" s="1969">
        <v>375462</v>
      </c>
      <c r="P45" s="2002">
        <v>108556</v>
      </c>
      <c r="Q45" s="2022">
        <v>319877</v>
      </c>
      <c r="R45" s="2022">
        <v>19442</v>
      </c>
      <c r="S45" s="2023">
        <v>14354</v>
      </c>
      <c r="T45" s="1994">
        <v>353674</v>
      </c>
    </row>
    <row r="46" spans="1:27" s="2" customFormat="1" ht="15.75" thickBot="1" x14ac:dyDescent="0.3">
      <c r="A46" s="1966" t="s">
        <v>25</v>
      </c>
      <c r="B46" s="1967">
        <v>3421</v>
      </c>
      <c r="C46" s="2024">
        <v>857</v>
      </c>
      <c r="D46" s="2003">
        <v>189</v>
      </c>
      <c r="E46" s="2024">
        <v>2149</v>
      </c>
      <c r="F46" s="2024">
        <v>363</v>
      </c>
      <c r="G46" s="2003">
        <v>0</v>
      </c>
      <c r="H46" s="2024">
        <v>358</v>
      </c>
      <c r="I46" s="1968">
        <v>7149</v>
      </c>
      <c r="J46" s="2024">
        <v>0</v>
      </c>
      <c r="K46" s="2024">
        <v>0</v>
      </c>
      <c r="L46" s="2024">
        <v>0</v>
      </c>
      <c r="M46" s="2024">
        <v>0</v>
      </c>
      <c r="N46" s="2025">
        <v>0</v>
      </c>
      <c r="O46" s="2026">
        <v>7149</v>
      </c>
      <c r="P46" s="2027">
        <v>2902</v>
      </c>
      <c r="Q46" s="1998">
        <v>4331</v>
      </c>
      <c r="R46" s="1998">
        <v>2252</v>
      </c>
      <c r="S46" s="1999">
        <v>273</v>
      </c>
      <c r="T46" s="1970">
        <v>6856</v>
      </c>
    </row>
    <row r="47" spans="1:27" s="2" customFormat="1" ht="15.75" thickBot="1" x14ac:dyDescent="0.3">
      <c r="A47" s="2028" t="s">
        <v>558</v>
      </c>
      <c r="B47" s="1967">
        <v>248264</v>
      </c>
      <c r="C47" s="2024">
        <v>39037</v>
      </c>
      <c r="D47" s="2003">
        <v>8004</v>
      </c>
      <c r="E47" s="2024">
        <v>61222</v>
      </c>
      <c r="F47" s="2024">
        <v>6289</v>
      </c>
      <c r="G47" s="2003">
        <v>882</v>
      </c>
      <c r="H47" s="2027">
        <v>21356</v>
      </c>
      <c r="I47" s="2029">
        <v>376170</v>
      </c>
      <c r="J47" s="2024">
        <v>5006</v>
      </c>
      <c r="K47" s="2024">
        <v>1406</v>
      </c>
      <c r="L47" s="2024">
        <v>0</v>
      </c>
      <c r="M47" s="2024">
        <v>29</v>
      </c>
      <c r="N47" s="2029">
        <v>6441</v>
      </c>
      <c r="O47" s="2030">
        <v>382611</v>
      </c>
      <c r="P47" s="2002">
        <v>111459</v>
      </c>
      <c r="Q47" s="2003">
        <v>324208</v>
      </c>
      <c r="R47" s="2003">
        <v>21694</v>
      </c>
      <c r="S47" s="2004">
        <v>14627</v>
      </c>
      <c r="T47" s="2005">
        <v>360530</v>
      </c>
    </row>
    <row r="48" spans="1:27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973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2010"/>
      <c r="H49" s="61"/>
      <c r="I49" s="2274"/>
      <c r="J49" s="61"/>
      <c r="K49" s="61"/>
      <c r="L49" s="61"/>
      <c r="M49" s="61"/>
      <c r="N49" s="2274"/>
      <c r="O49" s="61"/>
      <c r="P49" s="973"/>
      <c r="Q49" s="113"/>
      <c r="R49" s="113"/>
      <c r="S49" s="113"/>
      <c r="T49" s="113"/>
    </row>
    <row r="50" spans="1:20" x14ac:dyDescent="0.25">
      <c r="I50" s="2275"/>
      <c r="L50" s="2274"/>
      <c r="N50" s="2275"/>
      <c r="P50" s="2"/>
      <c r="Q50" s="2010"/>
      <c r="R50" s="2010"/>
      <c r="S50" s="2010"/>
    </row>
    <row r="51" spans="1:20" ht="15.75" thickBot="1" x14ac:dyDescent="0.3">
      <c r="P51" s="2"/>
      <c r="Q51" s="973"/>
      <c r="R51" s="973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726" t="s">
        <v>15</v>
      </c>
      <c r="D56" s="1909" t="s">
        <v>546</v>
      </c>
      <c r="E56" s="3609"/>
      <c r="F56" s="2726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2376" t="s">
        <v>17</v>
      </c>
      <c r="B57" s="2369">
        <v>99382</v>
      </c>
      <c r="C57" s="2399">
        <v>62313</v>
      </c>
      <c r="D57" s="2416">
        <v>3673</v>
      </c>
      <c r="E57" s="2369">
        <v>24644</v>
      </c>
      <c r="F57" s="2399">
        <v>8774</v>
      </c>
      <c r="G57" s="2416">
        <v>993</v>
      </c>
      <c r="H57" s="2369">
        <v>5554</v>
      </c>
      <c r="I57" s="2034">
        <v>200667</v>
      </c>
      <c r="J57" s="2369">
        <v>9657</v>
      </c>
      <c r="K57" s="2369">
        <v>3725</v>
      </c>
      <c r="L57" s="2369">
        <v>4544</v>
      </c>
      <c r="M57" s="2369">
        <v>63</v>
      </c>
      <c r="N57" s="2034">
        <v>17990</v>
      </c>
      <c r="O57" s="2035">
        <v>218656</v>
      </c>
      <c r="P57" s="2457">
        <v>72058</v>
      </c>
      <c r="Q57" s="2471">
        <v>48256</v>
      </c>
      <c r="R57" s="2486">
        <v>82892</v>
      </c>
      <c r="S57" s="2499">
        <v>82187</v>
      </c>
      <c r="T57" s="2040">
        <v>213336</v>
      </c>
    </row>
    <row r="58" spans="1:20" x14ac:dyDescent="0.25">
      <c r="A58" s="2696" t="s">
        <v>613</v>
      </c>
      <c r="B58" s="2370">
        <v>111299</v>
      </c>
      <c r="C58" s="2400">
        <v>65272</v>
      </c>
      <c r="D58" s="2417">
        <v>7552</v>
      </c>
      <c r="E58" s="2370">
        <v>18249</v>
      </c>
      <c r="F58" s="2400">
        <v>11234</v>
      </c>
      <c r="G58" s="2416">
        <v>816</v>
      </c>
      <c r="H58" s="2369">
        <v>7025</v>
      </c>
      <c r="I58" s="2034">
        <v>213078</v>
      </c>
      <c r="J58" s="2370">
        <v>31905</v>
      </c>
      <c r="K58" s="2370">
        <v>6010</v>
      </c>
      <c r="L58" s="2370">
        <v>13408</v>
      </c>
      <c r="M58" s="2369">
        <v>5144</v>
      </c>
      <c r="N58" s="2034">
        <v>56466</v>
      </c>
      <c r="O58" s="2035">
        <v>269544</v>
      </c>
      <c r="P58" s="2458">
        <v>139725</v>
      </c>
      <c r="Q58" s="2472">
        <v>28715</v>
      </c>
      <c r="R58" s="2168">
        <v>76853</v>
      </c>
      <c r="S58" s="2169">
        <v>98371</v>
      </c>
      <c r="T58" s="2040">
        <v>203940</v>
      </c>
    </row>
    <row r="59" spans="1:20" s="1945" customFormat="1" x14ac:dyDescent="0.25">
      <c r="A59" s="1933" t="s">
        <v>553</v>
      </c>
      <c r="B59" s="2371">
        <v>33421</v>
      </c>
      <c r="C59" s="2401">
        <v>21747</v>
      </c>
      <c r="D59" s="2418">
        <v>3330</v>
      </c>
      <c r="E59" s="2371">
        <v>5256</v>
      </c>
      <c r="F59" s="2401">
        <v>4286</v>
      </c>
      <c r="G59" s="2431">
        <v>0</v>
      </c>
      <c r="H59" s="2439">
        <v>2645</v>
      </c>
      <c r="I59" s="2053">
        <v>67354</v>
      </c>
      <c r="J59" s="2371">
        <v>5874</v>
      </c>
      <c r="K59" s="2371">
        <v>1659</v>
      </c>
      <c r="L59" s="2371">
        <v>7883</v>
      </c>
      <c r="M59" s="2439">
        <v>2139</v>
      </c>
      <c r="N59" s="2053">
        <v>17555</v>
      </c>
      <c r="O59" s="2054">
        <v>84909</v>
      </c>
      <c r="P59" s="2459">
        <v>48534</v>
      </c>
      <c r="Q59" s="2473">
        <v>11378</v>
      </c>
      <c r="R59" s="2487">
        <v>19730</v>
      </c>
      <c r="S59" s="2487">
        <v>18618</v>
      </c>
      <c r="T59" s="2052">
        <v>49726</v>
      </c>
    </row>
    <row r="60" spans="1:20" s="1945" customFormat="1" x14ac:dyDescent="0.25">
      <c r="A60" s="1933" t="s">
        <v>412</v>
      </c>
      <c r="B60" s="2371">
        <v>43239</v>
      </c>
      <c r="C60" s="2401">
        <v>16970</v>
      </c>
      <c r="D60" s="2418">
        <v>734</v>
      </c>
      <c r="E60" s="2371">
        <v>6518</v>
      </c>
      <c r="F60" s="2401">
        <v>3123</v>
      </c>
      <c r="G60" s="2431">
        <v>196</v>
      </c>
      <c r="H60" s="2439">
        <v>2442</v>
      </c>
      <c r="I60" s="2053">
        <v>72291</v>
      </c>
      <c r="J60" s="2371">
        <v>14820</v>
      </c>
      <c r="K60" s="2371">
        <v>429</v>
      </c>
      <c r="L60" s="2371">
        <v>371</v>
      </c>
      <c r="M60" s="2439">
        <v>2755</v>
      </c>
      <c r="N60" s="2053">
        <v>18375</v>
      </c>
      <c r="O60" s="2054">
        <v>90666</v>
      </c>
      <c r="P60" s="2459">
        <v>46018</v>
      </c>
      <c r="Q60" s="2473">
        <v>8227</v>
      </c>
      <c r="R60" s="2487">
        <v>27567</v>
      </c>
      <c r="S60" s="2487">
        <v>32747</v>
      </c>
      <c r="T60" s="2052">
        <v>68541</v>
      </c>
    </row>
    <row r="61" spans="1:20" s="1945" customFormat="1" x14ac:dyDescent="0.25">
      <c r="A61" s="1933" t="s">
        <v>554</v>
      </c>
      <c r="B61" s="2371">
        <v>31826</v>
      </c>
      <c r="C61" s="2401">
        <v>24947</v>
      </c>
      <c r="D61" s="2418">
        <v>3094</v>
      </c>
      <c r="E61" s="2371">
        <v>5837</v>
      </c>
      <c r="F61" s="2401">
        <v>3685</v>
      </c>
      <c r="G61" s="2431">
        <v>597</v>
      </c>
      <c r="H61" s="2439">
        <v>1328</v>
      </c>
      <c r="I61" s="2053">
        <v>67623</v>
      </c>
      <c r="J61" s="2371">
        <v>10683</v>
      </c>
      <c r="K61" s="2371">
        <v>3389</v>
      </c>
      <c r="L61" s="2371">
        <v>5106</v>
      </c>
      <c r="M61" s="2439">
        <v>249</v>
      </c>
      <c r="N61" s="2053">
        <v>19427</v>
      </c>
      <c r="O61" s="2054">
        <v>87050</v>
      </c>
      <c r="P61" s="2459">
        <v>41770</v>
      </c>
      <c r="Q61" s="2473">
        <v>6214</v>
      </c>
      <c r="R61" s="2487">
        <v>27036</v>
      </c>
      <c r="S61" s="2487">
        <v>45727</v>
      </c>
      <c r="T61" s="2052">
        <v>78976</v>
      </c>
    </row>
    <row r="62" spans="1:20" x14ac:dyDescent="0.25">
      <c r="A62" s="2696" t="s">
        <v>614</v>
      </c>
      <c r="B62" s="2370">
        <v>23601</v>
      </c>
      <c r="C62" s="2400">
        <v>8513</v>
      </c>
      <c r="D62" s="2417">
        <v>1313</v>
      </c>
      <c r="E62" s="2370">
        <v>4704</v>
      </c>
      <c r="F62" s="2400">
        <v>1656</v>
      </c>
      <c r="G62" s="2416">
        <v>94</v>
      </c>
      <c r="H62" s="2369">
        <v>1783</v>
      </c>
      <c r="I62" s="2034">
        <v>40257</v>
      </c>
      <c r="J62" s="2370">
        <v>4657</v>
      </c>
      <c r="K62" s="2370">
        <v>861</v>
      </c>
      <c r="L62" s="2370">
        <v>434</v>
      </c>
      <c r="M62" s="2369">
        <v>408</v>
      </c>
      <c r="N62" s="2034">
        <v>6360</v>
      </c>
      <c r="O62" s="2035">
        <v>46617</v>
      </c>
      <c r="P62" s="2458">
        <v>23986</v>
      </c>
      <c r="Q62" s="2472">
        <v>12609</v>
      </c>
      <c r="R62" s="2168">
        <v>16683</v>
      </c>
      <c r="S62" s="2169">
        <v>12082</v>
      </c>
      <c r="T62" s="2040">
        <v>41374</v>
      </c>
    </row>
    <row r="63" spans="1:20" x14ac:dyDescent="0.25">
      <c r="A63" s="1947" t="s">
        <v>556</v>
      </c>
      <c r="B63" s="2698">
        <v>13452</v>
      </c>
      <c r="C63" s="2699">
        <v>3953</v>
      </c>
      <c r="D63" s="2700">
        <v>1005</v>
      </c>
      <c r="E63" s="2698">
        <v>2532</v>
      </c>
      <c r="F63" s="2699">
        <v>755</v>
      </c>
      <c r="G63" s="2422">
        <v>73</v>
      </c>
      <c r="H63" s="2440">
        <v>1087</v>
      </c>
      <c r="I63" s="2062">
        <v>21779</v>
      </c>
      <c r="J63" s="2698">
        <v>3944</v>
      </c>
      <c r="K63" s="2698">
        <v>434</v>
      </c>
      <c r="L63" s="2698">
        <v>256</v>
      </c>
      <c r="M63" s="2448">
        <v>407</v>
      </c>
      <c r="N63" s="2062">
        <v>5041</v>
      </c>
      <c r="O63" s="2062">
        <v>26820</v>
      </c>
      <c r="P63" s="2701">
        <v>13798</v>
      </c>
      <c r="Q63" s="2702">
        <v>4392</v>
      </c>
      <c r="R63" s="2703">
        <v>8891</v>
      </c>
      <c r="S63" s="2703">
        <v>9960</v>
      </c>
      <c r="T63" s="2062">
        <v>23243</v>
      </c>
    </row>
    <row r="64" spans="1:20" ht="15.75" thickBot="1" x14ac:dyDescent="0.3">
      <c r="A64" s="2696" t="s">
        <v>23</v>
      </c>
      <c r="B64" s="2704">
        <v>41668</v>
      </c>
      <c r="C64" s="2705">
        <v>27478</v>
      </c>
      <c r="D64" s="2706">
        <v>1948</v>
      </c>
      <c r="E64" s="2704">
        <v>10106</v>
      </c>
      <c r="F64" s="2705">
        <v>3415</v>
      </c>
      <c r="G64" s="2417">
        <v>344</v>
      </c>
      <c r="H64" s="2369">
        <v>2689</v>
      </c>
      <c r="I64" s="2034">
        <v>85356</v>
      </c>
      <c r="J64" s="2704">
        <v>5093</v>
      </c>
      <c r="K64" s="2704">
        <v>2755</v>
      </c>
      <c r="L64" s="2704">
        <v>998</v>
      </c>
      <c r="M64" s="2369">
        <v>144</v>
      </c>
      <c r="N64" s="2071">
        <v>8990</v>
      </c>
      <c r="O64" s="2072">
        <v>94346</v>
      </c>
      <c r="P64" s="2707">
        <v>35508</v>
      </c>
      <c r="Q64" s="2708">
        <v>18358</v>
      </c>
      <c r="R64" s="2709">
        <v>15906</v>
      </c>
      <c r="S64" s="2710">
        <v>53460</v>
      </c>
      <c r="T64" s="2040">
        <v>87723</v>
      </c>
    </row>
    <row r="65" spans="1:20" ht="15.75" thickBot="1" x14ac:dyDescent="0.3">
      <c r="A65" s="1966" t="s">
        <v>24</v>
      </c>
      <c r="B65" s="2077">
        <v>275950</v>
      </c>
      <c r="C65" s="2077">
        <v>163576</v>
      </c>
      <c r="D65" s="2080">
        <v>14487</v>
      </c>
      <c r="E65" s="2077">
        <v>57703</v>
      </c>
      <c r="F65" s="2077">
        <v>25079</v>
      </c>
      <c r="G65" s="2080">
        <v>2247</v>
      </c>
      <c r="H65" s="2077">
        <v>17050</v>
      </c>
      <c r="I65" s="2078">
        <v>539357</v>
      </c>
      <c r="J65" s="2077">
        <v>51312</v>
      </c>
      <c r="K65" s="2077">
        <v>13351</v>
      </c>
      <c r="L65" s="2077">
        <v>19384</v>
      </c>
      <c r="M65" s="2077">
        <v>5759</v>
      </c>
      <c r="N65" s="2078">
        <v>89806</v>
      </c>
      <c r="O65" s="2079">
        <v>629163</v>
      </c>
      <c r="P65" s="2077">
        <v>271278</v>
      </c>
      <c r="Q65" s="2080">
        <v>107938</v>
      </c>
      <c r="R65" s="2080">
        <v>192334</v>
      </c>
      <c r="S65" s="2080">
        <v>246101</v>
      </c>
      <c r="T65" s="2080">
        <v>546374</v>
      </c>
    </row>
    <row r="66" spans="1:20" x14ac:dyDescent="0.25">
      <c r="A66" s="1971" t="s">
        <v>609</v>
      </c>
      <c r="B66" s="2374">
        <v>14686</v>
      </c>
      <c r="C66" s="2404">
        <v>6531</v>
      </c>
      <c r="D66" s="2421">
        <v>123</v>
      </c>
      <c r="E66" s="2374">
        <v>3586</v>
      </c>
      <c r="F66" s="2404">
        <v>2797</v>
      </c>
      <c r="G66" s="2421">
        <v>0</v>
      </c>
      <c r="H66" s="2374">
        <v>754</v>
      </c>
      <c r="I66" s="2034">
        <v>28354</v>
      </c>
      <c r="J66" s="2374">
        <v>12545</v>
      </c>
      <c r="K66" s="2374">
        <v>4789</v>
      </c>
      <c r="L66" s="2374">
        <v>3488</v>
      </c>
      <c r="M66" s="2374">
        <v>233</v>
      </c>
      <c r="N66" s="2084">
        <v>21055</v>
      </c>
      <c r="O66" s="2085">
        <v>49409</v>
      </c>
      <c r="P66" s="2221">
        <v>25171</v>
      </c>
      <c r="Q66" s="2471">
        <v>2281</v>
      </c>
      <c r="R66" s="2486">
        <v>6322</v>
      </c>
      <c r="S66" s="2039">
        <v>18461</v>
      </c>
      <c r="T66" s="2040">
        <v>27064</v>
      </c>
    </row>
    <row r="67" spans="1:20" x14ac:dyDescent="0.25">
      <c r="A67" s="1978" t="s">
        <v>610</v>
      </c>
      <c r="B67" s="2370">
        <v>15849</v>
      </c>
      <c r="C67" s="2400">
        <v>17679</v>
      </c>
      <c r="D67" s="2417">
        <v>0</v>
      </c>
      <c r="E67" s="2370">
        <v>5797</v>
      </c>
      <c r="F67" s="2400">
        <v>3594</v>
      </c>
      <c r="G67" s="2417">
        <v>0</v>
      </c>
      <c r="H67" s="2370">
        <v>332</v>
      </c>
      <c r="I67" s="2034">
        <v>43251</v>
      </c>
      <c r="J67" s="2370">
        <v>6421</v>
      </c>
      <c r="K67" s="2370">
        <v>11013</v>
      </c>
      <c r="L67" s="2370">
        <v>1116</v>
      </c>
      <c r="M67" s="2370">
        <v>386</v>
      </c>
      <c r="N67" s="2087">
        <v>18936</v>
      </c>
      <c r="O67" s="2088">
        <v>62187</v>
      </c>
      <c r="P67" s="2458">
        <v>20713</v>
      </c>
      <c r="Q67" s="2472">
        <v>777</v>
      </c>
      <c r="R67" s="2168">
        <v>2093</v>
      </c>
      <c r="S67" s="2047">
        <v>20978</v>
      </c>
      <c r="T67" s="2040">
        <v>23848</v>
      </c>
    </row>
    <row r="68" spans="1:20" x14ac:dyDescent="0.25">
      <c r="A68" s="1978" t="s">
        <v>37</v>
      </c>
      <c r="B68" s="2370">
        <v>1801</v>
      </c>
      <c r="C68" s="2400">
        <v>6959</v>
      </c>
      <c r="D68" s="2417">
        <v>0</v>
      </c>
      <c r="E68" s="2370">
        <v>369</v>
      </c>
      <c r="F68" s="2400">
        <v>715</v>
      </c>
      <c r="G68" s="2417">
        <v>138</v>
      </c>
      <c r="H68" s="2370">
        <v>179</v>
      </c>
      <c r="I68" s="2034">
        <v>10024</v>
      </c>
      <c r="J68" s="2370">
        <v>165</v>
      </c>
      <c r="K68" s="2370">
        <v>201</v>
      </c>
      <c r="L68" s="2370">
        <v>190</v>
      </c>
      <c r="M68" s="2370">
        <v>0</v>
      </c>
      <c r="N68" s="2087">
        <v>556</v>
      </c>
      <c r="O68" s="2088">
        <v>10580</v>
      </c>
      <c r="P68" s="2458">
        <v>2224</v>
      </c>
      <c r="Q68" s="2472">
        <v>222</v>
      </c>
      <c r="R68" s="2168">
        <v>1290</v>
      </c>
      <c r="S68" s="2047">
        <v>3177</v>
      </c>
      <c r="T68" s="2040">
        <v>4688</v>
      </c>
    </row>
    <row r="69" spans="1:20" x14ac:dyDescent="0.25">
      <c r="A69" s="1978" t="s">
        <v>38</v>
      </c>
      <c r="B69" s="2370">
        <v>938</v>
      </c>
      <c r="C69" s="2400">
        <v>794</v>
      </c>
      <c r="D69" s="2417">
        <v>0</v>
      </c>
      <c r="E69" s="2370">
        <v>365</v>
      </c>
      <c r="F69" s="2400">
        <v>0</v>
      </c>
      <c r="G69" s="2417">
        <v>0</v>
      </c>
      <c r="H69" s="2370">
        <v>38</v>
      </c>
      <c r="I69" s="2034">
        <v>2136</v>
      </c>
      <c r="J69" s="2370">
        <v>0</v>
      </c>
      <c r="K69" s="2370">
        <v>30</v>
      </c>
      <c r="L69" s="2370">
        <v>0</v>
      </c>
      <c r="M69" s="2370">
        <v>0</v>
      </c>
      <c r="N69" s="2087">
        <v>30</v>
      </c>
      <c r="O69" s="2088">
        <v>2166</v>
      </c>
      <c r="P69" s="2458">
        <v>836</v>
      </c>
      <c r="Q69" s="2472">
        <v>494</v>
      </c>
      <c r="R69" s="2168">
        <v>1547</v>
      </c>
      <c r="S69" s="2047">
        <v>12</v>
      </c>
      <c r="T69" s="2040">
        <v>2053</v>
      </c>
    </row>
    <row r="70" spans="1:20" x14ac:dyDescent="0.25">
      <c r="A70" s="1978" t="s">
        <v>39</v>
      </c>
      <c r="B70" s="2370">
        <v>13371</v>
      </c>
      <c r="C70" s="2400">
        <v>27788</v>
      </c>
      <c r="D70" s="2417">
        <v>0</v>
      </c>
      <c r="E70" s="2370">
        <v>2778</v>
      </c>
      <c r="F70" s="2400">
        <v>812</v>
      </c>
      <c r="G70" s="2417">
        <v>252</v>
      </c>
      <c r="H70" s="2370">
        <v>1042</v>
      </c>
      <c r="I70" s="2034">
        <v>45790</v>
      </c>
      <c r="J70" s="2370">
        <v>6953</v>
      </c>
      <c r="K70" s="2370">
        <v>11702</v>
      </c>
      <c r="L70" s="2370">
        <v>46534</v>
      </c>
      <c r="M70" s="2370">
        <v>840</v>
      </c>
      <c r="N70" s="2087">
        <v>66029</v>
      </c>
      <c r="O70" s="2088">
        <v>111819</v>
      </c>
      <c r="P70" s="2458">
        <v>62300</v>
      </c>
      <c r="Q70" s="2472">
        <v>2619</v>
      </c>
      <c r="R70" s="2168">
        <v>10951</v>
      </c>
      <c r="S70" s="2047">
        <v>63211</v>
      </c>
      <c r="T70" s="2040">
        <v>76781</v>
      </c>
    </row>
    <row r="71" spans="1:20" ht="15" customHeight="1" x14ac:dyDescent="0.25">
      <c r="A71" s="1978" t="s">
        <v>40</v>
      </c>
      <c r="B71" s="2370">
        <v>5466</v>
      </c>
      <c r="C71" s="2400">
        <v>7559</v>
      </c>
      <c r="D71" s="2417">
        <v>289</v>
      </c>
      <c r="E71" s="2370">
        <v>1675</v>
      </c>
      <c r="F71" s="2400">
        <v>5572</v>
      </c>
      <c r="G71" s="2417">
        <v>0</v>
      </c>
      <c r="H71" s="2370">
        <v>6783</v>
      </c>
      <c r="I71" s="2034">
        <v>27055</v>
      </c>
      <c r="J71" s="2370">
        <v>25314</v>
      </c>
      <c r="K71" s="2370">
        <v>8296</v>
      </c>
      <c r="L71" s="2370">
        <v>2207</v>
      </c>
      <c r="M71" s="2370">
        <v>1881</v>
      </c>
      <c r="N71" s="2087">
        <v>37698</v>
      </c>
      <c r="O71" s="2088">
        <v>64753</v>
      </c>
      <c r="P71" s="2458">
        <v>55230</v>
      </c>
      <c r="Q71" s="2472">
        <v>895</v>
      </c>
      <c r="R71" s="2168">
        <v>15</v>
      </c>
      <c r="S71" s="2047">
        <v>3752</v>
      </c>
      <c r="T71" s="2040">
        <v>4662</v>
      </c>
    </row>
    <row r="72" spans="1:20" x14ac:dyDescent="0.25">
      <c r="A72" s="2696" t="s">
        <v>41</v>
      </c>
      <c r="B72" s="2370">
        <v>9029</v>
      </c>
      <c r="C72" s="2400">
        <v>12609</v>
      </c>
      <c r="D72" s="2417">
        <v>424</v>
      </c>
      <c r="E72" s="2370">
        <v>2380</v>
      </c>
      <c r="F72" s="2400">
        <v>2321</v>
      </c>
      <c r="G72" s="2417">
        <v>0</v>
      </c>
      <c r="H72" s="2370">
        <v>1722</v>
      </c>
      <c r="I72" s="2034">
        <v>28060</v>
      </c>
      <c r="J72" s="2370">
        <v>3784</v>
      </c>
      <c r="K72" s="2370">
        <v>403</v>
      </c>
      <c r="L72" s="2370">
        <v>1227</v>
      </c>
      <c r="M72" s="2370">
        <v>1248</v>
      </c>
      <c r="N72" s="2087">
        <v>6662</v>
      </c>
      <c r="O72" s="2088">
        <v>34722</v>
      </c>
      <c r="P72" s="2458">
        <v>16442</v>
      </c>
      <c r="Q72" s="2472">
        <v>468</v>
      </c>
      <c r="R72" s="2168">
        <v>922</v>
      </c>
      <c r="S72" s="2047">
        <v>11307</v>
      </c>
      <c r="T72" s="2040">
        <v>12698</v>
      </c>
    </row>
    <row r="73" spans="1:20" x14ac:dyDescent="0.25">
      <c r="A73" s="1978" t="s">
        <v>42</v>
      </c>
      <c r="B73" s="2370">
        <v>18333</v>
      </c>
      <c r="C73" s="2400">
        <v>29335</v>
      </c>
      <c r="D73" s="2417">
        <v>279</v>
      </c>
      <c r="E73" s="2370">
        <v>10244</v>
      </c>
      <c r="F73" s="2400">
        <v>13670</v>
      </c>
      <c r="G73" s="2417">
        <v>0</v>
      </c>
      <c r="H73" s="2370">
        <v>3384</v>
      </c>
      <c r="I73" s="2034">
        <v>74966</v>
      </c>
      <c r="J73" s="2370">
        <v>61</v>
      </c>
      <c r="K73" s="2370">
        <v>100</v>
      </c>
      <c r="L73" s="2370">
        <v>1266</v>
      </c>
      <c r="M73" s="2370">
        <v>0</v>
      </c>
      <c r="N73" s="2087">
        <v>1427</v>
      </c>
      <c r="O73" s="2088">
        <v>76393</v>
      </c>
      <c r="P73" s="2458">
        <v>44809</v>
      </c>
      <c r="Q73" s="2472">
        <v>502</v>
      </c>
      <c r="R73" s="2168">
        <v>6510</v>
      </c>
      <c r="S73" s="2047">
        <v>39713</v>
      </c>
      <c r="T73" s="2040">
        <v>46725</v>
      </c>
    </row>
    <row r="74" spans="1:20" x14ac:dyDescent="0.25">
      <c r="A74" s="1978" t="s">
        <v>43</v>
      </c>
      <c r="B74" s="2370">
        <v>20932</v>
      </c>
      <c r="C74" s="2400">
        <v>5681</v>
      </c>
      <c r="D74" s="2417">
        <v>1</v>
      </c>
      <c r="E74" s="2370">
        <v>2484</v>
      </c>
      <c r="F74" s="2400">
        <v>918</v>
      </c>
      <c r="G74" s="2417">
        <v>0</v>
      </c>
      <c r="H74" s="2370">
        <v>908</v>
      </c>
      <c r="I74" s="2034">
        <v>30924</v>
      </c>
      <c r="J74" s="2370">
        <v>122</v>
      </c>
      <c r="K74" s="2370">
        <v>0</v>
      </c>
      <c r="L74" s="2370">
        <v>3244</v>
      </c>
      <c r="M74" s="2370">
        <v>0</v>
      </c>
      <c r="N74" s="2087">
        <v>3366</v>
      </c>
      <c r="O74" s="2088">
        <v>34290</v>
      </c>
      <c r="P74" s="2458">
        <v>10599</v>
      </c>
      <c r="Q74" s="2472">
        <v>1663</v>
      </c>
      <c r="R74" s="2168">
        <v>3958</v>
      </c>
      <c r="S74" s="2047">
        <v>12659</v>
      </c>
      <c r="T74" s="2040">
        <v>18280</v>
      </c>
    </row>
    <row r="75" spans="1:20" x14ac:dyDescent="0.25">
      <c r="A75" s="1978" t="s">
        <v>44</v>
      </c>
      <c r="B75" s="2370">
        <v>5469</v>
      </c>
      <c r="C75" s="2400">
        <v>3241</v>
      </c>
      <c r="D75" s="2417">
        <v>0</v>
      </c>
      <c r="E75" s="2370">
        <v>759</v>
      </c>
      <c r="F75" s="2400">
        <v>2974</v>
      </c>
      <c r="G75" s="2417">
        <v>0</v>
      </c>
      <c r="H75" s="2370">
        <v>8670</v>
      </c>
      <c r="I75" s="2034">
        <v>21113</v>
      </c>
      <c r="J75" s="2370">
        <v>1093</v>
      </c>
      <c r="K75" s="2370">
        <v>0</v>
      </c>
      <c r="L75" s="2370">
        <v>5368</v>
      </c>
      <c r="M75" s="2370">
        <v>0</v>
      </c>
      <c r="N75" s="2087">
        <v>6461</v>
      </c>
      <c r="O75" s="2088">
        <v>27574</v>
      </c>
      <c r="P75" s="2458">
        <v>16335</v>
      </c>
      <c r="Q75" s="2472">
        <v>272</v>
      </c>
      <c r="R75" s="2168">
        <v>2611</v>
      </c>
      <c r="S75" s="2047">
        <v>15412</v>
      </c>
      <c r="T75" s="2040">
        <v>18295</v>
      </c>
    </row>
    <row r="76" spans="1:20" x14ac:dyDescent="0.25">
      <c r="A76" s="1978" t="s">
        <v>45</v>
      </c>
      <c r="B76" s="2370">
        <v>4426</v>
      </c>
      <c r="C76" s="2400">
        <v>2527</v>
      </c>
      <c r="D76" s="2417">
        <v>0</v>
      </c>
      <c r="E76" s="2370">
        <v>1028</v>
      </c>
      <c r="F76" s="2400">
        <v>326</v>
      </c>
      <c r="G76" s="2417">
        <v>0</v>
      </c>
      <c r="H76" s="2370">
        <v>29</v>
      </c>
      <c r="I76" s="2034">
        <v>8335</v>
      </c>
      <c r="J76" s="2370">
        <v>466</v>
      </c>
      <c r="K76" s="2370">
        <v>104</v>
      </c>
      <c r="L76" s="2370">
        <v>34</v>
      </c>
      <c r="M76" s="2370">
        <v>0</v>
      </c>
      <c r="N76" s="2087">
        <v>604</v>
      </c>
      <c r="O76" s="2088">
        <v>8939</v>
      </c>
      <c r="P76" s="2458">
        <v>3019</v>
      </c>
      <c r="Q76" s="2472">
        <v>246</v>
      </c>
      <c r="R76" s="2168">
        <v>3003</v>
      </c>
      <c r="S76" s="2047">
        <v>4942</v>
      </c>
      <c r="T76" s="2040">
        <v>8191</v>
      </c>
    </row>
    <row r="77" spans="1:20" x14ac:dyDescent="0.25">
      <c r="A77" s="1978" t="s">
        <v>46</v>
      </c>
      <c r="B77" s="2370">
        <v>16014</v>
      </c>
      <c r="C77" s="2400">
        <v>9281</v>
      </c>
      <c r="D77" s="2417">
        <v>46</v>
      </c>
      <c r="E77" s="2370">
        <v>753</v>
      </c>
      <c r="F77" s="2400">
        <v>5824</v>
      </c>
      <c r="G77" s="2417">
        <v>0</v>
      </c>
      <c r="H77" s="2370">
        <v>1329</v>
      </c>
      <c r="I77" s="2034">
        <v>33201</v>
      </c>
      <c r="J77" s="2370">
        <v>5265</v>
      </c>
      <c r="K77" s="2370">
        <v>1444</v>
      </c>
      <c r="L77" s="2370">
        <v>1263</v>
      </c>
      <c r="M77" s="2370">
        <v>0</v>
      </c>
      <c r="N77" s="2087">
        <v>7972</v>
      </c>
      <c r="O77" s="2088">
        <v>41172</v>
      </c>
      <c r="P77" s="2458">
        <v>24669</v>
      </c>
      <c r="Q77" s="2472">
        <v>634</v>
      </c>
      <c r="R77" s="2168">
        <v>2642</v>
      </c>
      <c r="S77" s="2047">
        <v>15590</v>
      </c>
      <c r="T77" s="2040">
        <v>18867</v>
      </c>
    </row>
    <row r="78" spans="1:20" x14ac:dyDescent="0.25">
      <c r="A78" s="1978" t="s">
        <v>47</v>
      </c>
      <c r="B78" s="2370">
        <v>1931</v>
      </c>
      <c r="C78" s="2400">
        <v>3061</v>
      </c>
      <c r="D78" s="2417">
        <v>0</v>
      </c>
      <c r="E78" s="2370">
        <v>169</v>
      </c>
      <c r="F78" s="2400">
        <v>848</v>
      </c>
      <c r="G78" s="2417">
        <v>0</v>
      </c>
      <c r="H78" s="2370">
        <v>0</v>
      </c>
      <c r="I78" s="2034">
        <v>6009</v>
      </c>
      <c r="J78" s="2370">
        <v>0</v>
      </c>
      <c r="K78" s="2370">
        <v>0</v>
      </c>
      <c r="L78" s="2370">
        <v>2889</v>
      </c>
      <c r="M78" s="2370">
        <v>22</v>
      </c>
      <c r="N78" s="2087">
        <v>2911</v>
      </c>
      <c r="O78" s="2088">
        <v>8920</v>
      </c>
      <c r="P78" s="2458">
        <v>4434</v>
      </c>
      <c r="Q78" s="2472">
        <v>165</v>
      </c>
      <c r="R78" s="2168">
        <v>1081</v>
      </c>
      <c r="S78" s="2047">
        <v>3936</v>
      </c>
      <c r="T78" s="2040">
        <v>5182</v>
      </c>
    </row>
    <row r="79" spans="1:20" x14ac:dyDescent="0.25">
      <c r="A79" s="1982" t="s">
        <v>557</v>
      </c>
      <c r="B79" s="2375">
        <v>11773</v>
      </c>
      <c r="C79" s="2405">
        <v>8638</v>
      </c>
      <c r="D79" s="2422">
        <v>142</v>
      </c>
      <c r="E79" s="2375">
        <v>4505</v>
      </c>
      <c r="F79" s="2405">
        <v>1993</v>
      </c>
      <c r="G79" s="2422">
        <v>22</v>
      </c>
      <c r="H79" s="2375">
        <v>2808</v>
      </c>
      <c r="I79" s="2062">
        <v>29717</v>
      </c>
      <c r="J79" s="2375">
        <v>4403</v>
      </c>
      <c r="K79" s="2375">
        <v>247</v>
      </c>
      <c r="L79" s="2375">
        <v>4239</v>
      </c>
      <c r="M79" s="2375">
        <v>29</v>
      </c>
      <c r="N79" s="2089">
        <v>8918</v>
      </c>
      <c r="O79" s="2089">
        <v>38635</v>
      </c>
      <c r="P79" s="2462">
        <v>21003</v>
      </c>
      <c r="Q79" s="2476">
        <v>6483</v>
      </c>
      <c r="R79" s="2490">
        <v>10362</v>
      </c>
      <c r="S79" s="2094">
        <v>16123</v>
      </c>
      <c r="T79" s="2062">
        <v>32969</v>
      </c>
    </row>
    <row r="80" spans="1:20" ht="15.75" thickBot="1" x14ac:dyDescent="0.3">
      <c r="A80" s="2696" t="s">
        <v>321</v>
      </c>
      <c r="B80" s="2370">
        <v>30485</v>
      </c>
      <c r="C80" s="2400">
        <v>13845</v>
      </c>
      <c r="D80" s="2417">
        <v>0</v>
      </c>
      <c r="E80" s="2370">
        <v>7971</v>
      </c>
      <c r="F80" s="2400">
        <v>10480</v>
      </c>
      <c r="G80" s="2417">
        <v>839</v>
      </c>
      <c r="H80" s="2370">
        <v>1657</v>
      </c>
      <c r="I80" s="2071">
        <v>64438</v>
      </c>
      <c r="J80" s="2370">
        <v>50577</v>
      </c>
      <c r="K80" s="2370">
        <v>17897</v>
      </c>
      <c r="L80" s="2370">
        <v>19653</v>
      </c>
      <c r="M80" s="2370">
        <v>31365</v>
      </c>
      <c r="N80" s="2087">
        <v>119492</v>
      </c>
      <c r="O80" s="2088">
        <v>183930</v>
      </c>
      <c r="P80" s="2458">
        <v>95236</v>
      </c>
      <c r="Q80" s="2708">
        <v>11295</v>
      </c>
      <c r="R80" s="2709">
        <v>14285</v>
      </c>
      <c r="S80" s="2711">
        <v>38193</v>
      </c>
      <c r="T80" s="2095">
        <v>63773</v>
      </c>
    </row>
    <row r="81" spans="1:20" s="2" customFormat="1" ht="15.75" thickBot="1" x14ac:dyDescent="0.3">
      <c r="A81" s="1992" t="s">
        <v>25</v>
      </c>
      <c r="B81" s="2096">
        <v>170504</v>
      </c>
      <c r="C81" s="2097">
        <v>155529</v>
      </c>
      <c r="D81" s="2098">
        <v>1304</v>
      </c>
      <c r="E81" s="2096">
        <v>44864</v>
      </c>
      <c r="F81" s="2097">
        <v>52843</v>
      </c>
      <c r="G81" s="2098">
        <v>1251</v>
      </c>
      <c r="H81" s="2096">
        <v>29633</v>
      </c>
      <c r="I81" s="2078">
        <v>453373</v>
      </c>
      <c r="J81" s="2096">
        <v>117168</v>
      </c>
      <c r="K81" s="2096">
        <v>56226</v>
      </c>
      <c r="L81" s="2096">
        <v>92718</v>
      </c>
      <c r="M81" s="2096">
        <v>36004</v>
      </c>
      <c r="N81" s="2099">
        <v>302116</v>
      </c>
      <c r="O81" s="2100">
        <v>755489</v>
      </c>
      <c r="P81" s="2096">
        <v>403022</v>
      </c>
      <c r="Q81" s="2101">
        <v>29016</v>
      </c>
      <c r="R81" s="2101">
        <v>67593</v>
      </c>
      <c r="S81" s="2102">
        <v>267466</v>
      </c>
      <c r="T81" s="2080">
        <v>364075</v>
      </c>
    </row>
    <row r="82" spans="1:20" s="2" customFormat="1" ht="15.75" thickBot="1" x14ac:dyDescent="0.3">
      <c r="A82" s="1966" t="s">
        <v>558</v>
      </c>
      <c r="B82" s="2077">
        <v>446454</v>
      </c>
      <c r="C82" s="2103">
        <v>319104</v>
      </c>
      <c r="D82" s="2104">
        <v>15790</v>
      </c>
      <c r="E82" s="2077">
        <v>102566</v>
      </c>
      <c r="F82" s="2105">
        <v>77922</v>
      </c>
      <c r="G82" s="2080">
        <v>3498</v>
      </c>
      <c r="H82" s="2077">
        <v>46683</v>
      </c>
      <c r="I82" s="2078">
        <v>992730</v>
      </c>
      <c r="J82" s="2077">
        <v>168480</v>
      </c>
      <c r="K82" s="2077">
        <v>69578</v>
      </c>
      <c r="L82" s="2077">
        <v>112102</v>
      </c>
      <c r="M82" s="2077">
        <v>41763</v>
      </c>
      <c r="N82" s="2078">
        <v>391922</v>
      </c>
      <c r="O82" s="2079">
        <v>1384652</v>
      </c>
      <c r="P82" s="2077">
        <v>674299</v>
      </c>
      <c r="Q82" s="2106">
        <v>136955</v>
      </c>
      <c r="R82" s="2106">
        <v>259927</v>
      </c>
      <c r="S82" s="2107">
        <v>513567</v>
      </c>
      <c r="T82" s="2108">
        <v>910449</v>
      </c>
    </row>
    <row r="83" spans="1:20" x14ac:dyDescent="0.25">
      <c r="O83" s="2274"/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01" t="s">
        <v>9</v>
      </c>
      <c r="F87" s="3602"/>
      <c r="G87" s="3603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7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591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85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275950</v>
      </c>
      <c r="C90" s="2116">
        <v>163576</v>
      </c>
      <c r="D90" s="2117">
        <v>14487</v>
      </c>
      <c r="E90" s="2116">
        <v>57703</v>
      </c>
      <c r="F90" s="2116">
        <v>25079</v>
      </c>
      <c r="G90" s="2117">
        <v>2247</v>
      </c>
      <c r="H90" s="2116">
        <v>17050</v>
      </c>
      <c r="I90" s="2118">
        <v>539357</v>
      </c>
      <c r="J90" s="2119">
        <v>51312</v>
      </c>
      <c r="K90" s="2116">
        <v>13351</v>
      </c>
      <c r="L90" s="2119">
        <v>19384</v>
      </c>
      <c r="M90" s="2116">
        <v>5759</v>
      </c>
      <c r="N90" s="2120">
        <v>89806</v>
      </c>
      <c r="O90" s="2121">
        <v>629163</v>
      </c>
      <c r="P90" s="2122">
        <v>271278</v>
      </c>
      <c r="Q90" s="2101">
        <v>107938</v>
      </c>
      <c r="R90" s="2101">
        <v>192334</v>
      </c>
      <c r="S90" s="2102">
        <v>246101</v>
      </c>
      <c r="T90" s="2080">
        <v>546374</v>
      </c>
    </row>
    <row r="91" spans="1:20" x14ac:dyDescent="0.25">
      <c r="A91" s="2123" t="s">
        <v>49</v>
      </c>
      <c r="B91" s="2377">
        <v>194740</v>
      </c>
      <c r="C91" s="2406">
        <v>105480</v>
      </c>
      <c r="D91" s="2423">
        <v>11492</v>
      </c>
      <c r="E91" s="2406">
        <v>43826</v>
      </c>
      <c r="F91" s="2406">
        <v>16053</v>
      </c>
      <c r="G91" s="2432">
        <v>1205</v>
      </c>
      <c r="H91" s="2128">
        <v>12072</v>
      </c>
      <c r="I91" s="2445">
        <v>372171</v>
      </c>
      <c r="J91" s="2387">
        <v>46542</v>
      </c>
      <c r="K91" s="2406">
        <v>10235</v>
      </c>
      <c r="L91" s="2240">
        <v>18914</v>
      </c>
      <c r="M91" s="2130">
        <v>5571</v>
      </c>
      <c r="N91" s="2131">
        <v>81262</v>
      </c>
      <c r="O91" s="2132">
        <v>453433</v>
      </c>
      <c r="P91" s="2463">
        <v>196204</v>
      </c>
      <c r="Q91" s="2477">
        <v>98536</v>
      </c>
      <c r="R91" s="2491">
        <v>163569</v>
      </c>
      <c r="S91" s="2501">
        <v>130403</v>
      </c>
      <c r="T91" s="2040">
        <v>392508</v>
      </c>
    </row>
    <row r="92" spans="1:20" x14ac:dyDescent="0.25">
      <c r="A92" s="2137" t="s">
        <v>50</v>
      </c>
      <c r="B92" s="2378">
        <v>22</v>
      </c>
      <c r="C92" s="2379">
        <v>0</v>
      </c>
      <c r="D92" s="2424">
        <v>0</v>
      </c>
      <c r="E92" s="2379">
        <v>10</v>
      </c>
      <c r="F92" s="2379">
        <v>0</v>
      </c>
      <c r="G92" s="2433">
        <v>0</v>
      </c>
      <c r="H92" s="2142">
        <v>0</v>
      </c>
      <c r="I92" s="2446">
        <v>32</v>
      </c>
      <c r="J92" s="2388">
        <v>0</v>
      </c>
      <c r="K92" s="2379">
        <v>0</v>
      </c>
      <c r="L92" s="2245">
        <v>0</v>
      </c>
      <c r="M92" s="2144">
        <v>0</v>
      </c>
      <c r="N92" s="2131">
        <v>0</v>
      </c>
      <c r="O92" s="2132">
        <v>32</v>
      </c>
      <c r="P92" s="2170">
        <v>0</v>
      </c>
      <c r="Q92" s="2478">
        <v>32</v>
      </c>
      <c r="R92" s="2425">
        <v>0</v>
      </c>
      <c r="S92" s="2434">
        <v>0</v>
      </c>
      <c r="T92" s="2149">
        <v>32</v>
      </c>
    </row>
    <row r="93" spans="1:20" x14ac:dyDescent="0.25">
      <c r="A93" s="2137" t="s">
        <v>51</v>
      </c>
      <c r="B93" s="2378">
        <v>71467</v>
      </c>
      <c r="C93" s="2379">
        <v>49087</v>
      </c>
      <c r="D93" s="2424">
        <v>2084</v>
      </c>
      <c r="E93" s="2379">
        <v>9906</v>
      </c>
      <c r="F93" s="2379">
        <v>6899</v>
      </c>
      <c r="G93" s="2433">
        <v>914</v>
      </c>
      <c r="H93" s="2142">
        <v>4330</v>
      </c>
      <c r="I93" s="2446">
        <v>141689</v>
      </c>
      <c r="J93" s="2388">
        <v>3399</v>
      </c>
      <c r="K93" s="2379">
        <v>2875</v>
      </c>
      <c r="L93" s="2245">
        <v>470</v>
      </c>
      <c r="M93" s="2144">
        <v>44</v>
      </c>
      <c r="N93" s="2131">
        <v>6788</v>
      </c>
      <c r="O93" s="2132">
        <v>148476</v>
      </c>
      <c r="P93" s="2170">
        <v>63018</v>
      </c>
      <c r="Q93" s="2478">
        <v>1858</v>
      </c>
      <c r="R93" s="2425">
        <v>20314</v>
      </c>
      <c r="S93" s="2434">
        <v>104621</v>
      </c>
      <c r="T93" s="2149">
        <v>126794</v>
      </c>
    </row>
    <row r="94" spans="1:20" x14ac:dyDescent="0.25">
      <c r="A94" s="2150" t="s">
        <v>52</v>
      </c>
      <c r="B94" s="2379">
        <v>4399</v>
      </c>
      <c r="C94" s="2379">
        <v>2584</v>
      </c>
      <c r="D94" s="2424">
        <v>110</v>
      </c>
      <c r="E94" s="2380">
        <v>2364</v>
      </c>
      <c r="F94" s="2380">
        <v>276</v>
      </c>
      <c r="G94" s="2434">
        <v>15</v>
      </c>
      <c r="H94" s="2441">
        <v>417</v>
      </c>
      <c r="I94" s="2446">
        <v>10041</v>
      </c>
      <c r="J94" s="2389">
        <v>982</v>
      </c>
      <c r="K94" s="2380">
        <v>63</v>
      </c>
      <c r="L94" s="2151">
        <v>0</v>
      </c>
      <c r="M94" s="2380">
        <v>0</v>
      </c>
      <c r="N94" s="2131">
        <v>1045</v>
      </c>
      <c r="O94" s="2132">
        <v>11086</v>
      </c>
      <c r="P94" s="2170">
        <v>5031</v>
      </c>
      <c r="Q94" s="2478">
        <v>4542</v>
      </c>
      <c r="R94" s="2425">
        <v>2369</v>
      </c>
      <c r="S94" s="2434">
        <v>4065</v>
      </c>
      <c r="T94" s="2149">
        <v>10977</v>
      </c>
    </row>
    <row r="95" spans="1:20" x14ac:dyDescent="0.25">
      <c r="A95" s="2154" t="s">
        <v>53</v>
      </c>
      <c r="B95" s="2380">
        <v>4398</v>
      </c>
      <c r="C95" s="2380">
        <v>6042</v>
      </c>
      <c r="D95" s="2425">
        <v>800</v>
      </c>
      <c r="E95" s="2380">
        <v>1387</v>
      </c>
      <c r="F95" s="2380">
        <v>1850</v>
      </c>
      <c r="G95" s="2434">
        <v>113</v>
      </c>
      <c r="H95" s="2441">
        <v>174</v>
      </c>
      <c r="I95" s="2446">
        <v>13852</v>
      </c>
      <c r="J95" s="2389">
        <v>389</v>
      </c>
      <c r="K95" s="2380">
        <v>178</v>
      </c>
      <c r="L95" s="2151">
        <v>0</v>
      </c>
      <c r="M95" s="2380">
        <v>143</v>
      </c>
      <c r="N95" s="2131">
        <v>710</v>
      </c>
      <c r="O95" s="2132">
        <v>14562</v>
      </c>
      <c r="P95" s="2170">
        <v>6425</v>
      </c>
      <c r="Q95" s="2478">
        <v>1835</v>
      </c>
      <c r="R95" s="2425">
        <v>5870</v>
      </c>
      <c r="S95" s="2434">
        <v>6851</v>
      </c>
      <c r="T95" s="2149">
        <v>14556</v>
      </c>
    </row>
    <row r="96" spans="1:20" ht="15.75" thickBot="1" x14ac:dyDescent="0.3">
      <c r="A96" s="2155" t="s">
        <v>23</v>
      </c>
      <c r="B96" s="2381">
        <v>922</v>
      </c>
      <c r="C96" s="2381">
        <v>382</v>
      </c>
      <c r="D96" s="2426">
        <v>0</v>
      </c>
      <c r="E96" s="2381">
        <v>211</v>
      </c>
      <c r="F96" s="2381">
        <v>1</v>
      </c>
      <c r="G96" s="2435">
        <v>0</v>
      </c>
      <c r="H96" s="2442">
        <v>57</v>
      </c>
      <c r="I96" s="2447">
        <v>1573</v>
      </c>
      <c r="J96" s="2390">
        <v>0</v>
      </c>
      <c r="K96" s="2381">
        <v>0</v>
      </c>
      <c r="L96" s="2156">
        <v>0</v>
      </c>
      <c r="M96" s="2381">
        <v>1</v>
      </c>
      <c r="N96" s="2131">
        <v>1</v>
      </c>
      <c r="O96" s="2132">
        <v>1574</v>
      </c>
      <c r="P96" s="2464">
        <v>600</v>
      </c>
      <c r="Q96" s="2712">
        <v>1134</v>
      </c>
      <c r="R96" s="2713">
        <v>212</v>
      </c>
      <c r="S96" s="2714">
        <v>161</v>
      </c>
      <c r="T96" s="2715">
        <v>1507</v>
      </c>
    </row>
    <row r="97" spans="1:20" ht="15.75" thickBot="1" x14ac:dyDescent="0.3">
      <c r="A97" s="2115" t="s">
        <v>492</v>
      </c>
      <c r="B97" s="2116">
        <v>170504</v>
      </c>
      <c r="C97" s="2116">
        <v>155529</v>
      </c>
      <c r="D97" s="2117">
        <v>1304</v>
      </c>
      <c r="E97" s="2116">
        <v>44864</v>
      </c>
      <c r="F97" s="2116">
        <v>52843</v>
      </c>
      <c r="G97" s="2117">
        <v>1251</v>
      </c>
      <c r="H97" s="2122">
        <v>29633</v>
      </c>
      <c r="I97" s="2118">
        <v>453373</v>
      </c>
      <c r="J97" s="2166">
        <v>117168</v>
      </c>
      <c r="K97" s="2116">
        <v>56226</v>
      </c>
      <c r="L97" s="2116">
        <v>92718</v>
      </c>
      <c r="M97" s="2116">
        <v>36004</v>
      </c>
      <c r="N97" s="2120">
        <v>302116</v>
      </c>
      <c r="O97" s="2121">
        <v>755489</v>
      </c>
      <c r="P97" s="2122">
        <v>403022</v>
      </c>
      <c r="Q97" s="2101">
        <v>29016</v>
      </c>
      <c r="R97" s="2101">
        <v>67593</v>
      </c>
      <c r="S97" s="2102">
        <v>267466</v>
      </c>
      <c r="T97" s="2080">
        <v>364075</v>
      </c>
    </row>
    <row r="98" spans="1:20" x14ac:dyDescent="0.25">
      <c r="A98" s="2137" t="s">
        <v>49</v>
      </c>
      <c r="B98" s="2380">
        <v>128522</v>
      </c>
      <c r="C98" s="2380">
        <v>109184</v>
      </c>
      <c r="D98" s="2425">
        <v>781</v>
      </c>
      <c r="E98" s="2380">
        <v>36144</v>
      </c>
      <c r="F98" s="2380">
        <v>43590</v>
      </c>
      <c r="G98" s="2434">
        <v>999</v>
      </c>
      <c r="H98" s="2441">
        <v>19473</v>
      </c>
      <c r="I98" s="2445">
        <v>336913</v>
      </c>
      <c r="J98" s="2389">
        <v>105474</v>
      </c>
      <c r="K98" s="2380">
        <v>39041</v>
      </c>
      <c r="L98" s="2380">
        <v>69650</v>
      </c>
      <c r="M98" s="2380">
        <v>34878</v>
      </c>
      <c r="N98" s="2131">
        <v>249044</v>
      </c>
      <c r="O98" s="2132">
        <v>585957</v>
      </c>
      <c r="P98" s="2170">
        <v>324159</v>
      </c>
      <c r="Q98" s="2477">
        <v>27359</v>
      </c>
      <c r="R98" s="2491">
        <v>60706</v>
      </c>
      <c r="S98" s="2501">
        <v>200737</v>
      </c>
      <c r="T98" s="2040">
        <v>288803</v>
      </c>
    </row>
    <row r="99" spans="1:20" x14ac:dyDescent="0.25">
      <c r="A99" s="2137" t="s">
        <v>50</v>
      </c>
      <c r="B99" s="2380">
        <v>8</v>
      </c>
      <c r="C99" s="2380">
        <v>0</v>
      </c>
      <c r="D99" s="2425">
        <v>0</v>
      </c>
      <c r="E99" s="2380">
        <v>0</v>
      </c>
      <c r="F99" s="2380">
        <v>0</v>
      </c>
      <c r="G99" s="2434">
        <v>0</v>
      </c>
      <c r="H99" s="2441">
        <v>0</v>
      </c>
      <c r="I99" s="2446">
        <v>8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8</v>
      </c>
      <c r="P99" s="2170">
        <v>8</v>
      </c>
      <c r="Q99" s="2478">
        <v>5</v>
      </c>
      <c r="R99" s="2425">
        <v>3</v>
      </c>
      <c r="S99" s="2434">
        <v>0</v>
      </c>
      <c r="T99" s="2149">
        <v>8</v>
      </c>
    </row>
    <row r="100" spans="1:20" x14ac:dyDescent="0.25">
      <c r="A100" s="2137" t="s">
        <v>51</v>
      </c>
      <c r="B100" s="2167">
        <v>41206</v>
      </c>
      <c r="C100" s="2167">
        <v>45731</v>
      </c>
      <c r="D100" s="2168">
        <v>523</v>
      </c>
      <c r="E100" s="2167">
        <v>7631</v>
      </c>
      <c r="F100" s="2167">
        <v>9245</v>
      </c>
      <c r="G100" s="2169">
        <v>252</v>
      </c>
      <c r="H100" s="2170">
        <v>9874</v>
      </c>
      <c r="I100" s="2446">
        <v>113686</v>
      </c>
      <c r="J100" s="2171">
        <v>11694</v>
      </c>
      <c r="K100" s="2167">
        <v>16984</v>
      </c>
      <c r="L100" s="2167">
        <v>22019</v>
      </c>
      <c r="M100" s="2167">
        <v>1103</v>
      </c>
      <c r="N100" s="2131">
        <v>51800</v>
      </c>
      <c r="O100" s="2132">
        <v>165486</v>
      </c>
      <c r="P100" s="2170">
        <v>75956</v>
      </c>
      <c r="Q100" s="2478">
        <v>602</v>
      </c>
      <c r="R100" s="2425">
        <v>5195</v>
      </c>
      <c r="S100" s="2434">
        <v>66250</v>
      </c>
      <c r="T100" s="2149">
        <v>72048</v>
      </c>
    </row>
    <row r="101" spans="1:20" x14ac:dyDescent="0.25">
      <c r="A101" s="2150" t="s">
        <v>52</v>
      </c>
      <c r="B101" s="2167">
        <v>384</v>
      </c>
      <c r="C101" s="2167">
        <v>521</v>
      </c>
      <c r="D101" s="2168">
        <v>0</v>
      </c>
      <c r="E101" s="2167">
        <v>849</v>
      </c>
      <c r="F101" s="2167">
        <v>8</v>
      </c>
      <c r="G101" s="2169">
        <v>0</v>
      </c>
      <c r="H101" s="2170">
        <v>259</v>
      </c>
      <c r="I101" s="2446">
        <v>2021</v>
      </c>
      <c r="J101" s="2171">
        <v>0</v>
      </c>
      <c r="K101" s="2167">
        <v>200</v>
      </c>
      <c r="L101" s="2167">
        <v>0</v>
      </c>
      <c r="M101" s="2167">
        <v>22</v>
      </c>
      <c r="N101" s="2131">
        <v>222</v>
      </c>
      <c r="O101" s="2132">
        <v>2243</v>
      </c>
      <c r="P101" s="2170">
        <v>1290</v>
      </c>
      <c r="Q101" s="2478">
        <v>735</v>
      </c>
      <c r="R101" s="2425">
        <v>1085</v>
      </c>
      <c r="S101" s="2434">
        <v>422</v>
      </c>
      <c r="T101" s="2149">
        <v>2242</v>
      </c>
    </row>
    <row r="102" spans="1:20" x14ac:dyDescent="0.25">
      <c r="A102" s="2150" t="s">
        <v>53</v>
      </c>
      <c r="B102" s="2167">
        <v>367</v>
      </c>
      <c r="C102" s="2167">
        <v>93</v>
      </c>
      <c r="D102" s="2168">
        <v>0</v>
      </c>
      <c r="E102" s="2167">
        <v>195</v>
      </c>
      <c r="F102" s="2167">
        <v>0</v>
      </c>
      <c r="G102" s="2169">
        <v>0</v>
      </c>
      <c r="H102" s="2338">
        <v>28</v>
      </c>
      <c r="I102" s="2446">
        <v>683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683</v>
      </c>
      <c r="P102" s="2170">
        <v>544</v>
      </c>
      <c r="Q102" s="2478">
        <v>215</v>
      </c>
      <c r="R102" s="2425">
        <v>467</v>
      </c>
      <c r="S102" s="2434">
        <v>1</v>
      </c>
      <c r="T102" s="2149">
        <v>683</v>
      </c>
    </row>
    <row r="103" spans="1:20" ht="15.75" thickBot="1" x14ac:dyDescent="0.3">
      <c r="A103" s="2340" t="s">
        <v>23</v>
      </c>
      <c r="B103" s="2382">
        <v>16</v>
      </c>
      <c r="C103" s="2382">
        <v>0</v>
      </c>
      <c r="D103" s="2427">
        <v>0</v>
      </c>
      <c r="E103" s="2382">
        <v>45</v>
      </c>
      <c r="F103" s="2382">
        <v>0</v>
      </c>
      <c r="G103" s="2436">
        <v>0</v>
      </c>
      <c r="H103" s="2443">
        <v>0</v>
      </c>
      <c r="I103" s="2447">
        <v>61</v>
      </c>
      <c r="J103" s="2391">
        <v>0</v>
      </c>
      <c r="K103" s="2382">
        <v>1</v>
      </c>
      <c r="L103" s="2382">
        <v>1049</v>
      </c>
      <c r="M103" s="2382">
        <v>0</v>
      </c>
      <c r="N103" s="2131">
        <v>1050</v>
      </c>
      <c r="O103" s="2132">
        <v>1111</v>
      </c>
      <c r="P103" s="2464">
        <v>1065</v>
      </c>
      <c r="Q103" s="2712">
        <v>100</v>
      </c>
      <c r="R103" s="2713">
        <v>136</v>
      </c>
      <c r="S103" s="2714">
        <v>55</v>
      </c>
      <c r="T103" s="2715">
        <v>292</v>
      </c>
    </row>
    <row r="104" spans="1:20" ht="15.75" thickBot="1" x14ac:dyDescent="0.3">
      <c r="A104" s="2178" t="s">
        <v>558</v>
      </c>
      <c r="B104" s="2179">
        <v>446454</v>
      </c>
      <c r="C104" s="2180">
        <v>319104</v>
      </c>
      <c r="D104" s="2182">
        <v>15790</v>
      </c>
      <c r="E104" s="2180">
        <v>102566</v>
      </c>
      <c r="F104" s="2180">
        <v>77922</v>
      </c>
      <c r="G104" s="2182">
        <v>3498</v>
      </c>
      <c r="H104" s="2180">
        <v>46683</v>
      </c>
      <c r="I104" s="2181">
        <v>992730</v>
      </c>
      <c r="J104" s="2179">
        <v>168480</v>
      </c>
      <c r="K104" s="2179">
        <v>69578</v>
      </c>
      <c r="L104" s="2179">
        <v>112102</v>
      </c>
      <c r="M104" s="2179">
        <v>41763</v>
      </c>
      <c r="N104" s="2120">
        <v>391922</v>
      </c>
      <c r="O104" s="2121">
        <v>1384652</v>
      </c>
      <c r="P104" s="2179">
        <v>674299</v>
      </c>
      <c r="Q104" s="2182">
        <v>136955</v>
      </c>
      <c r="R104" s="2182">
        <v>259927</v>
      </c>
      <c r="S104" s="2182">
        <v>513567</v>
      </c>
      <c r="T104" s="2182">
        <v>910449</v>
      </c>
    </row>
    <row r="105" spans="1:20" ht="30" thickBot="1" x14ac:dyDescent="0.3">
      <c r="A105" s="2183" t="s">
        <v>559</v>
      </c>
      <c r="B105" s="2184">
        <v>694719</v>
      </c>
      <c r="C105" s="2184">
        <v>358142</v>
      </c>
      <c r="D105" s="2185">
        <v>23794</v>
      </c>
      <c r="E105" s="2184">
        <v>163789</v>
      </c>
      <c r="F105" s="2184">
        <v>84211</v>
      </c>
      <c r="G105" s="2185">
        <v>4380</v>
      </c>
      <c r="H105" s="2184">
        <v>68039</v>
      </c>
      <c r="I105" s="1379">
        <v>1368899</v>
      </c>
      <c r="J105" s="2184">
        <v>173486</v>
      </c>
      <c r="K105" s="2184">
        <v>70984</v>
      </c>
      <c r="L105" s="2184">
        <v>112102</v>
      </c>
      <c r="M105" s="2184">
        <v>41792</v>
      </c>
      <c r="N105" s="1379">
        <v>398364</v>
      </c>
      <c r="O105" s="1380">
        <v>1767263</v>
      </c>
      <c r="P105" s="2184">
        <v>785758</v>
      </c>
      <c r="Q105" s="2185">
        <v>461163</v>
      </c>
      <c r="R105" s="2185">
        <v>281621</v>
      </c>
      <c r="S105" s="2185">
        <v>528194</v>
      </c>
      <c r="T105" s="2185">
        <v>1270978</v>
      </c>
    </row>
    <row r="107" spans="1:20" x14ac:dyDescent="0.25">
      <c r="B107" s="2274"/>
    </row>
    <row r="109" spans="1:20" x14ac:dyDescent="0.25">
      <c r="M109" s="2563"/>
    </row>
  </sheetData>
  <mergeCells count="91"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H54:H56"/>
    <mergeCell ref="I54:I56"/>
    <mergeCell ref="J54:K54"/>
    <mergeCell ref="L54:L56"/>
    <mergeCell ref="M54:M56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40:N42"/>
    <mergeCell ref="O8:O9"/>
    <mergeCell ref="J40:K40"/>
    <mergeCell ref="L40:L42"/>
    <mergeCell ref="L7:L9"/>
    <mergeCell ref="M7:M9"/>
    <mergeCell ref="N7:N9"/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</mergeCells>
  <pageMargins left="0.7" right="0.7" top="0.75" bottom="0.75" header="0.3" footer="0.3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V109"/>
  <sheetViews>
    <sheetView zoomScale="55" zoomScaleNormal="55" workbookViewId="0">
      <selection activeCell="B90" sqref="B90:T105"/>
    </sheetView>
  </sheetViews>
  <sheetFormatPr defaultColWidth="9.140625" defaultRowHeight="15" x14ac:dyDescent="0.25"/>
  <cols>
    <col min="1" max="1" width="49.7109375" style="61" customWidth="1"/>
    <col min="2" max="2" width="14.5703125" style="61" customWidth="1"/>
    <col min="3" max="3" width="19.42578125" style="61" customWidth="1"/>
    <col min="4" max="4" width="19.140625" style="1904" customWidth="1"/>
    <col min="5" max="5" width="20.140625" style="61" customWidth="1"/>
    <col min="6" max="6" width="19" style="61" customWidth="1"/>
    <col min="7" max="7" width="19" style="1904" customWidth="1"/>
    <col min="8" max="14" width="19" style="61" customWidth="1"/>
    <col min="15" max="15" width="16" style="61" customWidth="1"/>
    <col min="16" max="16" width="19" style="61" customWidth="1"/>
    <col min="17" max="18" width="15" style="1904" customWidth="1"/>
    <col min="19" max="19" width="17" style="1904" customWidth="1"/>
    <col min="20" max="20" width="13.140625" style="1904" customWidth="1"/>
    <col min="21" max="16384" width="9.140625" style="61"/>
  </cols>
  <sheetData>
    <row r="1" spans="1:20" ht="15.75" x14ac:dyDescent="0.25">
      <c r="A1" s="1903"/>
    </row>
    <row r="2" spans="1:20" ht="18.75" x14ac:dyDescent="0.3">
      <c r="B2" s="1905"/>
      <c r="C2" s="1905"/>
      <c r="D2" s="1905"/>
      <c r="E2" s="3615" t="s">
        <v>637</v>
      </c>
      <c r="F2" s="3615"/>
      <c r="G2" s="3615"/>
      <c r="H2" s="3615"/>
      <c r="I2" s="1905"/>
      <c r="J2" s="1905"/>
      <c r="K2" s="1905"/>
      <c r="L2" s="1905"/>
      <c r="M2" s="1905"/>
      <c r="N2" s="1905"/>
    </row>
    <row r="3" spans="1:20" ht="18.75" x14ac:dyDescent="0.3">
      <c r="A3" s="2725"/>
      <c r="B3" s="1907"/>
      <c r="C3" s="2725"/>
      <c r="D3" s="1907"/>
      <c r="E3" s="1907"/>
      <c r="F3" s="3615" t="s">
        <v>543</v>
      </c>
      <c r="G3" s="3615"/>
      <c r="H3" s="2725"/>
      <c r="I3" s="1907"/>
      <c r="J3" s="2725"/>
      <c r="K3" s="2725"/>
      <c r="L3" s="2725"/>
      <c r="M3" s="2725"/>
      <c r="N3" s="2725"/>
    </row>
    <row r="4" spans="1:20" ht="15.75" thickBot="1" x14ac:dyDescent="0.3">
      <c r="A4" s="3616"/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</row>
    <row r="5" spans="1:20" ht="15.75" thickBot="1" x14ac:dyDescent="0.3">
      <c r="A5" s="3481" t="s">
        <v>30</v>
      </c>
      <c r="B5" s="3482"/>
      <c r="C5" s="3482"/>
      <c r="D5" s="3482"/>
      <c r="E5" s="3482"/>
      <c r="F5" s="3482"/>
      <c r="G5" s="3482"/>
      <c r="H5" s="3482"/>
      <c r="I5" s="3482"/>
      <c r="J5" s="3482"/>
      <c r="K5" s="3482"/>
      <c r="L5" s="3482"/>
      <c r="M5" s="3482"/>
      <c r="N5" s="3482"/>
      <c r="O5" s="3482"/>
      <c r="P5" s="3482"/>
      <c r="Q5" s="3482"/>
      <c r="R5" s="3482"/>
      <c r="S5" s="3482"/>
      <c r="T5" s="3483"/>
    </row>
    <row r="6" spans="1:20" ht="16.5" customHeight="1" thickBot="1" x14ac:dyDescent="0.3">
      <c r="A6" s="3584" t="s">
        <v>0</v>
      </c>
      <c r="B6" s="3573" t="s">
        <v>1</v>
      </c>
      <c r="C6" s="3574"/>
      <c r="D6" s="3574"/>
      <c r="E6" s="3574"/>
      <c r="F6" s="3574"/>
      <c r="G6" s="3574"/>
      <c r="H6" s="3574"/>
      <c r="I6" s="3575"/>
      <c r="J6" s="3576" t="s">
        <v>2</v>
      </c>
      <c r="K6" s="3577"/>
      <c r="L6" s="3577"/>
      <c r="M6" s="3577"/>
      <c r="N6" s="3578"/>
      <c r="O6" s="3594" t="s">
        <v>3</v>
      </c>
      <c r="P6" s="3595"/>
      <c r="Q6" s="3595"/>
      <c r="R6" s="3595"/>
      <c r="S6" s="3595"/>
      <c r="T6" s="3596"/>
    </row>
    <row r="7" spans="1:20" ht="36.75" customHeight="1" thickBot="1" x14ac:dyDescent="0.3">
      <c r="A7" s="3593"/>
      <c r="B7" s="3591" t="s">
        <v>8</v>
      </c>
      <c r="C7" s="3600"/>
      <c r="D7" s="3592"/>
      <c r="E7" s="3612" t="s">
        <v>9</v>
      </c>
      <c r="F7" s="3613"/>
      <c r="G7" s="3614"/>
      <c r="H7" s="3584" t="s">
        <v>32</v>
      </c>
      <c r="I7" s="3484" t="s">
        <v>10</v>
      </c>
      <c r="J7" s="3591" t="s">
        <v>11</v>
      </c>
      <c r="K7" s="3592"/>
      <c r="L7" s="3584" t="s">
        <v>12</v>
      </c>
      <c r="M7" s="3584" t="s">
        <v>33</v>
      </c>
      <c r="N7" s="3484" t="s">
        <v>13</v>
      </c>
      <c r="O7" s="3597"/>
      <c r="P7" s="3598"/>
      <c r="Q7" s="3598"/>
      <c r="R7" s="3598"/>
      <c r="S7" s="3598"/>
      <c r="T7" s="3599"/>
    </row>
    <row r="8" spans="1:20" ht="15.75" customHeight="1" thickBot="1" x14ac:dyDescent="0.3">
      <c r="A8" s="3610"/>
      <c r="B8" s="3604" t="s">
        <v>14</v>
      </c>
      <c r="C8" s="3606" t="s">
        <v>15</v>
      </c>
      <c r="D8" s="3607"/>
      <c r="E8" s="3608" t="s">
        <v>16</v>
      </c>
      <c r="F8" s="3606" t="s">
        <v>34</v>
      </c>
      <c r="G8" s="3607"/>
      <c r="H8" s="3593"/>
      <c r="I8" s="3485"/>
      <c r="J8" s="3589" t="s">
        <v>14</v>
      </c>
      <c r="K8" s="3584" t="s">
        <v>15</v>
      </c>
      <c r="L8" s="3593"/>
      <c r="M8" s="3593"/>
      <c r="N8" s="3485"/>
      <c r="O8" s="3515" t="s">
        <v>3</v>
      </c>
      <c r="P8" s="3584" t="s">
        <v>544</v>
      </c>
      <c r="Q8" s="3586" t="s">
        <v>545</v>
      </c>
      <c r="R8" s="3587"/>
      <c r="S8" s="3587"/>
      <c r="T8" s="3588"/>
    </row>
    <row r="9" spans="1:20" ht="72" thickBot="1" x14ac:dyDescent="0.3">
      <c r="A9" s="3611"/>
      <c r="B9" s="3605"/>
      <c r="C9" s="2726" t="s">
        <v>15</v>
      </c>
      <c r="D9" s="1909" t="s">
        <v>546</v>
      </c>
      <c r="E9" s="3609"/>
      <c r="F9" s="2726" t="s">
        <v>34</v>
      </c>
      <c r="G9" s="1909" t="s">
        <v>547</v>
      </c>
      <c r="H9" s="3585"/>
      <c r="I9" s="3486"/>
      <c r="J9" s="3590"/>
      <c r="K9" s="3585"/>
      <c r="L9" s="3585"/>
      <c r="M9" s="3585"/>
      <c r="N9" s="3486"/>
      <c r="O9" s="3491"/>
      <c r="P9" s="3585"/>
      <c r="Q9" s="1910" t="s">
        <v>548</v>
      </c>
      <c r="R9" s="1911" t="s">
        <v>549</v>
      </c>
      <c r="S9" s="1912" t="s">
        <v>550</v>
      </c>
      <c r="T9" s="1913" t="s">
        <v>551</v>
      </c>
    </row>
    <row r="10" spans="1:20" x14ac:dyDescent="0.25">
      <c r="A10" s="1914" t="s">
        <v>17</v>
      </c>
      <c r="B10" s="2369">
        <v>4658</v>
      </c>
      <c r="C10" s="2504">
        <v>3942</v>
      </c>
      <c r="D10" s="2516">
        <v>441</v>
      </c>
      <c r="E10" s="2369">
        <v>5006</v>
      </c>
      <c r="F10" s="2504">
        <v>189</v>
      </c>
      <c r="G10" s="2516">
        <v>22</v>
      </c>
      <c r="H10" s="2540">
        <v>156</v>
      </c>
      <c r="I10" s="2034">
        <v>13951</v>
      </c>
      <c r="J10" s="2369">
        <v>884</v>
      </c>
      <c r="K10" s="2369">
        <v>47</v>
      </c>
      <c r="L10" s="2369">
        <v>0</v>
      </c>
      <c r="M10" s="2369">
        <v>0</v>
      </c>
      <c r="N10" s="2034">
        <v>931</v>
      </c>
      <c r="O10" s="2035">
        <v>14882</v>
      </c>
      <c r="P10" s="2457">
        <v>7198</v>
      </c>
      <c r="Q10" s="2471">
        <v>13470</v>
      </c>
      <c r="R10" s="2486">
        <v>536</v>
      </c>
      <c r="S10" s="2499">
        <v>70</v>
      </c>
      <c r="T10" s="2040">
        <v>14076</v>
      </c>
    </row>
    <row r="11" spans="1:20" x14ac:dyDescent="0.25">
      <c r="A11" s="2680" t="s">
        <v>552</v>
      </c>
      <c r="B11" s="2370">
        <v>1472</v>
      </c>
      <c r="C11" s="2505">
        <v>884</v>
      </c>
      <c r="D11" s="2517">
        <v>318</v>
      </c>
      <c r="E11" s="2370">
        <v>1873</v>
      </c>
      <c r="F11" s="2505">
        <v>169</v>
      </c>
      <c r="G11" s="2516">
        <v>0</v>
      </c>
      <c r="H11" s="2540">
        <v>19</v>
      </c>
      <c r="I11" s="2034">
        <v>4417</v>
      </c>
      <c r="J11" s="2370">
        <v>100</v>
      </c>
      <c r="K11" s="2370">
        <v>0</v>
      </c>
      <c r="L11" s="2370">
        <v>0</v>
      </c>
      <c r="M11" s="2369">
        <v>0</v>
      </c>
      <c r="N11" s="2034">
        <v>100</v>
      </c>
      <c r="O11" s="2035">
        <v>4517</v>
      </c>
      <c r="P11" s="2458">
        <v>1975</v>
      </c>
      <c r="Q11" s="2472">
        <v>3705</v>
      </c>
      <c r="R11" s="2168">
        <v>499</v>
      </c>
      <c r="S11" s="2169">
        <v>0</v>
      </c>
      <c r="T11" s="2040">
        <v>4204</v>
      </c>
    </row>
    <row r="12" spans="1:20" s="1945" customFormat="1" x14ac:dyDescent="0.25">
      <c r="A12" s="1933" t="s">
        <v>553</v>
      </c>
      <c r="B12" s="2371">
        <v>486</v>
      </c>
      <c r="C12" s="2506">
        <v>102</v>
      </c>
      <c r="D12" s="2518">
        <v>76</v>
      </c>
      <c r="E12" s="2529">
        <v>699</v>
      </c>
      <c r="F12" s="2506">
        <v>169</v>
      </c>
      <c r="G12" s="2535">
        <v>0</v>
      </c>
      <c r="H12" s="2541">
        <v>17</v>
      </c>
      <c r="I12" s="2053">
        <v>1473</v>
      </c>
      <c r="J12" s="2371">
        <v>0</v>
      </c>
      <c r="K12" s="2371">
        <v>0</v>
      </c>
      <c r="L12" s="2371">
        <v>0</v>
      </c>
      <c r="M12" s="2439">
        <v>0</v>
      </c>
      <c r="N12" s="2053">
        <v>0</v>
      </c>
      <c r="O12" s="2054">
        <v>1473</v>
      </c>
      <c r="P12" s="2459">
        <v>491</v>
      </c>
      <c r="Q12" s="2473">
        <v>1255</v>
      </c>
      <c r="R12" s="2487">
        <v>77</v>
      </c>
      <c r="S12" s="2552">
        <v>0</v>
      </c>
      <c r="T12" s="2052">
        <v>1332</v>
      </c>
    </row>
    <row r="13" spans="1:20" s="1945" customFormat="1" x14ac:dyDescent="0.25">
      <c r="A13" s="1933" t="s">
        <v>412</v>
      </c>
      <c r="B13" s="2371">
        <v>113</v>
      </c>
      <c r="C13" s="2506">
        <v>238</v>
      </c>
      <c r="D13" s="2518">
        <v>67</v>
      </c>
      <c r="E13" s="2529">
        <v>368</v>
      </c>
      <c r="F13" s="2506">
        <v>0</v>
      </c>
      <c r="G13" s="2535">
        <v>0</v>
      </c>
      <c r="H13" s="2541">
        <v>0</v>
      </c>
      <c r="I13" s="2053">
        <v>719</v>
      </c>
      <c r="J13" s="2371">
        <v>100</v>
      </c>
      <c r="K13" s="2371">
        <v>0</v>
      </c>
      <c r="L13" s="2371">
        <v>0</v>
      </c>
      <c r="M13" s="2439">
        <v>0</v>
      </c>
      <c r="N13" s="2053">
        <v>100</v>
      </c>
      <c r="O13" s="2054">
        <v>819</v>
      </c>
      <c r="P13" s="2459">
        <v>476</v>
      </c>
      <c r="Q13" s="2473">
        <v>579</v>
      </c>
      <c r="R13" s="2487">
        <v>227</v>
      </c>
      <c r="S13" s="2552">
        <v>0</v>
      </c>
      <c r="T13" s="2052">
        <v>806</v>
      </c>
    </row>
    <row r="14" spans="1:20" s="1945" customFormat="1" x14ac:dyDescent="0.25">
      <c r="A14" s="1933" t="s">
        <v>554</v>
      </c>
      <c r="B14" s="2371">
        <v>689</v>
      </c>
      <c r="C14" s="2506">
        <v>327</v>
      </c>
      <c r="D14" s="2518">
        <v>108</v>
      </c>
      <c r="E14" s="2529">
        <v>515</v>
      </c>
      <c r="F14" s="2506">
        <v>0</v>
      </c>
      <c r="G14" s="2535">
        <v>0</v>
      </c>
      <c r="H14" s="2541">
        <v>2</v>
      </c>
      <c r="I14" s="2053">
        <v>1532</v>
      </c>
      <c r="J14" s="2371">
        <v>0</v>
      </c>
      <c r="K14" s="2371">
        <v>0</v>
      </c>
      <c r="L14" s="2371">
        <v>0</v>
      </c>
      <c r="M14" s="2439">
        <v>0</v>
      </c>
      <c r="N14" s="2053">
        <v>0</v>
      </c>
      <c r="O14" s="2054">
        <v>1533</v>
      </c>
      <c r="P14" s="2459">
        <v>711</v>
      </c>
      <c r="Q14" s="2473">
        <v>1396</v>
      </c>
      <c r="R14" s="2487">
        <v>44</v>
      </c>
      <c r="S14" s="2552">
        <v>0</v>
      </c>
      <c r="T14" s="2052">
        <v>1440</v>
      </c>
    </row>
    <row r="15" spans="1:20" x14ac:dyDescent="0.25">
      <c r="A15" s="2680" t="s">
        <v>555</v>
      </c>
      <c r="B15" s="2370">
        <v>1544</v>
      </c>
      <c r="C15" s="2505">
        <v>875</v>
      </c>
      <c r="D15" s="2517">
        <v>403</v>
      </c>
      <c r="E15" s="2370">
        <v>1059</v>
      </c>
      <c r="F15" s="2505">
        <v>93</v>
      </c>
      <c r="G15" s="2516">
        <v>53</v>
      </c>
      <c r="H15" s="2540">
        <v>3</v>
      </c>
      <c r="I15" s="2034">
        <v>3574</v>
      </c>
      <c r="J15" s="2370">
        <v>30</v>
      </c>
      <c r="K15" s="2370">
        <v>0</v>
      </c>
      <c r="L15" s="2370">
        <v>0</v>
      </c>
      <c r="M15" s="2369">
        <v>0</v>
      </c>
      <c r="N15" s="2034">
        <v>30</v>
      </c>
      <c r="O15" s="2035">
        <v>3604</v>
      </c>
      <c r="P15" s="2458">
        <v>1158</v>
      </c>
      <c r="Q15" s="2472">
        <v>3162</v>
      </c>
      <c r="R15" s="2168">
        <v>114</v>
      </c>
      <c r="S15" s="2169">
        <v>0</v>
      </c>
      <c r="T15" s="2040">
        <v>3276</v>
      </c>
    </row>
    <row r="16" spans="1:20" x14ac:dyDescent="0.25">
      <c r="A16" s="1947" t="s">
        <v>556</v>
      </c>
      <c r="B16" s="2698">
        <v>940</v>
      </c>
      <c r="C16" s="2716">
        <v>265</v>
      </c>
      <c r="D16" s="2717">
        <v>224</v>
      </c>
      <c r="E16" s="2718">
        <v>502</v>
      </c>
      <c r="F16" s="2716">
        <v>46</v>
      </c>
      <c r="G16" s="2522">
        <v>46</v>
      </c>
      <c r="H16" s="2542">
        <v>2</v>
      </c>
      <c r="I16" s="2062">
        <v>1755</v>
      </c>
      <c r="J16" s="2698">
        <v>0</v>
      </c>
      <c r="K16" s="2698">
        <v>0</v>
      </c>
      <c r="L16" s="2698">
        <v>0</v>
      </c>
      <c r="M16" s="2440">
        <v>0</v>
      </c>
      <c r="N16" s="2062">
        <v>0</v>
      </c>
      <c r="O16" s="2062">
        <v>1755</v>
      </c>
      <c r="P16" s="2701">
        <v>434</v>
      </c>
      <c r="Q16" s="2702">
        <v>1577</v>
      </c>
      <c r="R16" s="2703">
        <v>109</v>
      </c>
      <c r="S16" s="2719">
        <v>0</v>
      </c>
      <c r="T16" s="2062">
        <v>1686</v>
      </c>
    </row>
    <row r="17" spans="1:22" ht="15.75" thickBot="1" x14ac:dyDescent="0.3">
      <c r="A17" s="2680" t="s">
        <v>23</v>
      </c>
      <c r="B17" s="2704">
        <v>1052</v>
      </c>
      <c r="C17" s="2720">
        <v>555</v>
      </c>
      <c r="D17" s="2721">
        <v>154</v>
      </c>
      <c r="E17" s="2704">
        <v>1987</v>
      </c>
      <c r="F17" s="2720">
        <v>140</v>
      </c>
      <c r="G17" s="2517">
        <v>128</v>
      </c>
      <c r="H17" s="2540">
        <v>0</v>
      </c>
      <c r="I17" s="2071">
        <v>3735</v>
      </c>
      <c r="J17" s="2704">
        <v>95</v>
      </c>
      <c r="K17" s="2704">
        <v>26</v>
      </c>
      <c r="L17" s="2704">
        <v>0</v>
      </c>
      <c r="M17" s="2369">
        <v>0</v>
      </c>
      <c r="N17" s="2071">
        <v>121</v>
      </c>
      <c r="O17" s="2072">
        <v>3856</v>
      </c>
      <c r="P17" s="2707">
        <v>1265</v>
      </c>
      <c r="Q17" s="2708">
        <v>3631</v>
      </c>
      <c r="R17" s="2709">
        <v>105</v>
      </c>
      <c r="S17" s="2710">
        <v>3</v>
      </c>
      <c r="T17" s="2040">
        <v>3739</v>
      </c>
    </row>
    <row r="18" spans="1:22" ht="15.75" thickBot="1" x14ac:dyDescent="0.3">
      <c r="A18" s="1966" t="s">
        <v>24</v>
      </c>
      <c r="B18" s="2077">
        <v>8726</v>
      </c>
      <c r="C18" s="2077">
        <v>6256</v>
      </c>
      <c r="D18" s="2216">
        <v>1316</v>
      </c>
      <c r="E18" s="2077">
        <v>9926</v>
      </c>
      <c r="F18" s="2077">
        <v>591</v>
      </c>
      <c r="G18" s="2216">
        <v>203</v>
      </c>
      <c r="H18" s="2077">
        <v>178</v>
      </c>
      <c r="I18" s="2078">
        <v>25676</v>
      </c>
      <c r="J18" s="2077">
        <v>1109</v>
      </c>
      <c r="K18" s="2077">
        <v>73</v>
      </c>
      <c r="L18" s="2077">
        <v>0</v>
      </c>
      <c r="M18" s="2077">
        <v>0</v>
      </c>
      <c r="N18" s="2078">
        <v>1182</v>
      </c>
      <c r="O18" s="2079">
        <v>26859</v>
      </c>
      <c r="P18" s="2077">
        <v>11596</v>
      </c>
      <c r="Q18" s="2080">
        <v>23968</v>
      </c>
      <c r="R18" s="2080">
        <v>1254</v>
      </c>
      <c r="S18" s="2080">
        <v>73</v>
      </c>
      <c r="T18" s="2080">
        <v>25295</v>
      </c>
      <c r="V18" s="2274"/>
    </row>
    <row r="19" spans="1:22" x14ac:dyDescent="0.25">
      <c r="A19" s="1971" t="s">
        <v>609</v>
      </c>
      <c r="B19" s="2374">
        <v>0</v>
      </c>
      <c r="C19" s="2509">
        <v>0</v>
      </c>
      <c r="D19" s="2521">
        <v>0</v>
      </c>
      <c r="E19" s="2531">
        <v>13</v>
      </c>
      <c r="F19" s="2509">
        <v>229</v>
      </c>
      <c r="G19" s="2521">
        <v>0</v>
      </c>
      <c r="H19" s="2531">
        <v>0</v>
      </c>
      <c r="I19" s="2034">
        <v>242</v>
      </c>
      <c r="J19" s="2374">
        <v>0</v>
      </c>
      <c r="K19" s="2374">
        <v>0</v>
      </c>
      <c r="L19" s="2374">
        <v>0</v>
      </c>
      <c r="M19" s="2374">
        <v>0</v>
      </c>
      <c r="N19" s="2084">
        <v>0</v>
      </c>
      <c r="O19" s="2085">
        <v>242</v>
      </c>
      <c r="P19" s="2221">
        <v>0</v>
      </c>
      <c r="Q19" s="2471">
        <v>8</v>
      </c>
      <c r="R19" s="2486">
        <v>5</v>
      </c>
      <c r="S19" s="2499">
        <v>229</v>
      </c>
      <c r="T19" s="2040">
        <v>242</v>
      </c>
      <c r="V19" s="2274"/>
    </row>
    <row r="20" spans="1:22" x14ac:dyDescent="0.25">
      <c r="A20" s="1978" t="s">
        <v>610</v>
      </c>
      <c r="B20" s="2370">
        <v>11</v>
      </c>
      <c r="C20" s="2505">
        <v>14</v>
      </c>
      <c r="D20" s="2517">
        <v>14</v>
      </c>
      <c r="E20" s="2532">
        <v>3</v>
      </c>
      <c r="F20" s="2505">
        <v>0</v>
      </c>
      <c r="G20" s="2517">
        <v>0</v>
      </c>
      <c r="H20" s="2532">
        <v>0</v>
      </c>
      <c r="I20" s="2034">
        <v>28</v>
      </c>
      <c r="J20" s="2370">
        <v>0</v>
      </c>
      <c r="K20" s="2370">
        <v>0</v>
      </c>
      <c r="L20" s="2370">
        <v>0</v>
      </c>
      <c r="M20" s="2370">
        <v>0</v>
      </c>
      <c r="N20" s="2087">
        <v>0</v>
      </c>
      <c r="O20" s="2088">
        <v>28</v>
      </c>
      <c r="P20" s="2458">
        <v>25</v>
      </c>
      <c r="Q20" s="2472">
        <v>28</v>
      </c>
      <c r="R20" s="2168">
        <v>0</v>
      </c>
      <c r="S20" s="2169">
        <v>0</v>
      </c>
      <c r="T20" s="2040">
        <v>28</v>
      </c>
      <c r="V20" s="2274"/>
    </row>
    <row r="21" spans="1:22" x14ac:dyDescent="0.25">
      <c r="A21" s="1978" t="s">
        <v>37</v>
      </c>
      <c r="B21" s="2370">
        <v>0</v>
      </c>
      <c r="C21" s="2505">
        <v>0</v>
      </c>
      <c r="D21" s="2517">
        <v>0</v>
      </c>
      <c r="E21" s="2532">
        <v>0</v>
      </c>
      <c r="F21" s="2505">
        <v>0</v>
      </c>
      <c r="G21" s="2517">
        <v>0</v>
      </c>
      <c r="H21" s="2532">
        <v>0</v>
      </c>
      <c r="I21" s="2034">
        <v>0</v>
      </c>
      <c r="J21" s="2370">
        <v>0</v>
      </c>
      <c r="K21" s="2370">
        <v>0</v>
      </c>
      <c r="L21" s="2370">
        <v>0</v>
      </c>
      <c r="M21" s="2370">
        <v>0</v>
      </c>
      <c r="N21" s="2087">
        <v>0</v>
      </c>
      <c r="O21" s="2088">
        <v>0</v>
      </c>
      <c r="P21" s="2458">
        <v>0</v>
      </c>
      <c r="Q21" s="2472">
        <v>0</v>
      </c>
      <c r="R21" s="2168">
        <v>0</v>
      </c>
      <c r="S21" s="2169">
        <v>0</v>
      </c>
      <c r="T21" s="2040">
        <v>0</v>
      </c>
    </row>
    <row r="22" spans="1:22" x14ac:dyDescent="0.25">
      <c r="A22" s="1978" t="s">
        <v>38</v>
      </c>
      <c r="B22" s="2370">
        <v>0</v>
      </c>
      <c r="C22" s="2505">
        <v>0</v>
      </c>
      <c r="D22" s="2517">
        <v>0</v>
      </c>
      <c r="E22" s="2532">
        <v>0</v>
      </c>
      <c r="F22" s="2505">
        <v>0</v>
      </c>
      <c r="G22" s="2517">
        <v>0</v>
      </c>
      <c r="H22" s="2532">
        <v>0</v>
      </c>
      <c r="I22" s="2034">
        <v>0</v>
      </c>
      <c r="J22" s="2370">
        <v>0</v>
      </c>
      <c r="K22" s="2370">
        <v>0</v>
      </c>
      <c r="L22" s="2370">
        <v>0</v>
      </c>
      <c r="M22" s="2370">
        <v>0</v>
      </c>
      <c r="N22" s="2087">
        <v>0</v>
      </c>
      <c r="O22" s="2088">
        <v>0</v>
      </c>
      <c r="P22" s="2458">
        <v>0</v>
      </c>
      <c r="Q22" s="2472">
        <v>0</v>
      </c>
      <c r="R22" s="2168">
        <v>0</v>
      </c>
      <c r="S22" s="2169">
        <v>0</v>
      </c>
      <c r="T22" s="2040">
        <v>0</v>
      </c>
    </row>
    <row r="23" spans="1:22" x14ac:dyDescent="0.25">
      <c r="A23" s="1978" t="s">
        <v>39</v>
      </c>
      <c r="B23" s="2370">
        <v>0</v>
      </c>
      <c r="C23" s="2505">
        <v>50</v>
      </c>
      <c r="D23" s="2517">
        <v>0</v>
      </c>
      <c r="E23" s="2532">
        <v>49</v>
      </c>
      <c r="F23" s="2505">
        <v>0</v>
      </c>
      <c r="G23" s="2517">
        <v>0</v>
      </c>
      <c r="H23" s="2532">
        <v>0</v>
      </c>
      <c r="I23" s="2034">
        <v>99</v>
      </c>
      <c r="J23" s="2370">
        <v>0</v>
      </c>
      <c r="K23" s="2370">
        <v>0</v>
      </c>
      <c r="L23" s="2370">
        <v>0</v>
      </c>
      <c r="M23" s="2370">
        <v>0</v>
      </c>
      <c r="N23" s="2087">
        <v>0</v>
      </c>
      <c r="O23" s="2088">
        <v>99</v>
      </c>
      <c r="P23" s="2458">
        <v>44</v>
      </c>
      <c r="Q23" s="2472">
        <v>99</v>
      </c>
      <c r="R23" s="2168">
        <v>0</v>
      </c>
      <c r="S23" s="2169">
        <v>0</v>
      </c>
      <c r="T23" s="2040">
        <v>99</v>
      </c>
    </row>
    <row r="24" spans="1:22" ht="15" customHeight="1" x14ac:dyDescent="0.25">
      <c r="A24" s="1978" t="s">
        <v>40</v>
      </c>
      <c r="B24" s="2370">
        <v>0</v>
      </c>
      <c r="C24" s="2505">
        <v>0</v>
      </c>
      <c r="D24" s="2517">
        <v>0</v>
      </c>
      <c r="E24" s="2532">
        <v>18</v>
      </c>
      <c r="F24" s="2505">
        <v>0</v>
      </c>
      <c r="G24" s="2517">
        <v>0</v>
      </c>
      <c r="H24" s="2532">
        <v>0</v>
      </c>
      <c r="I24" s="2034">
        <v>18</v>
      </c>
      <c r="J24" s="2370">
        <v>0</v>
      </c>
      <c r="K24" s="2370">
        <v>0</v>
      </c>
      <c r="L24" s="2370">
        <v>0</v>
      </c>
      <c r="M24" s="2370">
        <v>0</v>
      </c>
      <c r="N24" s="2087">
        <v>0</v>
      </c>
      <c r="O24" s="2088">
        <v>18</v>
      </c>
      <c r="P24" s="2458">
        <v>0</v>
      </c>
      <c r="Q24" s="2472">
        <v>18</v>
      </c>
      <c r="R24" s="2168">
        <v>0</v>
      </c>
      <c r="S24" s="2169">
        <v>0</v>
      </c>
      <c r="T24" s="2040">
        <v>18</v>
      </c>
    </row>
    <row r="25" spans="1:22" x14ac:dyDescent="0.25">
      <c r="A25" s="2696" t="s">
        <v>41</v>
      </c>
      <c r="B25" s="2370">
        <v>0</v>
      </c>
      <c r="C25" s="2505">
        <v>0</v>
      </c>
      <c r="D25" s="2517">
        <v>0</v>
      </c>
      <c r="E25" s="2532">
        <v>2</v>
      </c>
      <c r="F25" s="2505">
        <v>0</v>
      </c>
      <c r="G25" s="2517">
        <v>0</v>
      </c>
      <c r="H25" s="2532">
        <v>0</v>
      </c>
      <c r="I25" s="2034">
        <v>2</v>
      </c>
      <c r="J25" s="2370">
        <v>0</v>
      </c>
      <c r="K25" s="2370">
        <v>0</v>
      </c>
      <c r="L25" s="2370">
        <v>0</v>
      </c>
      <c r="M25" s="2370">
        <v>0</v>
      </c>
      <c r="N25" s="2087">
        <v>0</v>
      </c>
      <c r="O25" s="2088">
        <v>2</v>
      </c>
      <c r="P25" s="2458">
        <v>0</v>
      </c>
      <c r="Q25" s="2472">
        <v>0</v>
      </c>
      <c r="R25" s="2168">
        <v>0</v>
      </c>
      <c r="S25" s="2169">
        <v>0</v>
      </c>
      <c r="T25" s="2040">
        <v>0</v>
      </c>
    </row>
    <row r="26" spans="1:22" x14ac:dyDescent="0.25">
      <c r="A26" s="1978" t="s">
        <v>42</v>
      </c>
      <c r="B26" s="2370">
        <v>0</v>
      </c>
      <c r="C26" s="2505">
        <v>0</v>
      </c>
      <c r="D26" s="2517">
        <v>0</v>
      </c>
      <c r="E26" s="2532">
        <v>0</v>
      </c>
      <c r="F26" s="2505">
        <v>0</v>
      </c>
      <c r="G26" s="2517">
        <v>0</v>
      </c>
      <c r="H26" s="2532">
        <v>0</v>
      </c>
      <c r="I26" s="2034">
        <v>0</v>
      </c>
      <c r="J26" s="2370">
        <v>0</v>
      </c>
      <c r="K26" s="2370">
        <v>0</v>
      </c>
      <c r="L26" s="2370">
        <v>0</v>
      </c>
      <c r="M26" s="2370">
        <v>0</v>
      </c>
      <c r="N26" s="2087">
        <v>0</v>
      </c>
      <c r="O26" s="2088">
        <v>0</v>
      </c>
      <c r="P26" s="2458">
        <v>0</v>
      </c>
      <c r="Q26" s="2472">
        <v>0</v>
      </c>
      <c r="R26" s="2168">
        <v>0</v>
      </c>
      <c r="S26" s="2169">
        <v>0</v>
      </c>
      <c r="T26" s="2040">
        <v>0</v>
      </c>
    </row>
    <row r="27" spans="1:22" x14ac:dyDescent="0.25">
      <c r="A27" s="1978" t="s">
        <v>43</v>
      </c>
      <c r="B27" s="2370">
        <v>0</v>
      </c>
      <c r="C27" s="2505">
        <v>20</v>
      </c>
      <c r="D27" s="2517">
        <v>0</v>
      </c>
      <c r="E27" s="2532">
        <v>159</v>
      </c>
      <c r="F27" s="2505">
        <v>0</v>
      </c>
      <c r="G27" s="2517">
        <v>0</v>
      </c>
      <c r="H27" s="2532">
        <v>5</v>
      </c>
      <c r="I27" s="2034">
        <v>184</v>
      </c>
      <c r="J27" s="2370">
        <v>0</v>
      </c>
      <c r="K27" s="2370">
        <v>0</v>
      </c>
      <c r="L27" s="2370">
        <v>0</v>
      </c>
      <c r="M27" s="2370">
        <v>0</v>
      </c>
      <c r="N27" s="2087">
        <v>0</v>
      </c>
      <c r="O27" s="2088">
        <v>184</v>
      </c>
      <c r="P27" s="2458">
        <v>37</v>
      </c>
      <c r="Q27" s="2472">
        <v>11</v>
      </c>
      <c r="R27" s="2168">
        <v>173</v>
      </c>
      <c r="S27" s="2169">
        <v>0</v>
      </c>
      <c r="T27" s="2040">
        <v>184</v>
      </c>
    </row>
    <row r="28" spans="1:22" x14ac:dyDescent="0.25">
      <c r="A28" s="1978" t="s">
        <v>44</v>
      </c>
      <c r="B28" s="2370">
        <v>0</v>
      </c>
      <c r="C28" s="2505">
        <v>0</v>
      </c>
      <c r="D28" s="2517">
        <v>0</v>
      </c>
      <c r="E28" s="2532">
        <v>17</v>
      </c>
      <c r="F28" s="2505">
        <v>0</v>
      </c>
      <c r="G28" s="2517">
        <v>0</v>
      </c>
      <c r="H28" s="2532">
        <v>0</v>
      </c>
      <c r="I28" s="2034">
        <v>17</v>
      </c>
      <c r="J28" s="2370">
        <v>0</v>
      </c>
      <c r="K28" s="2370">
        <v>0</v>
      </c>
      <c r="L28" s="2370">
        <v>0</v>
      </c>
      <c r="M28" s="2370">
        <v>0</v>
      </c>
      <c r="N28" s="2087">
        <v>0</v>
      </c>
      <c r="O28" s="2088">
        <v>17</v>
      </c>
      <c r="P28" s="2458">
        <v>0</v>
      </c>
      <c r="Q28" s="2472">
        <v>17</v>
      </c>
      <c r="R28" s="2168">
        <v>0</v>
      </c>
      <c r="S28" s="2169">
        <v>0</v>
      </c>
      <c r="T28" s="2040">
        <v>17</v>
      </c>
    </row>
    <row r="29" spans="1:22" x14ac:dyDescent="0.25">
      <c r="A29" s="1978" t="s">
        <v>45</v>
      </c>
      <c r="B29" s="2370">
        <v>0</v>
      </c>
      <c r="C29" s="2505">
        <v>0</v>
      </c>
      <c r="D29" s="2517">
        <v>0</v>
      </c>
      <c r="E29" s="2532">
        <v>8</v>
      </c>
      <c r="F29" s="2505">
        <v>0</v>
      </c>
      <c r="G29" s="2517">
        <v>0</v>
      </c>
      <c r="H29" s="2532">
        <v>0</v>
      </c>
      <c r="I29" s="2034">
        <v>8</v>
      </c>
      <c r="J29" s="2370">
        <v>0</v>
      </c>
      <c r="K29" s="2370">
        <v>0</v>
      </c>
      <c r="L29" s="2370">
        <v>0</v>
      </c>
      <c r="M29" s="2370">
        <v>0</v>
      </c>
      <c r="N29" s="2087">
        <v>0</v>
      </c>
      <c r="O29" s="2088">
        <v>8</v>
      </c>
      <c r="P29" s="2458">
        <v>0</v>
      </c>
      <c r="Q29" s="2472">
        <v>8</v>
      </c>
      <c r="R29" s="2168">
        <v>0</v>
      </c>
      <c r="S29" s="2169">
        <v>0</v>
      </c>
      <c r="T29" s="2040">
        <v>8</v>
      </c>
    </row>
    <row r="30" spans="1:22" x14ac:dyDescent="0.25">
      <c r="A30" s="1978" t="s">
        <v>46</v>
      </c>
      <c r="B30" s="2370">
        <v>0</v>
      </c>
      <c r="C30" s="2505">
        <v>0</v>
      </c>
      <c r="D30" s="2517">
        <v>0</v>
      </c>
      <c r="E30" s="2532">
        <v>0</v>
      </c>
      <c r="F30" s="2505">
        <v>0</v>
      </c>
      <c r="G30" s="2517">
        <v>0</v>
      </c>
      <c r="H30" s="2532">
        <v>0</v>
      </c>
      <c r="I30" s="2034">
        <v>0</v>
      </c>
      <c r="J30" s="2370">
        <v>0</v>
      </c>
      <c r="K30" s="2370">
        <v>0</v>
      </c>
      <c r="L30" s="2370">
        <v>0</v>
      </c>
      <c r="M30" s="2370">
        <v>0</v>
      </c>
      <c r="N30" s="2087">
        <v>0</v>
      </c>
      <c r="O30" s="2088">
        <v>0</v>
      </c>
      <c r="P30" s="2458">
        <v>0</v>
      </c>
      <c r="Q30" s="2472">
        <v>0</v>
      </c>
      <c r="R30" s="2168">
        <v>0</v>
      </c>
      <c r="S30" s="2169">
        <v>0</v>
      </c>
      <c r="T30" s="2040">
        <v>0</v>
      </c>
    </row>
    <row r="31" spans="1:22" x14ac:dyDescent="0.25">
      <c r="A31" s="1978" t="s">
        <v>47</v>
      </c>
      <c r="B31" s="2370">
        <v>0</v>
      </c>
      <c r="C31" s="2505">
        <v>0</v>
      </c>
      <c r="D31" s="2517">
        <v>0</v>
      </c>
      <c r="E31" s="2532">
        <v>0</v>
      </c>
      <c r="F31" s="2505">
        <v>0</v>
      </c>
      <c r="G31" s="2517">
        <v>0</v>
      </c>
      <c r="H31" s="2532">
        <v>0</v>
      </c>
      <c r="I31" s="2034">
        <v>0</v>
      </c>
      <c r="J31" s="2370">
        <v>0</v>
      </c>
      <c r="K31" s="2370">
        <v>0</v>
      </c>
      <c r="L31" s="2370">
        <v>0</v>
      </c>
      <c r="M31" s="2370">
        <v>0</v>
      </c>
      <c r="N31" s="2087">
        <v>0</v>
      </c>
      <c r="O31" s="2088">
        <v>0</v>
      </c>
      <c r="P31" s="2458">
        <v>0</v>
      </c>
      <c r="Q31" s="2472">
        <v>0</v>
      </c>
      <c r="R31" s="2168">
        <v>0</v>
      </c>
      <c r="S31" s="2169">
        <v>0</v>
      </c>
      <c r="T31" s="2040">
        <v>0</v>
      </c>
    </row>
    <row r="32" spans="1:22" x14ac:dyDescent="0.25">
      <c r="A32" s="1982" t="s">
        <v>557</v>
      </c>
      <c r="B32" s="2375">
        <v>21</v>
      </c>
      <c r="C32" s="2510">
        <v>9</v>
      </c>
      <c r="D32" s="2522">
        <v>0</v>
      </c>
      <c r="E32" s="2533">
        <v>48</v>
      </c>
      <c r="F32" s="2510">
        <v>0</v>
      </c>
      <c r="G32" s="2522">
        <v>0</v>
      </c>
      <c r="H32" s="2533">
        <v>0</v>
      </c>
      <c r="I32" s="2062">
        <v>78</v>
      </c>
      <c r="J32" s="2375">
        <v>0</v>
      </c>
      <c r="K32" s="2375">
        <v>0</v>
      </c>
      <c r="L32" s="2375">
        <v>0</v>
      </c>
      <c r="M32" s="2375">
        <v>0</v>
      </c>
      <c r="N32" s="2089">
        <v>0</v>
      </c>
      <c r="O32" s="2089">
        <v>78</v>
      </c>
      <c r="P32" s="2462">
        <v>20</v>
      </c>
      <c r="Q32" s="2476">
        <v>57</v>
      </c>
      <c r="R32" s="2490">
        <v>14</v>
      </c>
      <c r="S32" s="2554">
        <v>0</v>
      </c>
      <c r="T32" s="2062">
        <v>71</v>
      </c>
    </row>
    <row r="33" spans="1:20" ht="15.75" thickBot="1" x14ac:dyDescent="0.3">
      <c r="A33" s="2680" t="s">
        <v>321</v>
      </c>
      <c r="B33" s="2370">
        <v>10</v>
      </c>
      <c r="C33" s="2505">
        <v>5</v>
      </c>
      <c r="D33" s="2517">
        <v>0</v>
      </c>
      <c r="E33" s="2532">
        <v>10</v>
      </c>
      <c r="F33" s="2505">
        <v>0</v>
      </c>
      <c r="G33" s="2517">
        <v>0</v>
      </c>
      <c r="H33" s="2532">
        <v>1</v>
      </c>
      <c r="I33" s="2071">
        <v>26</v>
      </c>
      <c r="J33" s="2370">
        <v>0</v>
      </c>
      <c r="K33" s="2370">
        <v>0</v>
      </c>
      <c r="L33" s="2370">
        <v>0</v>
      </c>
      <c r="M33" s="2370">
        <v>0</v>
      </c>
      <c r="N33" s="2087">
        <v>0</v>
      </c>
      <c r="O33" s="2088">
        <v>26</v>
      </c>
      <c r="P33" s="2458">
        <v>0</v>
      </c>
      <c r="Q33" s="2708">
        <v>26</v>
      </c>
      <c r="R33" s="2709">
        <v>0</v>
      </c>
      <c r="S33" s="2710">
        <v>0</v>
      </c>
      <c r="T33" s="2095">
        <v>26</v>
      </c>
    </row>
    <row r="34" spans="1:20" s="2" customFormat="1" ht="15.75" thickBot="1" x14ac:dyDescent="0.3">
      <c r="A34" s="1992" t="s">
        <v>25</v>
      </c>
      <c r="B34" s="2096">
        <v>42</v>
      </c>
      <c r="C34" s="2212">
        <v>98</v>
      </c>
      <c r="D34" s="2213">
        <v>14</v>
      </c>
      <c r="E34" s="2214">
        <v>326</v>
      </c>
      <c r="F34" s="2212">
        <v>229</v>
      </c>
      <c r="G34" s="2213">
        <v>0</v>
      </c>
      <c r="H34" s="2214">
        <v>6</v>
      </c>
      <c r="I34" s="2078">
        <v>701</v>
      </c>
      <c r="J34" s="2096">
        <v>0</v>
      </c>
      <c r="K34" s="2096">
        <v>0</v>
      </c>
      <c r="L34" s="2096">
        <v>0</v>
      </c>
      <c r="M34" s="2096">
        <v>0</v>
      </c>
      <c r="N34" s="2099">
        <v>0</v>
      </c>
      <c r="O34" s="2100">
        <v>701</v>
      </c>
      <c r="P34" s="2096">
        <v>126</v>
      </c>
      <c r="Q34" s="2101">
        <v>272</v>
      </c>
      <c r="R34" s="2101">
        <v>192</v>
      </c>
      <c r="S34" s="2102">
        <v>229</v>
      </c>
      <c r="T34" s="2080">
        <v>692</v>
      </c>
    </row>
    <row r="35" spans="1:20" s="2" customFormat="1" ht="15.75" thickBot="1" x14ac:dyDescent="0.3">
      <c r="A35" s="1966" t="s">
        <v>558</v>
      </c>
      <c r="B35" s="2077">
        <v>8768</v>
      </c>
      <c r="C35" s="2103">
        <v>6354</v>
      </c>
      <c r="D35" s="2215">
        <v>1330</v>
      </c>
      <c r="E35" s="2077">
        <v>10252</v>
      </c>
      <c r="F35" s="2105">
        <v>820</v>
      </c>
      <c r="G35" s="2216">
        <v>203</v>
      </c>
      <c r="H35" s="2077">
        <v>184</v>
      </c>
      <c r="I35" s="2078">
        <v>26378</v>
      </c>
      <c r="J35" s="2077">
        <v>1109</v>
      </c>
      <c r="K35" s="2077">
        <v>73</v>
      </c>
      <c r="L35" s="2077">
        <v>0</v>
      </c>
      <c r="M35" s="2077">
        <v>0</v>
      </c>
      <c r="N35" s="2078">
        <v>1182</v>
      </c>
      <c r="O35" s="2079">
        <v>27560</v>
      </c>
      <c r="P35" s="2077">
        <v>11722</v>
      </c>
      <c r="Q35" s="2106">
        <v>24239</v>
      </c>
      <c r="R35" s="2106">
        <v>1446</v>
      </c>
      <c r="S35" s="2107">
        <v>302</v>
      </c>
      <c r="T35" s="2108">
        <v>25987</v>
      </c>
    </row>
    <row r="36" spans="1:20" x14ac:dyDescent="0.25">
      <c r="A36" s="2006"/>
      <c r="B36" s="2007"/>
      <c r="C36" s="2007"/>
      <c r="D36" s="2008"/>
      <c r="E36" s="2007"/>
      <c r="F36" s="2007"/>
      <c r="G36" s="2008"/>
      <c r="H36" s="2007"/>
      <c r="I36" s="2444"/>
      <c r="J36" s="2007"/>
      <c r="K36" s="2007"/>
      <c r="L36" s="2007"/>
      <c r="M36" s="2007"/>
      <c r="N36" s="2007"/>
      <c r="O36" s="2007"/>
      <c r="P36" s="2007"/>
      <c r="Q36" s="2008"/>
      <c r="R36" s="2008"/>
      <c r="S36" s="2008"/>
      <c r="T36" s="2008"/>
    </row>
    <row r="37" spans="1:20" s="2" customFormat="1" ht="14.25" customHeight="1" thickBot="1" x14ac:dyDescent="0.3">
      <c r="A37" s="61"/>
      <c r="B37" s="61"/>
      <c r="C37" s="61"/>
      <c r="D37" s="1904"/>
      <c r="E37" s="61"/>
      <c r="F37" s="61"/>
      <c r="G37" s="1904"/>
      <c r="H37" s="61"/>
      <c r="I37" s="61"/>
      <c r="J37" s="61"/>
      <c r="K37" s="61"/>
      <c r="L37" s="61"/>
      <c r="M37" s="61"/>
      <c r="N37" s="61"/>
      <c r="O37" s="61"/>
      <c r="Q37" s="113"/>
      <c r="R37" s="113"/>
      <c r="S37" s="113"/>
      <c r="T37" s="113"/>
    </row>
    <row r="38" spans="1:20" s="2" customFormat="1" ht="15.75" thickBot="1" x14ac:dyDescent="0.3">
      <c r="A38" s="3481" t="s">
        <v>30</v>
      </c>
      <c r="B38" s="3482"/>
      <c r="C38" s="3482"/>
      <c r="D38" s="3482"/>
      <c r="E38" s="3482"/>
      <c r="F38" s="3482"/>
      <c r="G38" s="3482"/>
      <c r="H38" s="3482"/>
      <c r="I38" s="3482"/>
      <c r="J38" s="3482"/>
      <c r="K38" s="3482"/>
      <c r="L38" s="3482"/>
      <c r="M38" s="3482"/>
      <c r="N38" s="3482"/>
      <c r="O38" s="3482"/>
      <c r="P38" s="3482"/>
      <c r="Q38" s="3482"/>
      <c r="R38" s="3482"/>
      <c r="S38" s="3482"/>
      <c r="T38" s="3483"/>
    </row>
    <row r="39" spans="1:20" s="2" customFormat="1" ht="15.75" customHeight="1" thickBot="1" x14ac:dyDescent="0.3">
      <c r="A39" s="3584" t="s">
        <v>0</v>
      </c>
      <c r="B39" s="3573" t="s">
        <v>1</v>
      </c>
      <c r="C39" s="3574"/>
      <c r="D39" s="3574"/>
      <c r="E39" s="3574"/>
      <c r="F39" s="3574"/>
      <c r="G39" s="3574"/>
      <c r="H39" s="3574"/>
      <c r="I39" s="3575"/>
      <c r="J39" s="3576" t="s">
        <v>2</v>
      </c>
      <c r="K39" s="3577"/>
      <c r="L39" s="3577"/>
      <c r="M39" s="3577"/>
      <c r="N39" s="3578"/>
      <c r="O39" s="3594" t="s">
        <v>3</v>
      </c>
      <c r="P39" s="3595"/>
      <c r="Q39" s="3595"/>
      <c r="R39" s="3595"/>
      <c r="S39" s="3595"/>
      <c r="T39" s="3596"/>
    </row>
    <row r="40" spans="1:20" s="2" customFormat="1" ht="15" customHeight="1" thickBot="1" x14ac:dyDescent="0.3">
      <c r="A40" s="3593"/>
      <c r="B40" s="3591" t="s">
        <v>8</v>
      </c>
      <c r="C40" s="3600"/>
      <c r="D40" s="3592"/>
      <c r="E40" s="3612" t="s">
        <v>9</v>
      </c>
      <c r="F40" s="3613"/>
      <c r="G40" s="3614"/>
      <c r="H40" s="3584" t="s">
        <v>32</v>
      </c>
      <c r="I40" s="3484" t="s">
        <v>10</v>
      </c>
      <c r="J40" s="3591" t="s">
        <v>11</v>
      </c>
      <c r="K40" s="3592"/>
      <c r="L40" s="3584" t="s">
        <v>12</v>
      </c>
      <c r="M40" s="3584" t="s">
        <v>33</v>
      </c>
      <c r="N40" s="3484" t="s">
        <v>13</v>
      </c>
      <c r="O40" s="3597"/>
      <c r="P40" s="3598"/>
      <c r="Q40" s="3598"/>
      <c r="R40" s="3598"/>
      <c r="S40" s="3598"/>
      <c r="T40" s="3599"/>
    </row>
    <row r="41" spans="1:20" s="2" customFormat="1" ht="15.75" thickBot="1" x14ac:dyDescent="0.3">
      <c r="A41" s="3610"/>
      <c r="B41" s="3604" t="s">
        <v>14</v>
      </c>
      <c r="C41" s="3606" t="s">
        <v>15</v>
      </c>
      <c r="D41" s="3607"/>
      <c r="E41" s="3608" t="s">
        <v>16</v>
      </c>
      <c r="F41" s="3606" t="s">
        <v>34</v>
      </c>
      <c r="G41" s="3607"/>
      <c r="H41" s="3593"/>
      <c r="I41" s="3485"/>
      <c r="J41" s="3589" t="s">
        <v>14</v>
      </c>
      <c r="K41" s="3584" t="s">
        <v>15</v>
      </c>
      <c r="L41" s="3593"/>
      <c r="M41" s="3593"/>
      <c r="N41" s="3485"/>
      <c r="O41" s="3515" t="s">
        <v>3</v>
      </c>
      <c r="P41" s="3584" t="s">
        <v>544</v>
      </c>
      <c r="Q41" s="3586" t="s">
        <v>545</v>
      </c>
      <c r="R41" s="3587"/>
      <c r="S41" s="3587"/>
      <c r="T41" s="3588"/>
    </row>
    <row r="42" spans="1:20" s="2" customFormat="1" ht="72" thickBot="1" x14ac:dyDescent="0.3">
      <c r="A42" s="3611"/>
      <c r="B42" s="3605"/>
      <c r="C42" s="2726" t="s">
        <v>15</v>
      </c>
      <c r="D42" s="1909" t="s">
        <v>546</v>
      </c>
      <c r="E42" s="3609"/>
      <c r="F42" s="2726" t="s">
        <v>34</v>
      </c>
      <c r="G42" s="1909" t="s">
        <v>547</v>
      </c>
      <c r="H42" s="3585"/>
      <c r="I42" s="3486"/>
      <c r="J42" s="3590"/>
      <c r="K42" s="3585"/>
      <c r="L42" s="3585"/>
      <c r="M42" s="3585"/>
      <c r="N42" s="3486"/>
      <c r="O42" s="3491"/>
      <c r="P42" s="3593"/>
      <c r="Q42" s="1910" t="s">
        <v>548</v>
      </c>
      <c r="R42" s="1911" t="s">
        <v>549</v>
      </c>
      <c r="S42" s="1912" t="s">
        <v>550</v>
      </c>
      <c r="T42" s="1913" t="s">
        <v>551</v>
      </c>
    </row>
    <row r="43" spans="1:20" s="2" customFormat="1" x14ac:dyDescent="0.25">
      <c r="A43" s="2011" t="s">
        <v>27</v>
      </c>
      <c r="B43" s="2503">
        <v>4548</v>
      </c>
      <c r="C43" s="2406">
        <v>3501</v>
      </c>
      <c r="D43" s="2423">
        <v>669</v>
      </c>
      <c r="E43" s="2534">
        <v>415</v>
      </c>
      <c r="F43" s="2534">
        <v>199</v>
      </c>
      <c r="G43" s="2501">
        <v>93</v>
      </c>
      <c r="H43" s="2543">
        <v>117</v>
      </c>
      <c r="I43" s="2034">
        <v>8779</v>
      </c>
      <c r="J43" s="2404">
        <v>606</v>
      </c>
      <c r="K43" s="2551">
        <v>73</v>
      </c>
      <c r="L43" s="2534">
        <v>0</v>
      </c>
      <c r="M43" s="2543">
        <v>0</v>
      </c>
      <c r="N43" s="2034">
        <v>679</v>
      </c>
      <c r="O43" s="2035">
        <v>9458</v>
      </c>
      <c r="P43" s="2221">
        <v>6234</v>
      </c>
      <c r="Q43" s="2472">
        <v>8775</v>
      </c>
      <c r="R43" s="2168">
        <v>107</v>
      </c>
      <c r="S43" s="2169">
        <v>35</v>
      </c>
      <c r="T43" s="2222">
        <v>8917</v>
      </c>
    </row>
    <row r="44" spans="1:20" s="2" customFormat="1" ht="15.75" thickBot="1" x14ac:dyDescent="0.3">
      <c r="A44" s="1978" t="s">
        <v>28</v>
      </c>
      <c r="B44" s="2400">
        <v>4178</v>
      </c>
      <c r="C44" s="2380">
        <v>2755</v>
      </c>
      <c r="D44" s="2425">
        <v>647</v>
      </c>
      <c r="E44" s="2380">
        <v>9511</v>
      </c>
      <c r="F44" s="2380">
        <v>392</v>
      </c>
      <c r="G44" s="2501">
        <v>110</v>
      </c>
      <c r="H44" s="2543">
        <v>61</v>
      </c>
      <c r="I44" s="2071">
        <v>16897</v>
      </c>
      <c r="J44" s="2391">
        <v>503</v>
      </c>
      <c r="K44" s="2389">
        <v>0</v>
      </c>
      <c r="L44" s="2380">
        <v>0</v>
      </c>
      <c r="M44" s="2543">
        <v>0</v>
      </c>
      <c r="N44" s="2034">
        <v>503</v>
      </c>
      <c r="O44" s="2035">
        <v>17400</v>
      </c>
      <c r="P44" s="2224">
        <v>5362</v>
      </c>
      <c r="Q44" s="2708">
        <v>15193</v>
      </c>
      <c r="R44" s="2709">
        <v>1147</v>
      </c>
      <c r="S44" s="2710">
        <v>38</v>
      </c>
      <c r="T44" s="2715">
        <v>16378</v>
      </c>
    </row>
    <row r="45" spans="1:20" s="2" customFormat="1" ht="15.75" thickBot="1" x14ac:dyDescent="0.3">
      <c r="A45" s="1966" t="s">
        <v>24</v>
      </c>
      <c r="B45" s="2103">
        <v>8726</v>
      </c>
      <c r="C45" s="2103">
        <v>6256</v>
      </c>
      <c r="D45" s="2101">
        <v>1316</v>
      </c>
      <c r="E45" s="2103">
        <v>9926</v>
      </c>
      <c r="F45" s="2103">
        <v>591</v>
      </c>
      <c r="G45" s="2101">
        <v>203</v>
      </c>
      <c r="H45" s="2105">
        <v>178</v>
      </c>
      <c r="I45" s="2078">
        <v>25676</v>
      </c>
      <c r="J45" s="2077">
        <v>1109</v>
      </c>
      <c r="K45" s="2103">
        <v>73</v>
      </c>
      <c r="L45" s="2103">
        <v>0</v>
      </c>
      <c r="M45" s="2103">
        <v>0</v>
      </c>
      <c r="N45" s="2078">
        <v>1182</v>
      </c>
      <c r="O45" s="2079">
        <v>26859</v>
      </c>
      <c r="P45" s="2105">
        <v>11596</v>
      </c>
      <c r="Q45" s="2225">
        <v>23968</v>
      </c>
      <c r="R45" s="2225">
        <v>1254</v>
      </c>
      <c r="S45" s="2226">
        <v>73</v>
      </c>
      <c r="T45" s="2098">
        <v>25295</v>
      </c>
    </row>
    <row r="46" spans="1:20" s="2" customFormat="1" ht="15.75" thickBot="1" x14ac:dyDescent="0.3">
      <c r="A46" s="1966" t="s">
        <v>25</v>
      </c>
      <c r="B46" s="2227">
        <v>42</v>
      </c>
      <c r="C46" s="2227">
        <v>98</v>
      </c>
      <c r="D46" s="2106">
        <v>14</v>
      </c>
      <c r="E46" s="2227">
        <v>326</v>
      </c>
      <c r="F46" s="2227">
        <v>229</v>
      </c>
      <c r="G46" s="2106">
        <v>0</v>
      </c>
      <c r="H46" s="2227">
        <v>6</v>
      </c>
      <c r="I46" s="2078">
        <v>701</v>
      </c>
      <c r="J46" s="2077">
        <v>0</v>
      </c>
      <c r="K46" s="2227">
        <v>0</v>
      </c>
      <c r="L46" s="2227">
        <v>0</v>
      </c>
      <c r="M46" s="2227">
        <v>0</v>
      </c>
      <c r="N46" s="2228">
        <v>0</v>
      </c>
      <c r="O46" s="2229">
        <v>701</v>
      </c>
      <c r="P46" s="2230">
        <v>126</v>
      </c>
      <c r="Q46" s="2101">
        <v>272</v>
      </c>
      <c r="R46" s="2101">
        <v>192</v>
      </c>
      <c r="S46" s="2102">
        <v>229</v>
      </c>
      <c r="T46" s="2080">
        <v>692</v>
      </c>
    </row>
    <row r="47" spans="1:20" s="2" customFormat="1" ht="15.75" thickBot="1" x14ac:dyDescent="0.3">
      <c r="A47" s="2028" t="s">
        <v>558</v>
      </c>
      <c r="B47" s="2227">
        <v>8768</v>
      </c>
      <c r="C47" s="2227">
        <v>6354</v>
      </c>
      <c r="D47" s="2106">
        <v>1330</v>
      </c>
      <c r="E47" s="2227">
        <v>10252</v>
      </c>
      <c r="F47" s="2227">
        <v>820</v>
      </c>
      <c r="G47" s="2106">
        <v>203</v>
      </c>
      <c r="H47" s="2230">
        <v>184</v>
      </c>
      <c r="I47" s="2078">
        <v>26378</v>
      </c>
      <c r="J47" s="2077">
        <v>1109</v>
      </c>
      <c r="K47" s="2227">
        <v>73</v>
      </c>
      <c r="L47" s="2227">
        <v>0</v>
      </c>
      <c r="M47" s="2227">
        <v>0</v>
      </c>
      <c r="N47" s="2231">
        <v>1182</v>
      </c>
      <c r="O47" s="2232">
        <v>27560</v>
      </c>
      <c r="P47" s="2105">
        <v>11722</v>
      </c>
      <c r="Q47" s="2106">
        <v>24239</v>
      </c>
      <c r="R47" s="2106">
        <v>1446</v>
      </c>
      <c r="S47" s="2107">
        <v>302</v>
      </c>
      <c r="T47" s="2108">
        <v>25987</v>
      </c>
    </row>
    <row r="48" spans="1:20" s="2" customFormat="1" x14ac:dyDescent="0.25">
      <c r="A48" s="61"/>
      <c r="B48" s="61"/>
      <c r="C48" s="61"/>
      <c r="D48" s="1904"/>
      <c r="E48" s="61"/>
      <c r="F48" s="61"/>
      <c r="G48" s="1904"/>
      <c r="H48" s="61"/>
      <c r="I48" s="61"/>
      <c r="J48" s="61"/>
      <c r="K48" s="61"/>
      <c r="L48" s="61"/>
      <c r="M48" s="61"/>
      <c r="N48" s="61"/>
      <c r="O48" s="61"/>
      <c r="Q48" s="113"/>
      <c r="R48" s="113"/>
      <c r="S48" s="113"/>
      <c r="T48" s="113"/>
    </row>
    <row r="49" spans="1:20" s="2" customFormat="1" x14ac:dyDescent="0.25">
      <c r="A49" s="61"/>
      <c r="B49" s="61"/>
      <c r="C49" s="61"/>
      <c r="D49" s="1904"/>
      <c r="E49" s="61"/>
      <c r="F49" s="61"/>
      <c r="G49" s="1904"/>
      <c r="H49" s="61"/>
      <c r="I49" s="61"/>
      <c r="J49" s="61"/>
      <c r="K49" s="61"/>
      <c r="L49" s="61"/>
      <c r="M49" s="61"/>
      <c r="N49" s="61"/>
      <c r="O49" s="61"/>
      <c r="Q49" s="113"/>
      <c r="R49" s="113"/>
      <c r="S49" s="113"/>
      <c r="T49" s="113"/>
    </row>
    <row r="50" spans="1:20" x14ac:dyDescent="0.25">
      <c r="P50" s="2"/>
    </row>
    <row r="51" spans="1:20" ht="15.75" thickBot="1" x14ac:dyDescent="0.3">
      <c r="P51" s="2"/>
    </row>
    <row r="52" spans="1:20" ht="15.75" thickBot="1" x14ac:dyDescent="0.3">
      <c r="A52" s="3481" t="s">
        <v>48</v>
      </c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3"/>
    </row>
    <row r="53" spans="1:20" ht="16.5" customHeight="1" thickBot="1" x14ac:dyDescent="0.3">
      <c r="A53" s="3584" t="s">
        <v>0</v>
      </c>
      <c r="B53" s="3573" t="s">
        <v>1</v>
      </c>
      <c r="C53" s="3574"/>
      <c r="D53" s="3574"/>
      <c r="E53" s="3574"/>
      <c r="F53" s="3574"/>
      <c r="G53" s="3574"/>
      <c r="H53" s="3574"/>
      <c r="I53" s="3575"/>
      <c r="J53" s="3576" t="s">
        <v>2</v>
      </c>
      <c r="K53" s="3577"/>
      <c r="L53" s="3577"/>
      <c r="M53" s="3577"/>
      <c r="N53" s="3578"/>
      <c r="O53" s="3594" t="s">
        <v>3</v>
      </c>
      <c r="P53" s="3595"/>
      <c r="Q53" s="3595"/>
      <c r="R53" s="3595"/>
      <c r="S53" s="3595"/>
      <c r="T53" s="3596"/>
    </row>
    <row r="54" spans="1:20" ht="36.75" customHeight="1" thickBot="1" x14ac:dyDescent="0.3">
      <c r="A54" s="3593"/>
      <c r="B54" s="3591" t="s">
        <v>8</v>
      </c>
      <c r="C54" s="3600"/>
      <c r="D54" s="3592"/>
      <c r="E54" s="3612" t="s">
        <v>9</v>
      </c>
      <c r="F54" s="3613"/>
      <c r="G54" s="3614"/>
      <c r="H54" s="3584" t="s">
        <v>32</v>
      </c>
      <c r="I54" s="3484" t="s">
        <v>10</v>
      </c>
      <c r="J54" s="3591" t="s">
        <v>11</v>
      </c>
      <c r="K54" s="3592"/>
      <c r="L54" s="3584" t="s">
        <v>12</v>
      </c>
      <c r="M54" s="3584" t="s">
        <v>33</v>
      </c>
      <c r="N54" s="3484" t="s">
        <v>13</v>
      </c>
      <c r="O54" s="3597"/>
      <c r="P54" s="3598"/>
      <c r="Q54" s="3598"/>
      <c r="R54" s="3598"/>
      <c r="S54" s="3598"/>
      <c r="T54" s="3599"/>
    </row>
    <row r="55" spans="1:20" ht="15.75" customHeight="1" thickBot="1" x14ac:dyDescent="0.3">
      <c r="A55" s="3610"/>
      <c r="B55" s="3604" t="s">
        <v>14</v>
      </c>
      <c r="C55" s="3606" t="s">
        <v>15</v>
      </c>
      <c r="D55" s="3607"/>
      <c r="E55" s="3608" t="s">
        <v>16</v>
      </c>
      <c r="F55" s="3606" t="s">
        <v>34</v>
      </c>
      <c r="G55" s="3607"/>
      <c r="H55" s="3593"/>
      <c r="I55" s="3485"/>
      <c r="J55" s="3589" t="s">
        <v>14</v>
      </c>
      <c r="K55" s="3584" t="s">
        <v>15</v>
      </c>
      <c r="L55" s="3593"/>
      <c r="M55" s="3593"/>
      <c r="N55" s="3485"/>
      <c r="O55" s="3515" t="s">
        <v>3</v>
      </c>
      <c r="P55" s="3584" t="s">
        <v>544</v>
      </c>
      <c r="Q55" s="3586" t="s">
        <v>545</v>
      </c>
      <c r="R55" s="3587"/>
      <c r="S55" s="3587"/>
      <c r="T55" s="3588"/>
    </row>
    <row r="56" spans="1:20" ht="72" thickBot="1" x14ac:dyDescent="0.3">
      <c r="A56" s="3611"/>
      <c r="B56" s="3605"/>
      <c r="C56" s="2726" t="s">
        <v>15</v>
      </c>
      <c r="D56" s="1909" t="s">
        <v>546</v>
      </c>
      <c r="E56" s="3609"/>
      <c r="F56" s="2726" t="s">
        <v>34</v>
      </c>
      <c r="G56" s="1909" t="s">
        <v>547</v>
      </c>
      <c r="H56" s="3585"/>
      <c r="I56" s="3486"/>
      <c r="J56" s="3590"/>
      <c r="K56" s="3585"/>
      <c r="L56" s="3585"/>
      <c r="M56" s="3585"/>
      <c r="N56" s="3486"/>
      <c r="O56" s="3491"/>
      <c r="P56" s="3585"/>
      <c r="Q56" s="1910" t="s">
        <v>548</v>
      </c>
      <c r="R56" s="1911" t="s">
        <v>549</v>
      </c>
      <c r="S56" s="1912" t="s">
        <v>550</v>
      </c>
      <c r="T56" s="1913" t="s">
        <v>551</v>
      </c>
    </row>
    <row r="57" spans="1:20" x14ac:dyDescent="0.25">
      <c r="A57" s="1914" t="s">
        <v>17</v>
      </c>
      <c r="B57" s="2369">
        <v>6198</v>
      </c>
      <c r="C57" s="2399">
        <v>5531</v>
      </c>
      <c r="D57" s="2416">
        <v>436</v>
      </c>
      <c r="E57" s="2369">
        <v>3041</v>
      </c>
      <c r="F57" s="2399">
        <v>2945</v>
      </c>
      <c r="G57" s="2416">
        <v>384</v>
      </c>
      <c r="H57" s="2369">
        <v>1134</v>
      </c>
      <c r="I57" s="2034">
        <v>18850</v>
      </c>
      <c r="J57" s="2369">
        <v>2731</v>
      </c>
      <c r="K57" s="2369">
        <v>2193</v>
      </c>
      <c r="L57" s="2369">
        <v>3969</v>
      </c>
      <c r="M57" s="2369">
        <v>0</v>
      </c>
      <c r="N57" s="2034">
        <v>8893</v>
      </c>
      <c r="O57" s="2035">
        <v>27743</v>
      </c>
      <c r="P57" s="2457">
        <v>16315</v>
      </c>
      <c r="Q57" s="2471">
        <v>6076</v>
      </c>
      <c r="R57" s="2486">
        <v>9876</v>
      </c>
      <c r="S57" s="2499">
        <v>9005</v>
      </c>
      <c r="T57" s="2040">
        <v>24957</v>
      </c>
    </row>
    <row r="58" spans="1:20" x14ac:dyDescent="0.25">
      <c r="A58" s="2680" t="s">
        <v>552</v>
      </c>
      <c r="B58" s="2370">
        <v>4796</v>
      </c>
      <c r="C58" s="2400">
        <v>3532</v>
      </c>
      <c r="D58" s="2417">
        <v>468</v>
      </c>
      <c r="E58" s="2370">
        <v>2337</v>
      </c>
      <c r="F58" s="2400">
        <v>6024</v>
      </c>
      <c r="G58" s="2416">
        <v>56</v>
      </c>
      <c r="H58" s="2369">
        <v>2155</v>
      </c>
      <c r="I58" s="2034">
        <v>18844</v>
      </c>
      <c r="J58" s="2370">
        <v>14460</v>
      </c>
      <c r="K58" s="2370">
        <v>1956</v>
      </c>
      <c r="L58" s="2370">
        <v>3686</v>
      </c>
      <c r="M58" s="2369">
        <v>2257</v>
      </c>
      <c r="N58" s="2034">
        <v>22359</v>
      </c>
      <c r="O58" s="2035">
        <v>41204</v>
      </c>
      <c r="P58" s="2458">
        <v>34947</v>
      </c>
      <c r="Q58" s="2472">
        <v>2093</v>
      </c>
      <c r="R58" s="2168">
        <v>8232</v>
      </c>
      <c r="S58" s="2169">
        <v>8072</v>
      </c>
      <c r="T58" s="2040">
        <v>18398</v>
      </c>
    </row>
    <row r="59" spans="1:20" s="1945" customFormat="1" x14ac:dyDescent="0.25">
      <c r="A59" s="1933" t="s">
        <v>553</v>
      </c>
      <c r="B59" s="2371">
        <v>1655</v>
      </c>
      <c r="C59" s="2401">
        <v>563</v>
      </c>
      <c r="D59" s="2417">
        <v>0</v>
      </c>
      <c r="E59" s="2371">
        <v>1335</v>
      </c>
      <c r="F59" s="2401">
        <v>3983</v>
      </c>
      <c r="G59" s="2416">
        <v>0</v>
      </c>
      <c r="H59" s="2439">
        <v>1846</v>
      </c>
      <c r="I59" s="2053">
        <v>9382</v>
      </c>
      <c r="J59" s="2371">
        <v>895</v>
      </c>
      <c r="K59" s="2371">
        <v>400</v>
      </c>
      <c r="L59" s="2371">
        <v>3004</v>
      </c>
      <c r="M59" s="2439">
        <v>2042</v>
      </c>
      <c r="N59" s="2053">
        <v>6341</v>
      </c>
      <c r="O59" s="2054">
        <v>15723</v>
      </c>
      <c r="P59" s="2459">
        <v>14740</v>
      </c>
      <c r="Q59" s="2473">
        <v>835</v>
      </c>
      <c r="R59" s="2487">
        <v>4065</v>
      </c>
      <c r="S59" s="2552">
        <v>1681</v>
      </c>
      <c r="T59" s="2052">
        <v>6581</v>
      </c>
    </row>
    <row r="60" spans="1:20" s="1945" customFormat="1" x14ac:dyDescent="0.25">
      <c r="A60" s="1933" t="s">
        <v>412</v>
      </c>
      <c r="B60" s="2371">
        <v>1801</v>
      </c>
      <c r="C60" s="2401">
        <v>1019</v>
      </c>
      <c r="D60" s="2417">
        <v>178</v>
      </c>
      <c r="E60" s="2371">
        <v>590</v>
      </c>
      <c r="F60" s="2401">
        <v>1132</v>
      </c>
      <c r="G60" s="2416">
        <v>0</v>
      </c>
      <c r="H60" s="2439">
        <v>265</v>
      </c>
      <c r="I60" s="2053">
        <v>4808</v>
      </c>
      <c r="J60" s="2371">
        <v>12580</v>
      </c>
      <c r="K60" s="2371">
        <v>202</v>
      </c>
      <c r="L60" s="2371">
        <v>2</v>
      </c>
      <c r="M60" s="2439">
        <v>0</v>
      </c>
      <c r="N60" s="2053">
        <v>12784</v>
      </c>
      <c r="O60" s="2054">
        <v>17592</v>
      </c>
      <c r="P60" s="2459">
        <v>14510</v>
      </c>
      <c r="Q60" s="2473">
        <v>325</v>
      </c>
      <c r="R60" s="2487">
        <v>1548</v>
      </c>
      <c r="S60" s="2552">
        <v>3284</v>
      </c>
      <c r="T60" s="2052">
        <v>5157</v>
      </c>
    </row>
    <row r="61" spans="1:20" s="1945" customFormat="1" x14ac:dyDescent="0.25">
      <c r="A61" s="1933" t="s">
        <v>554</v>
      </c>
      <c r="B61" s="2371">
        <v>1207</v>
      </c>
      <c r="C61" s="2401">
        <v>1844</v>
      </c>
      <c r="D61" s="2417">
        <v>184</v>
      </c>
      <c r="E61" s="2371">
        <v>340</v>
      </c>
      <c r="F61" s="2401">
        <v>909</v>
      </c>
      <c r="G61" s="2416">
        <v>56</v>
      </c>
      <c r="H61" s="2439">
        <v>4</v>
      </c>
      <c r="I61" s="2053">
        <v>4303</v>
      </c>
      <c r="J61" s="2371">
        <v>757</v>
      </c>
      <c r="K61" s="2371">
        <v>1127</v>
      </c>
      <c r="L61" s="2371">
        <v>680</v>
      </c>
      <c r="M61" s="2439">
        <v>215</v>
      </c>
      <c r="N61" s="2053">
        <v>2779</v>
      </c>
      <c r="O61" s="2054">
        <v>7083</v>
      </c>
      <c r="P61" s="2459">
        <v>5064</v>
      </c>
      <c r="Q61" s="2473">
        <v>508</v>
      </c>
      <c r="R61" s="2487">
        <v>2248</v>
      </c>
      <c r="S61" s="2552">
        <v>3096</v>
      </c>
      <c r="T61" s="2052">
        <v>5852</v>
      </c>
    </row>
    <row r="62" spans="1:20" x14ac:dyDescent="0.25">
      <c r="A62" s="2680" t="s">
        <v>555</v>
      </c>
      <c r="B62" s="2370">
        <v>853</v>
      </c>
      <c r="C62" s="2400">
        <v>762</v>
      </c>
      <c r="D62" s="2417">
        <v>58</v>
      </c>
      <c r="E62" s="2370">
        <v>671</v>
      </c>
      <c r="F62" s="2400">
        <v>674</v>
      </c>
      <c r="G62" s="2416">
        <v>0</v>
      </c>
      <c r="H62" s="2369">
        <v>67</v>
      </c>
      <c r="I62" s="2034">
        <v>3027</v>
      </c>
      <c r="J62" s="2370">
        <v>957</v>
      </c>
      <c r="K62" s="2370">
        <v>0</v>
      </c>
      <c r="L62" s="2370">
        <v>220</v>
      </c>
      <c r="M62" s="2369">
        <v>6</v>
      </c>
      <c r="N62" s="2034">
        <v>1184</v>
      </c>
      <c r="O62" s="2035">
        <v>4210</v>
      </c>
      <c r="P62" s="2458">
        <v>3200</v>
      </c>
      <c r="Q62" s="2472">
        <v>1405</v>
      </c>
      <c r="R62" s="2168">
        <v>1063</v>
      </c>
      <c r="S62" s="2169">
        <v>1493</v>
      </c>
      <c r="T62" s="2040">
        <v>3960</v>
      </c>
    </row>
    <row r="63" spans="1:20" x14ac:dyDescent="0.25">
      <c r="A63" s="1947" t="s">
        <v>556</v>
      </c>
      <c r="B63" s="2698">
        <v>183</v>
      </c>
      <c r="C63" s="2699">
        <v>440</v>
      </c>
      <c r="D63" s="2700">
        <v>0</v>
      </c>
      <c r="E63" s="2698">
        <v>144</v>
      </c>
      <c r="F63" s="2699">
        <v>28</v>
      </c>
      <c r="G63" s="2422">
        <v>0</v>
      </c>
      <c r="H63" s="2440">
        <v>0</v>
      </c>
      <c r="I63" s="2062">
        <v>795</v>
      </c>
      <c r="J63" s="2698">
        <v>865</v>
      </c>
      <c r="K63" s="2698">
        <v>0</v>
      </c>
      <c r="L63" s="2698">
        <v>220</v>
      </c>
      <c r="M63" s="2440">
        <v>6</v>
      </c>
      <c r="N63" s="2062">
        <v>1092</v>
      </c>
      <c r="O63" s="2062">
        <v>1887</v>
      </c>
      <c r="P63" s="2701">
        <v>1690</v>
      </c>
      <c r="Q63" s="2702">
        <v>180</v>
      </c>
      <c r="R63" s="2703">
        <v>167</v>
      </c>
      <c r="S63" s="2719">
        <v>1383</v>
      </c>
      <c r="T63" s="2062">
        <v>1730</v>
      </c>
    </row>
    <row r="64" spans="1:20" ht="15.75" thickBot="1" x14ac:dyDescent="0.3">
      <c r="A64" s="2680" t="s">
        <v>23</v>
      </c>
      <c r="B64" s="2704">
        <v>2290</v>
      </c>
      <c r="C64" s="2705">
        <v>1659</v>
      </c>
      <c r="D64" s="2706">
        <v>267</v>
      </c>
      <c r="E64" s="2704">
        <v>1708</v>
      </c>
      <c r="F64" s="2705">
        <v>2746</v>
      </c>
      <c r="G64" s="2417">
        <v>282</v>
      </c>
      <c r="H64" s="2369">
        <v>19</v>
      </c>
      <c r="I64" s="2071">
        <v>8423</v>
      </c>
      <c r="J64" s="2704">
        <v>662</v>
      </c>
      <c r="K64" s="2704">
        <v>400</v>
      </c>
      <c r="L64" s="2704">
        <v>998</v>
      </c>
      <c r="M64" s="2369">
        <v>143</v>
      </c>
      <c r="N64" s="2071">
        <v>2203</v>
      </c>
      <c r="O64" s="2072">
        <v>10626</v>
      </c>
      <c r="P64" s="2707">
        <v>7030</v>
      </c>
      <c r="Q64" s="2708">
        <v>1703</v>
      </c>
      <c r="R64" s="2709">
        <v>1769</v>
      </c>
      <c r="S64" s="2710">
        <v>6881</v>
      </c>
      <c r="T64" s="2040">
        <v>10353</v>
      </c>
    </row>
    <row r="65" spans="1:20" ht="15.75" thickBot="1" x14ac:dyDescent="0.3">
      <c r="A65" s="1966" t="s">
        <v>24</v>
      </c>
      <c r="B65" s="2077">
        <v>14136</v>
      </c>
      <c r="C65" s="2077">
        <v>11484</v>
      </c>
      <c r="D65" s="2080">
        <v>1229</v>
      </c>
      <c r="E65" s="2077">
        <v>7758</v>
      </c>
      <c r="F65" s="2077">
        <v>12390</v>
      </c>
      <c r="G65" s="2080">
        <v>722</v>
      </c>
      <c r="H65" s="2077">
        <v>3376</v>
      </c>
      <c r="I65" s="2078">
        <v>49145</v>
      </c>
      <c r="J65" s="2077">
        <v>18810</v>
      </c>
      <c r="K65" s="2077">
        <v>4549</v>
      </c>
      <c r="L65" s="2077">
        <v>8873</v>
      </c>
      <c r="M65" s="2077">
        <v>2407</v>
      </c>
      <c r="N65" s="2078">
        <v>34639</v>
      </c>
      <c r="O65" s="2079">
        <v>83784</v>
      </c>
      <c r="P65" s="2077">
        <v>61493</v>
      </c>
      <c r="Q65" s="2080">
        <v>11277</v>
      </c>
      <c r="R65" s="2080">
        <v>20940</v>
      </c>
      <c r="S65" s="2080">
        <v>25451</v>
      </c>
      <c r="T65" s="2080">
        <v>57669</v>
      </c>
    </row>
    <row r="66" spans="1:20" x14ac:dyDescent="0.25">
      <c r="A66" s="1971" t="s">
        <v>609</v>
      </c>
      <c r="B66" s="2374">
        <v>452</v>
      </c>
      <c r="C66" s="2404">
        <v>659</v>
      </c>
      <c r="D66" s="2421">
        <v>0</v>
      </c>
      <c r="E66" s="2374">
        <v>574</v>
      </c>
      <c r="F66" s="2404">
        <v>5349</v>
      </c>
      <c r="G66" s="2421">
        <v>0</v>
      </c>
      <c r="H66" s="2374">
        <v>1</v>
      </c>
      <c r="I66" s="2034">
        <v>7035</v>
      </c>
      <c r="J66" s="2374">
        <v>699</v>
      </c>
      <c r="K66" s="2374">
        <v>1135</v>
      </c>
      <c r="L66" s="2374">
        <v>769</v>
      </c>
      <c r="M66" s="2374">
        <v>0</v>
      </c>
      <c r="N66" s="2084">
        <v>2603</v>
      </c>
      <c r="O66" s="2085">
        <v>9639</v>
      </c>
      <c r="P66" s="2221">
        <v>7995</v>
      </c>
      <c r="Q66" s="2471">
        <v>116</v>
      </c>
      <c r="R66" s="2486">
        <v>1132</v>
      </c>
      <c r="S66" s="2499">
        <v>2215</v>
      </c>
      <c r="T66" s="2040">
        <v>3463</v>
      </c>
    </row>
    <row r="67" spans="1:20" x14ac:dyDescent="0.25">
      <c r="A67" s="1978" t="s">
        <v>610</v>
      </c>
      <c r="B67" s="2370">
        <v>828</v>
      </c>
      <c r="C67" s="2400">
        <v>0</v>
      </c>
      <c r="D67" s="2417">
        <v>0</v>
      </c>
      <c r="E67" s="2370">
        <v>1957</v>
      </c>
      <c r="F67" s="2400">
        <v>1272</v>
      </c>
      <c r="G67" s="2417">
        <v>0</v>
      </c>
      <c r="H67" s="2370">
        <v>274</v>
      </c>
      <c r="I67" s="2034">
        <v>4330</v>
      </c>
      <c r="J67" s="2370">
        <v>7</v>
      </c>
      <c r="K67" s="2370">
        <v>440</v>
      </c>
      <c r="L67" s="2370">
        <v>120</v>
      </c>
      <c r="M67" s="2370">
        <v>0</v>
      </c>
      <c r="N67" s="2087">
        <v>567</v>
      </c>
      <c r="O67" s="2088">
        <v>4897</v>
      </c>
      <c r="P67" s="2458">
        <v>2446</v>
      </c>
      <c r="Q67" s="2472">
        <v>104</v>
      </c>
      <c r="R67" s="2168">
        <v>208</v>
      </c>
      <c r="S67" s="2169">
        <v>2346</v>
      </c>
      <c r="T67" s="2040">
        <v>2658</v>
      </c>
    </row>
    <row r="68" spans="1:20" x14ac:dyDescent="0.25">
      <c r="A68" s="1978" t="s">
        <v>37</v>
      </c>
      <c r="B68" s="2370">
        <v>446</v>
      </c>
      <c r="C68" s="2400">
        <v>0</v>
      </c>
      <c r="D68" s="2417">
        <v>0</v>
      </c>
      <c r="E68" s="2370">
        <v>89</v>
      </c>
      <c r="F68" s="2400">
        <v>337</v>
      </c>
      <c r="G68" s="2417">
        <v>179</v>
      </c>
      <c r="H68" s="2370">
        <v>34</v>
      </c>
      <c r="I68" s="2034">
        <v>906</v>
      </c>
      <c r="J68" s="2370">
        <v>129</v>
      </c>
      <c r="K68" s="2370">
        <v>205</v>
      </c>
      <c r="L68" s="2370">
        <v>301</v>
      </c>
      <c r="M68" s="2370">
        <v>0</v>
      </c>
      <c r="N68" s="2087">
        <v>635</v>
      </c>
      <c r="O68" s="2088">
        <v>1541</v>
      </c>
      <c r="P68" s="2458">
        <v>792</v>
      </c>
      <c r="Q68" s="2472">
        <v>76</v>
      </c>
      <c r="R68" s="2168">
        <v>198</v>
      </c>
      <c r="S68" s="2169">
        <v>713</v>
      </c>
      <c r="T68" s="2040">
        <v>987</v>
      </c>
    </row>
    <row r="69" spans="1:20" x14ac:dyDescent="0.25">
      <c r="A69" s="1978" t="s">
        <v>38</v>
      </c>
      <c r="B69" s="2370">
        <v>116</v>
      </c>
      <c r="C69" s="2400">
        <v>0</v>
      </c>
      <c r="D69" s="2417">
        <v>0</v>
      </c>
      <c r="E69" s="2370">
        <v>15</v>
      </c>
      <c r="F69" s="2400">
        <v>0</v>
      </c>
      <c r="G69" s="2417">
        <v>0</v>
      </c>
      <c r="H69" s="2370">
        <v>0</v>
      </c>
      <c r="I69" s="2034">
        <v>131</v>
      </c>
      <c r="J69" s="2370">
        <v>0</v>
      </c>
      <c r="K69" s="2370">
        <v>0</v>
      </c>
      <c r="L69" s="2370">
        <v>0</v>
      </c>
      <c r="M69" s="2370">
        <v>0</v>
      </c>
      <c r="N69" s="2087">
        <v>0</v>
      </c>
      <c r="O69" s="2088">
        <v>131</v>
      </c>
      <c r="P69" s="2458">
        <v>5</v>
      </c>
      <c r="Q69" s="2472">
        <v>15</v>
      </c>
      <c r="R69" s="2168">
        <v>116</v>
      </c>
      <c r="S69" s="2169">
        <v>0</v>
      </c>
      <c r="T69" s="2040">
        <v>131</v>
      </c>
    </row>
    <row r="70" spans="1:20" x14ac:dyDescent="0.25">
      <c r="A70" s="1978" t="s">
        <v>39</v>
      </c>
      <c r="B70" s="2370">
        <v>132</v>
      </c>
      <c r="C70" s="2400">
        <v>3245</v>
      </c>
      <c r="D70" s="2417">
        <v>0</v>
      </c>
      <c r="E70" s="2370">
        <v>650</v>
      </c>
      <c r="F70" s="2400">
        <v>530</v>
      </c>
      <c r="G70" s="2417">
        <v>0</v>
      </c>
      <c r="H70" s="2370">
        <v>0</v>
      </c>
      <c r="I70" s="2034">
        <v>4557</v>
      </c>
      <c r="J70" s="2370">
        <v>819</v>
      </c>
      <c r="K70" s="2370">
        <v>200</v>
      </c>
      <c r="L70" s="2370">
        <v>10550</v>
      </c>
      <c r="M70" s="2370">
        <v>525</v>
      </c>
      <c r="N70" s="2087">
        <v>12094</v>
      </c>
      <c r="O70" s="2088">
        <v>16652</v>
      </c>
      <c r="P70" s="2458">
        <v>12906</v>
      </c>
      <c r="Q70" s="2472">
        <v>298</v>
      </c>
      <c r="R70" s="2168">
        <v>599</v>
      </c>
      <c r="S70" s="2169">
        <v>9440</v>
      </c>
      <c r="T70" s="2040">
        <v>10336</v>
      </c>
    </row>
    <row r="71" spans="1:20" ht="15" customHeight="1" x14ac:dyDescent="0.25">
      <c r="A71" s="1978" t="s">
        <v>40</v>
      </c>
      <c r="B71" s="2370">
        <v>0</v>
      </c>
      <c r="C71" s="2400">
        <v>1314</v>
      </c>
      <c r="D71" s="2417">
        <v>289</v>
      </c>
      <c r="E71" s="2370">
        <v>1</v>
      </c>
      <c r="F71" s="2400">
        <v>599</v>
      </c>
      <c r="G71" s="2417">
        <v>0</v>
      </c>
      <c r="H71" s="2370">
        <v>6705</v>
      </c>
      <c r="I71" s="2034">
        <v>8619</v>
      </c>
      <c r="J71" s="2370">
        <v>2619</v>
      </c>
      <c r="K71" s="2370">
        <v>2932</v>
      </c>
      <c r="L71" s="2370">
        <v>1366</v>
      </c>
      <c r="M71" s="2370">
        <v>1881</v>
      </c>
      <c r="N71" s="2087">
        <v>8799</v>
      </c>
      <c r="O71" s="2088">
        <v>17417</v>
      </c>
      <c r="P71" s="2458">
        <v>17416</v>
      </c>
      <c r="Q71" s="2472">
        <v>1</v>
      </c>
      <c r="R71" s="2168">
        <v>0</v>
      </c>
      <c r="S71" s="2169">
        <v>554</v>
      </c>
      <c r="T71" s="2040">
        <v>555</v>
      </c>
    </row>
    <row r="72" spans="1:20" x14ac:dyDescent="0.25">
      <c r="A72" s="2696" t="s">
        <v>41</v>
      </c>
      <c r="B72" s="2370">
        <v>32</v>
      </c>
      <c r="C72" s="2400">
        <v>854</v>
      </c>
      <c r="D72" s="2417">
        <v>424</v>
      </c>
      <c r="E72" s="2370">
        <v>146</v>
      </c>
      <c r="F72" s="2400">
        <v>6672</v>
      </c>
      <c r="G72" s="2417">
        <v>0</v>
      </c>
      <c r="H72" s="2370">
        <v>1559</v>
      </c>
      <c r="I72" s="2034">
        <v>9264</v>
      </c>
      <c r="J72" s="2370">
        <v>364</v>
      </c>
      <c r="K72" s="2370">
        <v>0</v>
      </c>
      <c r="L72" s="2370">
        <v>34</v>
      </c>
      <c r="M72" s="2370">
        <v>455</v>
      </c>
      <c r="N72" s="2087">
        <v>853</v>
      </c>
      <c r="O72" s="2088">
        <v>10117</v>
      </c>
      <c r="P72" s="2458">
        <v>7056</v>
      </c>
      <c r="Q72" s="2472">
        <v>0</v>
      </c>
      <c r="R72" s="2168">
        <v>97</v>
      </c>
      <c r="S72" s="2169">
        <v>553</v>
      </c>
      <c r="T72" s="2040">
        <v>650</v>
      </c>
    </row>
    <row r="73" spans="1:20" x14ac:dyDescent="0.25">
      <c r="A73" s="1978" t="s">
        <v>42</v>
      </c>
      <c r="B73" s="2370">
        <v>709</v>
      </c>
      <c r="C73" s="2400">
        <v>4652</v>
      </c>
      <c r="D73" s="2417">
        <v>167</v>
      </c>
      <c r="E73" s="2370">
        <v>202</v>
      </c>
      <c r="F73" s="2400">
        <v>7614</v>
      </c>
      <c r="G73" s="2417">
        <v>0</v>
      </c>
      <c r="H73" s="2370">
        <v>187</v>
      </c>
      <c r="I73" s="2034">
        <v>13364</v>
      </c>
      <c r="J73" s="2370">
        <v>0</v>
      </c>
      <c r="K73" s="2370">
        <v>0</v>
      </c>
      <c r="L73" s="2370">
        <v>0</v>
      </c>
      <c r="M73" s="2370">
        <v>0</v>
      </c>
      <c r="N73" s="2087">
        <v>0</v>
      </c>
      <c r="O73" s="2088">
        <v>13364</v>
      </c>
      <c r="P73" s="2458">
        <v>10338</v>
      </c>
      <c r="Q73" s="2472">
        <v>43</v>
      </c>
      <c r="R73" s="2168">
        <v>590</v>
      </c>
      <c r="S73" s="2169">
        <v>10484</v>
      </c>
      <c r="T73" s="2040">
        <v>11117</v>
      </c>
    </row>
    <row r="74" spans="1:20" x14ac:dyDescent="0.25">
      <c r="A74" s="1978" t="s">
        <v>43</v>
      </c>
      <c r="B74" s="2370">
        <v>1008</v>
      </c>
      <c r="C74" s="2400">
        <v>922</v>
      </c>
      <c r="D74" s="2417">
        <v>0</v>
      </c>
      <c r="E74" s="2370">
        <v>285</v>
      </c>
      <c r="F74" s="2400">
        <v>164</v>
      </c>
      <c r="G74" s="2417">
        <v>0</v>
      </c>
      <c r="H74" s="2370">
        <v>39</v>
      </c>
      <c r="I74" s="2034">
        <v>2418</v>
      </c>
      <c r="J74" s="2370">
        <v>0</v>
      </c>
      <c r="K74" s="2370">
        <v>0</v>
      </c>
      <c r="L74" s="2370">
        <v>0</v>
      </c>
      <c r="M74" s="2370">
        <v>0</v>
      </c>
      <c r="N74" s="2087">
        <v>0</v>
      </c>
      <c r="O74" s="2088">
        <v>2418</v>
      </c>
      <c r="P74" s="2458">
        <v>1231</v>
      </c>
      <c r="Q74" s="2472">
        <v>41</v>
      </c>
      <c r="R74" s="2168">
        <v>552</v>
      </c>
      <c r="S74" s="2169">
        <v>1045</v>
      </c>
      <c r="T74" s="2040">
        <v>1637</v>
      </c>
    </row>
    <row r="75" spans="1:20" x14ac:dyDescent="0.25">
      <c r="A75" s="1978" t="s">
        <v>44</v>
      </c>
      <c r="B75" s="2370">
        <v>299</v>
      </c>
      <c r="C75" s="2400">
        <v>79</v>
      </c>
      <c r="D75" s="2417">
        <v>0</v>
      </c>
      <c r="E75" s="2370">
        <v>284</v>
      </c>
      <c r="F75" s="2400">
        <v>190</v>
      </c>
      <c r="G75" s="2417">
        <v>0</v>
      </c>
      <c r="H75" s="2370">
        <v>0</v>
      </c>
      <c r="I75" s="2034">
        <v>852</v>
      </c>
      <c r="J75" s="2370">
        <v>40</v>
      </c>
      <c r="K75" s="2370">
        <v>0</v>
      </c>
      <c r="L75" s="2370">
        <v>408</v>
      </c>
      <c r="M75" s="2370">
        <v>0</v>
      </c>
      <c r="N75" s="2087">
        <v>448</v>
      </c>
      <c r="O75" s="2088">
        <v>1300</v>
      </c>
      <c r="P75" s="2458">
        <v>1154</v>
      </c>
      <c r="Q75" s="2472">
        <v>1</v>
      </c>
      <c r="R75" s="2168">
        <v>277</v>
      </c>
      <c r="S75" s="2169">
        <v>613</v>
      </c>
      <c r="T75" s="2040">
        <v>891</v>
      </c>
    </row>
    <row r="76" spans="1:20" x14ac:dyDescent="0.25">
      <c r="A76" s="1978" t="s">
        <v>45</v>
      </c>
      <c r="B76" s="2370">
        <v>905</v>
      </c>
      <c r="C76" s="2400">
        <v>40</v>
      </c>
      <c r="D76" s="2417">
        <v>0</v>
      </c>
      <c r="E76" s="2370">
        <v>82</v>
      </c>
      <c r="F76" s="2400">
        <v>243</v>
      </c>
      <c r="G76" s="2417">
        <v>0</v>
      </c>
      <c r="H76" s="2370">
        <v>0</v>
      </c>
      <c r="I76" s="2034">
        <v>1270</v>
      </c>
      <c r="J76" s="2370">
        <v>0</v>
      </c>
      <c r="K76" s="2370">
        <v>0</v>
      </c>
      <c r="L76" s="2370">
        <v>0</v>
      </c>
      <c r="M76" s="2370">
        <v>0</v>
      </c>
      <c r="N76" s="2087">
        <v>0</v>
      </c>
      <c r="O76" s="2088">
        <v>1270</v>
      </c>
      <c r="P76" s="2458">
        <v>317</v>
      </c>
      <c r="Q76" s="2472">
        <v>0</v>
      </c>
      <c r="R76" s="2168">
        <v>91</v>
      </c>
      <c r="S76" s="2169">
        <v>974</v>
      </c>
      <c r="T76" s="2040">
        <v>1065</v>
      </c>
    </row>
    <row r="77" spans="1:20" x14ac:dyDescent="0.25">
      <c r="A77" s="1978" t="s">
        <v>46</v>
      </c>
      <c r="B77" s="2370">
        <v>4878</v>
      </c>
      <c r="C77" s="2400">
        <v>1534</v>
      </c>
      <c r="D77" s="2417">
        <v>46</v>
      </c>
      <c r="E77" s="2370">
        <v>406</v>
      </c>
      <c r="F77" s="2400">
        <v>680</v>
      </c>
      <c r="G77" s="2417">
        <v>0</v>
      </c>
      <c r="H77" s="2370">
        <v>1169</v>
      </c>
      <c r="I77" s="2034">
        <v>8668</v>
      </c>
      <c r="J77" s="2370">
        <v>82</v>
      </c>
      <c r="K77" s="2370">
        <v>140</v>
      </c>
      <c r="L77" s="2370">
        <v>0</v>
      </c>
      <c r="M77" s="2370">
        <v>0</v>
      </c>
      <c r="N77" s="2087">
        <v>222</v>
      </c>
      <c r="O77" s="2088">
        <v>8890</v>
      </c>
      <c r="P77" s="2458">
        <v>5029</v>
      </c>
      <c r="Q77" s="2472">
        <v>58</v>
      </c>
      <c r="R77" s="2168">
        <v>485</v>
      </c>
      <c r="S77" s="2169">
        <v>3800</v>
      </c>
      <c r="T77" s="2040">
        <v>4343</v>
      </c>
    </row>
    <row r="78" spans="1:20" x14ac:dyDescent="0.25">
      <c r="A78" s="1978" t="s">
        <v>47</v>
      </c>
      <c r="B78" s="2370">
        <v>0</v>
      </c>
      <c r="C78" s="2400">
        <v>0</v>
      </c>
      <c r="D78" s="2417">
        <v>0</v>
      </c>
      <c r="E78" s="2370">
        <v>0</v>
      </c>
      <c r="F78" s="2400">
        <v>666</v>
      </c>
      <c r="G78" s="2417">
        <v>0</v>
      </c>
      <c r="H78" s="2370">
        <v>0</v>
      </c>
      <c r="I78" s="2034">
        <v>666</v>
      </c>
      <c r="J78" s="2370">
        <v>0</v>
      </c>
      <c r="K78" s="2370">
        <v>0</v>
      </c>
      <c r="L78" s="2370">
        <v>2774</v>
      </c>
      <c r="M78" s="2370">
        <v>0</v>
      </c>
      <c r="N78" s="2087">
        <v>2774</v>
      </c>
      <c r="O78" s="2088">
        <v>3440</v>
      </c>
      <c r="P78" s="2458">
        <v>3439</v>
      </c>
      <c r="Q78" s="2472">
        <v>0</v>
      </c>
      <c r="R78" s="2168">
        <v>0</v>
      </c>
      <c r="S78" s="2169">
        <v>0</v>
      </c>
      <c r="T78" s="2040">
        <v>0</v>
      </c>
    </row>
    <row r="79" spans="1:20" x14ac:dyDescent="0.25">
      <c r="A79" s="1982" t="s">
        <v>557</v>
      </c>
      <c r="B79" s="2375">
        <v>274</v>
      </c>
      <c r="C79" s="2405">
        <v>383</v>
      </c>
      <c r="D79" s="2422">
        <v>0</v>
      </c>
      <c r="E79" s="2375">
        <v>1359</v>
      </c>
      <c r="F79" s="2405">
        <v>429</v>
      </c>
      <c r="G79" s="2422">
        <v>0</v>
      </c>
      <c r="H79" s="2375">
        <v>2</v>
      </c>
      <c r="I79" s="2062">
        <v>2447</v>
      </c>
      <c r="J79" s="2375">
        <v>111</v>
      </c>
      <c r="K79" s="2375">
        <v>0</v>
      </c>
      <c r="L79" s="2375">
        <v>0</v>
      </c>
      <c r="M79" s="2375">
        <v>0</v>
      </c>
      <c r="N79" s="2089">
        <v>111</v>
      </c>
      <c r="O79" s="2089">
        <v>2558</v>
      </c>
      <c r="P79" s="2462">
        <v>1043</v>
      </c>
      <c r="Q79" s="2476">
        <v>185</v>
      </c>
      <c r="R79" s="2490">
        <v>1037</v>
      </c>
      <c r="S79" s="2554">
        <v>1336</v>
      </c>
      <c r="T79" s="2062">
        <v>2558</v>
      </c>
    </row>
    <row r="80" spans="1:20" ht="15.75" thickBot="1" x14ac:dyDescent="0.3">
      <c r="A80" s="2680" t="s">
        <v>321</v>
      </c>
      <c r="B80" s="2370">
        <v>923</v>
      </c>
      <c r="C80" s="2400">
        <v>3566</v>
      </c>
      <c r="D80" s="2417">
        <v>0</v>
      </c>
      <c r="E80" s="2370">
        <v>1432</v>
      </c>
      <c r="F80" s="2400">
        <v>1699</v>
      </c>
      <c r="G80" s="2417">
        <v>0</v>
      </c>
      <c r="H80" s="2370">
        <v>123</v>
      </c>
      <c r="I80" s="2071">
        <v>7743</v>
      </c>
      <c r="J80" s="2370">
        <v>16551</v>
      </c>
      <c r="K80" s="2370">
        <v>925</v>
      </c>
      <c r="L80" s="2370">
        <v>11456</v>
      </c>
      <c r="M80" s="2370">
        <v>1248</v>
      </c>
      <c r="N80" s="2087">
        <v>30181</v>
      </c>
      <c r="O80" s="2088">
        <v>37924</v>
      </c>
      <c r="P80" s="2458">
        <v>15653</v>
      </c>
      <c r="Q80" s="2708">
        <v>366</v>
      </c>
      <c r="R80" s="2709">
        <v>1596</v>
      </c>
      <c r="S80" s="2710">
        <v>5999</v>
      </c>
      <c r="T80" s="2095">
        <v>7960</v>
      </c>
    </row>
    <row r="81" spans="1:20" s="2" customFormat="1" ht="15.75" thickBot="1" x14ac:dyDescent="0.3">
      <c r="A81" s="1992" t="s">
        <v>25</v>
      </c>
      <c r="B81" s="2096">
        <v>11003</v>
      </c>
      <c r="C81" s="2097">
        <v>17248</v>
      </c>
      <c r="D81" s="2098">
        <v>926</v>
      </c>
      <c r="E81" s="2096">
        <v>7483</v>
      </c>
      <c r="F81" s="2097">
        <v>26443</v>
      </c>
      <c r="G81" s="2098">
        <v>179</v>
      </c>
      <c r="H81" s="2096">
        <v>10093</v>
      </c>
      <c r="I81" s="2078">
        <v>72270</v>
      </c>
      <c r="J81" s="2096">
        <v>21421</v>
      </c>
      <c r="K81" s="2096">
        <v>5976</v>
      </c>
      <c r="L81" s="2096">
        <v>27779</v>
      </c>
      <c r="M81" s="2096">
        <v>4111</v>
      </c>
      <c r="N81" s="2099">
        <v>59287</v>
      </c>
      <c r="O81" s="2100">
        <v>131557</v>
      </c>
      <c r="P81" s="2096">
        <v>86820</v>
      </c>
      <c r="Q81" s="2101">
        <v>1304</v>
      </c>
      <c r="R81" s="2101">
        <v>6977</v>
      </c>
      <c r="S81" s="2102">
        <v>40072</v>
      </c>
      <c r="T81" s="2080">
        <v>48353</v>
      </c>
    </row>
    <row r="82" spans="1:20" s="2" customFormat="1" ht="15.75" thickBot="1" x14ac:dyDescent="0.3">
      <c r="A82" s="1966" t="s">
        <v>558</v>
      </c>
      <c r="B82" s="2077">
        <v>25139</v>
      </c>
      <c r="C82" s="2103">
        <v>28732</v>
      </c>
      <c r="D82" s="2104">
        <v>2156</v>
      </c>
      <c r="E82" s="2077">
        <v>15241</v>
      </c>
      <c r="F82" s="2105">
        <v>38833</v>
      </c>
      <c r="G82" s="2080">
        <v>901</v>
      </c>
      <c r="H82" s="2077">
        <v>13469</v>
      </c>
      <c r="I82" s="2078">
        <v>121415</v>
      </c>
      <c r="J82" s="2077">
        <v>40231</v>
      </c>
      <c r="K82" s="2077">
        <v>10525</v>
      </c>
      <c r="L82" s="2077">
        <v>36652</v>
      </c>
      <c r="M82" s="2077">
        <v>6517</v>
      </c>
      <c r="N82" s="2078">
        <v>93926</v>
      </c>
      <c r="O82" s="2079">
        <v>215341</v>
      </c>
      <c r="P82" s="2077">
        <v>148314</v>
      </c>
      <c r="Q82" s="2106">
        <v>12581</v>
      </c>
      <c r="R82" s="2106">
        <v>27918</v>
      </c>
      <c r="S82" s="2107">
        <v>65523</v>
      </c>
      <c r="T82" s="2108">
        <v>106022</v>
      </c>
    </row>
    <row r="84" spans="1:20" ht="15.75" thickBot="1" x14ac:dyDescent="0.3">
      <c r="A84" s="2007"/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</row>
    <row r="85" spans="1:20" ht="15.75" thickBot="1" x14ac:dyDescent="0.3">
      <c r="A85" s="3481" t="s">
        <v>48</v>
      </c>
      <c r="B85" s="3482"/>
      <c r="C85" s="3482"/>
      <c r="D85" s="3482"/>
      <c r="E85" s="3482"/>
      <c r="F85" s="3482"/>
      <c r="G85" s="3482"/>
      <c r="H85" s="3482"/>
      <c r="I85" s="3482"/>
      <c r="J85" s="3482"/>
      <c r="K85" s="3482"/>
      <c r="L85" s="3482"/>
      <c r="M85" s="3482"/>
      <c r="N85" s="3482"/>
      <c r="O85" s="3482"/>
      <c r="P85" s="3482"/>
      <c r="Q85" s="3482"/>
      <c r="R85" s="3482"/>
      <c r="S85" s="3482"/>
      <c r="T85" s="3483"/>
    </row>
    <row r="86" spans="1:20" ht="15.75" customHeight="1" thickBot="1" x14ac:dyDescent="0.3">
      <c r="A86" s="3584" t="s">
        <v>0</v>
      </c>
      <c r="B86" s="3573" t="s">
        <v>1</v>
      </c>
      <c r="C86" s="3574"/>
      <c r="D86" s="3574"/>
      <c r="E86" s="3574"/>
      <c r="F86" s="3574"/>
      <c r="G86" s="3574"/>
      <c r="H86" s="3574"/>
      <c r="I86" s="3575"/>
      <c r="J86" s="3576" t="s">
        <v>2</v>
      </c>
      <c r="K86" s="3577"/>
      <c r="L86" s="3577"/>
      <c r="M86" s="3577"/>
      <c r="N86" s="3578"/>
      <c r="O86" s="3594" t="s">
        <v>3</v>
      </c>
      <c r="P86" s="3595"/>
      <c r="Q86" s="3595"/>
      <c r="R86" s="3595"/>
      <c r="S86" s="3595"/>
      <c r="T86" s="3596"/>
    </row>
    <row r="87" spans="1:20" ht="15.75" customHeight="1" thickBot="1" x14ac:dyDescent="0.3">
      <c r="A87" s="3593"/>
      <c r="B87" s="3591" t="s">
        <v>8</v>
      </c>
      <c r="C87" s="3600"/>
      <c r="D87" s="3592"/>
      <c r="E87" s="3617" t="s">
        <v>9</v>
      </c>
      <c r="F87" s="3618"/>
      <c r="G87" s="3619"/>
      <c r="H87" s="3584" t="s">
        <v>32</v>
      </c>
      <c r="I87" s="3484" t="s">
        <v>10</v>
      </c>
      <c r="J87" s="3591" t="s">
        <v>11</v>
      </c>
      <c r="K87" s="3592"/>
      <c r="L87" s="3584" t="s">
        <v>12</v>
      </c>
      <c r="M87" s="3584" t="s">
        <v>33</v>
      </c>
      <c r="N87" s="3484" t="s">
        <v>13</v>
      </c>
      <c r="O87" s="3598"/>
      <c r="P87" s="3598"/>
      <c r="Q87" s="3598"/>
      <c r="R87" s="3598"/>
      <c r="S87" s="3598"/>
      <c r="T87" s="3599"/>
    </row>
    <row r="88" spans="1:20" s="2" customFormat="1" ht="15.75" customHeight="1" thickBot="1" x14ac:dyDescent="0.3">
      <c r="A88" s="3593"/>
      <c r="B88" s="3589" t="s">
        <v>14</v>
      </c>
      <c r="C88" s="3600" t="s">
        <v>15</v>
      </c>
      <c r="D88" s="3592"/>
      <c r="E88" s="3584" t="s">
        <v>16</v>
      </c>
      <c r="F88" s="3591" t="s">
        <v>34</v>
      </c>
      <c r="G88" s="3592"/>
      <c r="H88" s="3593"/>
      <c r="I88" s="3485"/>
      <c r="J88" s="3589" t="s">
        <v>14</v>
      </c>
      <c r="K88" s="3584" t="s">
        <v>15</v>
      </c>
      <c r="L88" s="3593"/>
      <c r="M88" s="3593"/>
      <c r="N88" s="3485"/>
      <c r="O88" s="3515" t="s">
        <v>3</v>
      </c>
      <c r="P88" s="3584" t="s">
        <v>544</v>
      </c>
      <c r="Q88" s="3586" t="s">
        <v>545</v>
      </c>
      <c r="R88" s="3587"/>
      <c r="S88" s="3587"/>
      <c r="T88" s="3588"/>
    </row>
    <row r="89" spans="1:20" s="2" customFormat="1" ht="72" thickBot="1" x14ac:dyDescent="0.3">
      <c r="A89" s="3585"/>
      <c r="B89" s="3590"/>
      <c r="C89" s="2109" t="s">
        <v>15</v>
      </c>
      <c r="D89" s="2110" t="s">
        <v>546</v>
      </c>
      <c r="E89" s="3585"/>
      <c r="F89" s="2109" t="s">
        <v>34</v>
      </c>
      <c r="G89" s="2110" t="s">
        <v>547</v>
      </c>
      <c r="H89" s="3585"/>
      <c r="I89" s="3486"/>
      <c r="J89" s="3590"/>
      <c r="K89" s="3585"/>
      <c r="L89" s="3585"/>
      <c r="M89" s="3585"/>
      <c r="N89" s="3486"/>
      <c r="O89" s="3491"/>
      <c r="P89" s="3593"/>
      <c r="Q89" s="2111" t="s">
        <v>548</v>
      </c>
      <c r="R89" s="2112" t="s">
        <v>549</v>
      </c>
      <c r="S89" s="2113" t="s">
        <v>550</v>
      </c>
      <c r="T89" s="2114" t="s">
        <v>551</v>
      </c>
    </row>
    <row r="90" spans="1:20" ht="15.75" thickBot="1" x14ac:dyDescent="0.3">
      <c r="A90" s="2115" t="s">
        <v>491</v>
      </c>
      <c r="B90" s="2116">
        <v>14136</v>
      </c>
      <c r="C90" s="2116">
        <v>11484</v>
      </c>
      <c r="D90" s="2237">
        <v>1229</v>
      </c>
      <c r="E90" s="2116">
        <v>7758</v>
      </c>
      <c r="F90" s="2116">
        <v>12390</v>
      </c>
      <c r="G90" s="2117">
        <v>722</v>
      </c>
      <c r="H90" s="2116">
        <v>3376</v>
      </c>
      <c r="I90" s="2118">
        <v>49145</v>
      </c>
      <c r="J90" s="2119">
        <v>18810</v>
      </c>
      <c r="K90" s="2116">
        <v>4549</v>
      </c>
      <c r="L90" s="2119">
        <v>8873</v>
      </c>
      <c r="M90" s="2116">
        <v>2407</v>
      </c>
      <c r="N90" s="2120">
        <v>34639</v>
      </c>
      <c r="O90" s="2121">
        <v>83784</v>
      </c>
      <c r="P90" s="2122">
        <v>61493</v>
      </c>
      <c r="Q90" s="2101">
        <v>11277</v>
      </c>
      <c r="R90" s="2101">
        <v>20940</v>
      </c>
      <c r="S90" s="2102">
        <v>25451</v>
      </c>
      <c r="T90" s="2080">
        <v>57669</v>
      </c>
    </row>
    <row r="91" spans="1:20" x14ac:dyDescent="0.25">
      <c r="A91" s="2123" t="s">
        <v>49</v>
      </c>
      <c r="B91" s="2377">
        <v>9973</v>
      </c>
      <c r="C91" s="2406">
        <v>7735</v>
      </c>
      <c r="D91" s="2523">
        <v>730</v>
      </c>
      <c r="E91" s="2406">
        <v>4992</v>
      </c>
      <c r="F91" s="2406">
        <v>8065</v>
      </c>
      <c r="G91" s="2432">
        <v>138</v>
      </c>
      <c r="H91" s="2544">
        <v>2281</v>
      </c>
      <c r="I91" s="2445">
        <v>33046</v>
      </c>
      <c r="J91" s="2387">
        <v>17896</v>
      </c>
      <c r="K91" s="2406">
        <v>4384</v>
      </c>
      <c r="L91" s="2130">
        <v>8833</v>
      </c>
      <c r="M91" s="2130">
        <v>2264</v>
      </c>
      <c r="N91" s="2131">
        <v>33376</v>
      </c>
      <c r="O91" s="2132">
        <v>66423</v>
      </c>
      <c r="P91" s="2463">
        <v>48669</v>
      </c>
      <c r="Q91" s="2477">
        <v>10318</v>
      </c>
      <c r="R91" s="2491">
        <v>17128</v>
      </c>
      <c r="S91" s="2501">
        <v>15825</v>
      </c>
      <c r="T91" s="2040">
        <v>43271</v>
      </c>
    </row>
    <row r="92" spans="1:20" x14ac:dyDescent="0.25">
      <c r="A92" s="2137" t="s">
        <v>50</v>
      </c>
      <c r="B92" s="2378">
        <v>0</v>
      </c>
      <c r="C92" s="2511">
        <v>0</v>
      </c>
      <c r="D92" s="2524">
        <v>0</v>
      </c>
      <c r="E92" s="2511">
        <v>0</v>
      </c>
      <c r="F92" s="2511">
        <v>0</v>
      </c>
      <c r="G92" s="2536">
        <v>0</v>
      </c>
      <c r="H92" s="2545">
        <v>0</v>
      </c>
      <c r="I92" s="2446">
        <v>0</v>
      </c>
      <c r="J92" s="2388">
        <v>0</v>
      </c>
      <c r="K92" s="2379">
        <v>0</v>
      </c>
      <c r="L92" s="2144">
        <v>0</v>
      </c>
      <c r="M92" s="2144">
        <v>0</v>
      </c>
      <c r="N92" s="2131">
        <v>0</v>
      </c>
      <c r="O92" s="2132">
        <v>0</v>
      </c>
      <c r="P92" s="2170">
        <v>0</v>
      </c>
      <c r="Q92" s="2478">
        <v>0</v>
      </c>
      <c r="R92" s="2425">
        <v>0</v>
      </c>
      <c r="S92" s="2434">
        <v>0</v>
      </c>
      <c r="T92" s="2149">
        <v>0</v>
      </c>
    </row>
    <row r="93" spans="1:20" x14ac:dyDescent="0.25">
      <c r="A93" s="2137" t="s">
        <v>51</v>
      </c>
      <c r="B93" s="2378">
        <v>3649</v>
      </c>
      <c r="C93" s="2511">
        <v>3233</v>
      </c>
      <c r="D93" s="2524">
        <v>385</v>
      </c>
      <c r="E93" s="2379">
        <v>1976</v>
      </c>
      <c r="F93" s="2379">
        <v>3571</v>
      </c>
      <c r="G93" s="2536">
        <v>572</v>
      </c>
      <c r="H93" s="2545">
        <v>1084</v>
      </c>
      <c r="I93" s="2446">
        <v>13512</v>
      </c>
      <c r="J93" s="2388">
        <v>588</v>
      </c>
      <c r="K93" s="2379">
        <v>165</v>
      </c>
      <c r="L93" s="2144">
        <v>40</v>
      </c>
      <c r="M93" s="2144">
        <v>0</v>
      </c>
      <c r="N93" s="2131">
        <v>794</v>
      </c>
      <c r="O93" s="2132">
        <v>14306</v>
      </c>
      <c r="P93" s="2170">
        <v>10706</v>
      </c>
      <c r="Q93" s="2478">
        <v>0</v>
      </c>
      <c r="R93" s="2425">
        <v>3037</v>
      </c>
      <c r="S93" s="2434">
        <v>8318</v>
      </c>
      <c r="T93" s="2149">
        <v>11355</v>
      </c>
    </row>
    <row r="94" spans="1:20" x14ac:dyDescent="0.25">
      <c r="A94" s="2150" t="s">
        <v>52</v>
      </c>
      <c r="B94" s="2379">
        <v>293</v>
      </c>
      <c r="C94" s="2511">
        <v>374</v>
      </c>
      <c r="D94" s="2524">
        <v>0</v>
      </c>
      <c r="E94" s="2512">
        <v>478</v>
      </c>
      <c r="F94" s="2512">
        <v>15</v>
      </c>
      <c r="G94" s="2537">
        <v>0</v>
      </c>
      <c r="H94" s="2546">
        <v>11</v>
      </c>
      <c r="I94" s="2446">
        <v>1171</v>
      </c>
      <c r="J94" s="2389">
        <v>0</v>
      </c>
      <c r="K94" s="2380">
        <v>0</v>
      </c>
      <c r="L94" s="2380">
        <v>0</v>
      </c>
      <c r="M94" s="2380">
        <v>0</v>
      </c>
      <c r="N94" s="2131">
        <v>0</v>
      </c>
      <c r="O94" s="2132">
        <v>1171</v>
      </c>
      <c r="P94" s="2170">
        <v>484</v>
      </c>
      <c r="Q94" s="2478">
        <v>713</v>
      </c>
      <c r="R94" s="2425">
        <v>40</v>
      </c>
      <c r="S94" s="2434">
        <v>407</v>
      </c>
      <c r="T94" s="2149">
        <v>1160</v>
      </c>
    </row>
    <row r="95" spans="1:20" x14ac:dyDescent="0.25">
      <c r="A95" s="2154" t="s">
        <v>53</v>
      </c>
      <c r="B95" s="2380">
        <v>222</v>
      </c>
      <c r="C95" s="2512">
        <v>142</v>
      </c>
      <c r="D95" s="2525">
        <v>114</v>
      </c>
      <c r="E95" s="2512">
        <v>300</v>
      </c>
      <c r="F95" s="2512">
        <v>739</v>
      </c>
      <c r="G95" s="2537">
        <v>12</v>
      </c>
      <c r="H95" s="2546">
        <v>0</v>
      </c>
      <c r="I95" s="2446">
        <v>1403</v>
      </c>
      <c r="J95" s="2389">
        <v>326</v>
      </c>
      <c r="K95" s="2380">
        <v>0</v>
      </c>
      <c r="L95" s="2380">
        <v>0</v>
      </c>
      <c r="M95" s="2380">
        <v>143</v>
      </c>
      <c r="N95" s="2131">
        <v>469</v>
      </c>
      <c r="O95" s="2132">
        <v>1872</v>
      </c>
      <c r="P95" s="2170">
        <v>1635</v>
      </c>
      <c r="Q95" s="2478">
        <v>234</v>
      </c>
      <c r="R95" s="2425">
        <v>736</v>
      </c>
      <c r="S95" s="2434">
        <v>902</v>
      </c>
      <c r="T95" s="2149">
        <v>1871</v>
      </c>
    </row>
    <row r="96" spans="1:20" ht="15.75" thickBot="1" x14ac:dyDescent="0.3">
      <c r="A96" s="2155" t="s">
        <v>23</v>
      </c>
      <c r="B96" s="2381">
        <v>0</v>
      </c>
      <c r="C96" s="2513">
        <v>0</v>
      </c>
      <c r="D96" s="2526">
        <v>0</v>
      </c>
      <c r="E96" s="2513">
        <v>12</v>
      </c>
      <c r="F96" s="2513">
        <v>0</v>
      </c>
      <c r="G96" s="2538">
        <v>0</v>
      </c>
      <c r="H96" s="2547">
        <v>0</v>
      </c>
      <c r="I96" s="2447">
        <v>12</v>
      </c>
      <c r="J96" s="2390">
        <v>0</v>
      </c>
      <c r="K96" s="2381">
        <v>0</v>
      </c>
      <c r="L96" s="2381">
        <v>0</v>
      </c>
      <c r="M96" s="2381">
        <v>0</v>
      </c>
      <c r="N96" s="2131">
        <v>0</v>
      </c>
      <c r="O96" s="2132">
        <v>12</v>
      </c>
      <c r="P96" s="2464">
        <v>0</v>
      </c>
      <c r="Q96" s="2712">
        <v>12</v>
      </c>
      <c r="R96" s="2713">
        <v>0</v>
      </c>
      <c r="S96" s="2714">
        <v>0</v>
      </c>
      <c r="T96" s="2715">
        <v>12</v>
      </c>
    </row>
    <row r="97" spans="1:20" ht="15.75" thickBot="1" x14ac:dyDescent="0.3">
      <c r="A97" s="2115" t="s">
        <v>492</v>
      </c>
      <c r="B97" s="2116">
        <v>11003</v>
      </c>
      <c r="C97" s="2116">
        <v>17248</v>
      </c>
      <c r="D97" s="2237">
        <v>926</v>
      </c>
      <c r="E97" s="2116">
        <v>7483</v>
      </c>
      <c r="F97" s="2116">
        <v>26443</v>
      </c>
      <c r="G97" s="2237">
        <v>179</v>
      </c>
      <c r="H97" s="2122">
        <v>10093</v>
      </c>
      <c r="I97" s="2118">
        <v>72270</v>
      </c>
      <c r="J97" s="2166">
        <v>21421</v>
      </c>
      <c r="K97" s="2116">
        <v>5976</v>
      </c>
      <c r="L97" s="2116">
        <v>27779</v>
      </c>
      <c r="M97" s="2116">
        <v>4111</v>
      </c>
      <c r="N97" s="2120">
        <v>59287</v>
      </c>
      <c r="O97" s="2121">
        <v>131557</v>
      </c>
      <c r="P97" s="2122">
        <v>86820</v>
      </c>
      <c r="Q97" s="2101">
        <v>1304</v>
      </c>
      <c r="R97" s="2101">
        <v>6977</v>
      </c>
      <c r="S97" s="2102">
        <v>40072</v>
      </c>
      <c r="T97" s="2080">
        <v>48353</v>
      </c>
    </row>
    <row r="98" spans="1:20" x14ac:dyDescent="0.25">
      <c r="A98" s="2137" t="s">
        <v>49</v>
      </c>
      <c r="B98" s="2380">
        <v>8736</v>
      </c>
      <c r="C98" s="2380">
        <v>13320</v>
      </c>
      <c r="D98" s="2525">
        <v>502</v>
      </c>
      <c r="E98" s="2380">
        <v>5636</v>
      </c>
      <c r="F98" s="2380">
        <v>24327</v>
      </c>
      <c r="G98" s="2537">
        <v>179</v>
      </c>
      <c r="H98" s="2441">
        <v>9092</v>
      </c>
      <c r="I98" s="2445">
        <v>61111</v>
      </c>
      <c r="J98" s="2389">
        <v>20905</v>
      </c>
      <c r="K98" s="2380">
        <v>5196</v>
      </c>
      <c r="L98" s="2380">
        <v>24542</v>
      </c>
      <c r="M98" s="2380">
        <v>3656</v>
      </c>
      <c r="N98" s="2131">
        <v>54299</v>
      </c>
      <c r="O98" s="2132">
        <v>115410</v>
      </c>
      <c r="P98" s="2170">
        <v>78157</v>
      </c>
      <c r="Q98" s="2477">
        <v>1118</v>
      </c>
      <c r="R98" s="2491">
        <v>6148</v>
      </c>
      <c r="S98" s="2501">
        <v>36369</v>
      </c>
      <c r="T98" s="2040">
        <v>43635</v>
      </c>
    </row>
    <row r="99" spans="1:20" x14ac:dyDescent="0.25">
      <c r="A99" s="2137" t="s">
        <v>50</v>
      </c>
      <c r="B99" s="2380">
        <v>0</v>
      </c>
      <c r="C99" s="2512">
        <v>0</v>
      </c>
      <c r="D99" s="2525">
        <v>0</v>
      </c>
      <c r="E99" s="2512">
        <v>0</v>
      </c>
      <c r="F99" s="2512">
        <v>0</v>
      </c>
      <c r="G99" s="2537">
        <v>0</v>
      </c>
      <c r="H99" s="2546">
        <v>0</v>
      </c>
      <c r="I99" s="2446">
        <v>0</v>
      </c>
      <c r="J99" s="2389">
        <v>0</v>
      </c>
      <c r="K99" s="2380">
        <v>0</v>
      </c>
      <c r="L99" s="2380">
        <v>0</v>
      </c>
      <c r="M99" s="2380">
        <v>0</v>
      </c>
      <c r="N99" s="2131">
        <v>0</v>
      </c>
      <c r="O99" s="2132">
        <v>0</v>
      </c>
      <c r="P99" s="2170">
        <v>0</v>
      </c>
      <c r="Q99" s="2478">
        <v>0</v>
      </c>
      <c r="R99" s="2425">
        <v>0</v>
      </c>
      <c r="S99" s="2434">
        <v>0</v>
      </c>
      <c r="T99" s="2149">
        <v>0</v>
      </c>
    </row>
    <row r="100" spans="1:20" x14ac:dyDescent="0.25">
      <c r="A100" s="2137" t="s">
        <v>51</v>
      </c>
      <c r="B100" s="2167">
        <v>2245</v>
      </c>
      <c r="C100" s="2514">
        <v>3865</v>
      </c>
      <c r="D100" s="2527">
        <v>424</v>
      </c>
      <c r="E100" s="2167">
        <v>1764</v>
      </c>
      <c r="F100" s="2167">
        <v>2117</v>
      </c>
      <c r="G100" s="2539">
        <v>0</v>
      </c>
      <c r="H100" s="2170">
        <v>1001</v>
      </c>
      <c r="I100" s="2446">
        <v>10992</v>
      </c>
      <c r="J100" s="2171">
        <v>516</v>
      </c>
      <c r="K100" s="2167">
        <v>580</v>
      </c>
      <c r="L100" s="2167">
        <v>1378</v>
      </c>
      <c r="M100" s="2167">
        <v>455</v>
      </c>
      <c r="N100" s="2131">
        <v>2929</v>
      </c>
      <c r="O100" s="2132">
        <v>13921</v>
      </c>
      <c r="P100" s="2170">
        <v>6510</v>
      </c>
      <c r="Q100" s="2478">
        <v>19</v>
      </c>
      <c r="R100" s="2425">
        <v>346</v>
      </c>
      <c r="S100" s="2434">
        <v>3569</v>
      </c>
      <c r="T100" s="2149">
        <v>3934</v>
      </c>
    </row>
    <row r="101" spans="1:20" x14ac:dyDescent="0.25">
      <c r="A101" s="2150" t="s">
        <v>52</v>
      </c>
      <c r="B101" s="2167">
        <v>21</v>
      </c>
      <c r="C101" s="2514">
        <v>0</v>
      </c>
      <c r="D101" s="2527">
        <v>0</v>
      </c>
      <c r="E101" s="2514">
        <v>62</v>
      </c>
      <c r="F101" s="2514">
        <v>0</v>
      </c>
      <c r="G101" s="2539">
        <v>0</v>
      </c>
      <c r="H101" s="2548">
        <v>0</v>
      </c>
      <c r="I101" s="2446">
        <v>83</v>
      </c>
      <c r="J101" s="2171">
        <v>0</v>
      </c>
      <c r="K101" s="2167">
        <v>200</v>
      </c>
      <c r="L101" s="2167">
        <v>0</v>
      </c>
      <c r="M101" s="2167">
        <v>0</v>
      </c>
      <c r="N101" s="2131">
        <v>200</v>
      </c>
      <c r="O101" s="2132">
        <v>283</v>
      </c>
      <c r="P101" s="2170">
        <v>211</v>
      </c>
      <c r="Q101" s="2478">
        <v>47</v>
      </c>
      <c r="R101" s="2425">
        <v>237</v>
      </c>
      <c r="S101" s="2434">
        <v>0</v>
      </c>
      <c r="T101" s="2149">
        <v>284</v>
      </c>
    </row>
    <row r="102" spans="1:20" x14ac:dyDescent="0.25">
      <c r="A102" s="2150" t="s">
        <v>53</v>
      </c>
      <c r="B102" s="2167">
        <v>0</v>
      </c>
      <c r="C102" s="2514">
        <v>63</v>
      </c>
      <c r="D102" s="2527">
        <v>0</v>
      </c>
      <c r="E102" s="2514">
        <v>21</v>
      </c>
      <c r="F102" s="2514">
        <v>0</v>
      </c>
      <c r="G102" s="2527">
        <v>0</v>
      </c>
      <c r="H102" s="2549">
        <v>0</v>
      </c>
      <c r="I102" s="2446">
        <v>84</v>
      </c>
      <c r="J102" s="2339">
        <v>0</v>
      </c>
      <c r="K102" s="2167">
        <v>0</v>
      </c>
      <c r="L102" s="2167">
        <v>0</v>
      </c>
      <c r="M102" s="2167">
        <v>0</v>
      </c>
      <c r="N102" s="2131">
        <v>0</v>
      </c>
      <c r="O102" s="2132">
        <v>84</v>
      </c>
      <c r="P102" s="2170">
        <v>84</v>
      </c>
      <c r="Q102" s="2478">
        <v>54</v>
      </c>
      <c r="R102" s="2425">
        <v>30</v>
      </c>
      <c r="S102" s="2434">
        <v>0</v>
      </c>
      <c r="T102" s="2149">
        <v>84</v>
      </c>
    </row>
    <row r="103" spans="1:20" ht="15.75" thickBot="1" x14ac:dyDescent="0.3">
      <c r="A103" s="2340" t="s">
        <v>23</v>
      </c>
      <c r="B103" s="2382">
        <v>0</v>
      </c>
      <c r="C103" s="2515">
        <v>0</v>
      </c>
      <c r="D103" s="2528">
        <v>0</v>
      </c>
      <c r="E103" s="2515">
        <v>0</v>
      </c>
      <c r="F103" s="2515">
        <v>0</v>
      </c>
      <c r="G103" s="2528">
        <v>0</v>
      </c>
      <c r="H103" s="2550">
        <v>0</v>
      </c>
      <c r="I103" s="2447">
        <v>0</v>
      </c>
      <c r="J103" s="2391">
        <v>0</v>
      </c>
      <c r="K103" s="2382">
        <v>0</v>
      </c>
      <c r="L103" s="2382">
        <v>1859</v>
      </c>
      <c r="M103" s="2382">
        <v>0</v>
      </c>
      <c r="N103" s="2131">
        <v>1859</v>
      </c>
      <c r="O103" s="2132">
        <v>1859</v>
      </c>
      <c r="P103" s="2464">
        <v>1859</v>
      </c>
      <c r="Q103" s="2712">
        <v>66</v>
      </c>
      <c r="R103" s="2713">
        <v>216</v>
      </c>
      <c r="S103" s="2714">
        <v>133</v>
      </c>
      <c r="T103" s="2715">
        <v>416</v>
      </c>
    </row>
    <row r="104" spans="1:20" ht="15.75" thickBot="1" x14ac:dyDescent="0.3">
      <c r="A104" s="2115" t="s">
        <v>558</v>
      </c>
      <c r="B104" s="2122">
        <v>25139</v>
      </c>
      <c r="C104" s="2180">
        <v>28732</v>
      </c>
      <c r="D104" s="2182">
        <v>2156</v>
      </c>
      <c r="E104" s="2180">
        <v>15241</v>
      </c>
      <c r="F104" s="2180">
        <v>38833</v>
      </c>
      <c r="G104" s="2182">
        <v>901</v>
      </c>
      <c r="H104" s="2180">
        <v>13469</v>
      </c>
      <c r="I104" s="2181">
        <v>121415</v>
      </c>
      <c r="J104" s="2179">
        <v>40231</v>
      </c>
      <c r="K104" s="2179">
        <v>10525</v>
      </c>
      <c r="L104" s="2179">
        <v>36652</v>
      </c>
      <c r="M104" s="2179">
        <v>6517</v>
      </c>
      <c r="N104" s="2266">
        <v>93926</v>
      </c>
      <c r="O104" s="2267">
        <v>215341</v>
      </c>
      <c r="P104" s="2179">
        <v>148314</v>
      </c>
      <c r="Q104" s="2182">
        <v>12581</v>
      </c>
      <c r="R104" s="2182">
        <v>27918</v>
      </c>
      <c r="S104" s="2182">
        <v>65523</v>
      </c>
      <c r="T104" s="2268">
        <v>106022</v>
      </c>
    </row>
    <row r="105" spans="1:20" ht="30" thickBot="1" x14ac:dyDescent="0.3">
      <c r="A105" s="2183" t="s">
        <v>559</v>
      </c>
      <c r="B105" s="2269">
        <v>33907</v>
      </c>
      <c r="C105" s="2184">
        <v>35086</v>
      </c>
      <c r="D105" s="2270">
        <v>3486</v>
      </c>
      <c r="E105" s="2184">
        <v>25493</v>
      </c>
      <c r="F105" s="2184">
        <v>39653</v>
      </c>
      <c r="G105" s="2185">
        <v>1104</v>
      </c>
      <c r="H105" s="2184">
        <v>13653</v>
      </c>
      <c r="I105" s="1379">
        <v>147793</v>
      </c>
      <c r="J105" s="2271">
        <v>41340</v>
      </c>
      <c r="K105" s="2271">
        <v>10598</v>
      </c>
      <c r="L105" s="2271">
        <v>36652</v>
      </c>
      <c r="M105" s="2271">
        <v>6518</v>
      </c>
      <c r="N105" s="2272">
        <v>95108</v>
      </c>
      <c r="O105" s="2273">
        <v>242901</v>
      </c>
      <c r="P105" s="2184">
        <v>160036</v>
      </c>
      <c r="Q105" s="2185">
        <v>36820</v>
      </c>
      <c r="R105" s="2185">
        <v>29363</v>
      </c>
      <c r="S105" s="2185">
        <v>65825</v>
      </c>
      <c r="T105" s="2185">
        <v>132009</v>
      </c>
    </row>
    <row r="107" spans="1:20" x14ac:dyDescent="0.25">
      <c r="I107" s="2274"/>
      <c r="O107" s="2274"/>
    </row>
    <row r="109" spans="1:20" ht="14.25" customHeight="1" x14ac:dyDescent="0.25">
      <c r="D109" s="61"/>
      <c r="G109" s="61"/>
      <c r="J109" s="2274"/>
      <c r="Q109" s="61"/>
      <c r="R109" s="61"/>
      <c r="S109" s="61"/>
      <c r="T109" s="61"/>
    </row>
  </sheetData>
  <mergeCells count="91">
    <mergeCell ref="O88:O89"/>
    <mergeCell ref="P88:P89"/>
    <mergeCell ref="Q88:T88"/>
    <mergeCell ref="B88:B89"/>
    <mergeCell ref="C88:D88"/>
    <mergeCell ref="E88:E89"/>
    <mergeCell ref="F88:G88"/>
    <mergeCell ref="J88:J89"/>
    <mergeCell ref="K88:K89"/>
    <mergeCell ref="H87:H89"/>
    <mergeCell ref="I87:I89"/>
    <mergeCell ref="J87:K87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D55"/>
    <mergeCell ref="E55:E56"/>
    <mergeCell ref="F55:G55"/>
    <mergeCell ref="J55:J56"/>
    <mergeCell ref="K55:K56"/>
    <mergeCell ref="H54:H56"/>
    <mergeCell ref="I54:I56"/>
    <mergeCell ref="J54:K54"/>
    <mergeCell ref="L54:L56"/>
    <mergeCell ref="M54:M56"/>
    <mergeCell ref="N54:N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D41"/>
    <mergeCell ref="E41:E42"/>
    <mergeCell ref="F41:G41"/>
    <mergeCell ref="J41:J42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D8"/>
    <mergeCell ref="E8:E9"/>
    <mergeCell ref="F8:G8"/>
    <mergeCell ref="K41:K42"/>
    <mergeCell ref="H40:H42"/>
    <mergeCell ref="I40:I42"/>
    <mergeCell ref="M40:M42"/>
    <mergeCell ref="N40:N42"/>
    <mergeCell ref="O8:O9"/>
    <mergeCell ref="J40:K40"/>
    <mergeCell ref="L40:L42"/>
    <mergeCell ref="L7:L9"/>
    <mergeCell ref="M7:M9"/>
    <mergeCell ref="N7:N9"/>
    <mergeCell ref="E2:H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J8:J9"/>
    <mergeCell ref="K8:K9"/>
    <mergeCell ref="H7:H9"/>
    <mergeCell ref="I7:I9"/>
    <mergeCell ref="J7:K7"/>
    <mergeCell ref="P8:P9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0"/>
  <sheetViews>
    <sheetView zoomScale="75" zoomScaleNormal="75" workbookViewId="0">
      <selection activeCell="A2" sqref="A2"/>
    </sheetView>
  </sheetViews>
  <sheetFormatPr defaultColWidth="9.140625" defaultRowHeight="18.75" x14ac:dyDescent="0.3"/>
  <cols>
    <col min="1" max="1" width="26.28515625" style="311" bestFit="1" customWidth="1"/>
    <col min="2" max="3" width="13.5703125" style="311" bestFit="1" customWidth="1"/>
    <col min="4" max="5" width="12.140625" style="311" bestFit="1" customWidth="1"/>
    <col min="6" max="6" width="22.5703125" style="311" bestFit="1" customWidth="1"/>
    <col min="7" max="10" width="12.140625" style="311" bestFit="1" customWidth="1"/>
    <col min="11" max="11" width="20.140625" style="311" bestFit="1" customWidth="1"/>
    <col min="12" max="12" width="17.85546875" style="311" bestFit="1" customWidth="1"/>
    <col min="13" max="13" width="10.28515625" style="311" bestFit="1" customWidth="1"/>
    <col min="14" max="14" width="14.7109375" style="311" bestFit="1" customWidth="1"/>
    <col min="15" max="15" width="24.28515625" style="311" customWidth="1"/>
    <col min="16" max="17" width="9.140625" style="2"/>
    <col min="18" max="16384" width="9.140625" style="311"/>
  </cols>
  <sheetData>
    <row r="1" spans="1:15" s="311" customFormat="1" x14ac:dyDescent="0.3">
      <c r="A1" s="2754" t="s">
        <v>341</v>
      </c>
      <c r="B1" s="2754"/>
      <c r="C1" s="2754"/>
      <c r="D1" s="2754"/>
      <c r="E1" s="2754"/>
      <c r="F1" s="2754"/>
      <c r="G1" s="2754"/>
      <c r="H1" s="2754"/>
      <c r="I1" s="2754"/>
      <c r="J1" s="2754"/>
      <c r="K1" s="2754"/>
      <c r="L1" s="2754"/>
      <c r="M1" s="2754"/>
      <c r="N1" s="2754"/>
      <c r="O1" s="2754"/>
    </row>
    <row r="2" spans="1:15" s="311" customFormat="1" ht="19.5" thickBot="1" x14ac:dyDescent="0.35"/>
    <row r="3" spans="1:15" s="311" customFormat="1" ht="19.5" thickBot="1" x14ac:dyDescent="0.35">
      <c r="A3" s="2901" t="s">
        <v>0</v>
      </c>
      <c r="B3" s="2903" t="s">
        <v>1</v>
      </c>
      <c r="C3" s="2904"/>
      <c r="D3" s="2904"/>
      <c r="E3" s="2904"/>
      <c r="F3" s="2905"/>
      <c r="G3" s="2906" t="s">
        <v>2</v>
      </c>
      <c r="H3" s="2907"/>
      <c r="I3" s="2907"/>
      <c r="J3" s="2908"/>
      <c r="K3" s="2934" t="s">
        <v>29</v>
      </c>
      <c r="L3" s="2869" t="s">
        <v>4</v>
      </c>
      <c r="M3" s="2891" t="s">
        <v>5</v>
      </c>
      <c r="N3" s="2869" t="s">
        <v>6</v>
      </c>
      <c r="O3" s="2869" t="s">
        <v>7</v>
      </c>
    </row>
    <row r="4" spans="1:15" s="311" customFormat="1" x14ac:dyDescent="0.3">
      <c r="A4" s="2758"/>
      <c r="B4" s="2758" t="s">
        <v>8</v>
      </c>
      <c r="C4" s="2894"/>
      <c r="D4" s="2768" t="s">
        <v>9</v>
      </c>
      <c r="E4" s="2895"/>
      <c r="F4" s="2896" t="s">
        <v>10</v>
      </c>
      <c r="G4" s="2758" t="s">
        <v>11</v>
      </c>
      <c r="H4" s="2894"/>
      <c r="I4" s="2898" t="s">
        <v>12</v>
      </c>
      <c r="J4" s="2760" t="s">
        <v>13</v>
      </c>
      <c r="K4" s="2935"/>
      <c r="L4" s="2870"/>
      <c r="M4" s="2892"/>
      <c r="N4" s="2870"/>
      <c r="O4" s="2870"/>
    </row>
    <row r="5" spans="1:15" s="311" customFormat="1" ht="57.75" thickBot="1" x14ac:dyDescent="0.35">
      <c r="A5" s="2902"/>
      <c r="B5" s="459" t="s">
        <v>14</v>
      </c>
      <c r="C5" s="328" t="s">
        <v>15</v>
      </c>
      <c r="D5" s="328" t="s">
        <v>16</v>
      </c>
      <c r="E5" s="340" t="s">
        <v>9</v>
      </c>
      <c r="F5" s="2897"/>
      <c r="G5" s="339" t="s">
        <v>14</v>
      </c>
      <c r="H5" s="328" t="s">
        <v>15</v>
      </c>
      <c r="I5" s="2899"/>
      <c r="J5" s="2900"/>
      <c r="K5" s="2936"/>
      <c r="L5" s="2871"/>
      <c r="M5" s="2893"/>
      <c r="N5" s="2871"/>
      <c r="O5" s="2871"/>
    </row>
    <row r="6" spans="1:15" s="311" customFormat="1" ht="19.5" thickBot="1" x14ac:dyDescent="0.35">
      <c r="A6" s="329" t="s">
        <v>17</v>
      </c>
      <c r="B6" s="334">
        <v>3585</v>
      </c>
      <c r="C6" s="330">
        <v>2085</v>
      </c>
      <c r="D6" s="330">
        <v>1242</v>
      </c>
      <c r="E6" s="330">
        <v>1153</v>
      </c>
      <c r="F6" s="461">
        <v>8065</v>
      </c>
      <c r="G6" s="330">
        <v>0</v>
      </c>
      <c r="H6" s="330">
        <v>0</v>
      </c>
      <c r="I6" s="330">
        <v>0</v>
      </c>
      <c r="J6" s="377">
        <v>0</v>
      </c>
      <c r="K6" s="462">
        <v>8065</v>
      </c>
      <c r="L6" s="391">
        <v>472</v>
      </c>
      <c r="M6" s="379">
        <v>0</v>
      </c>
      <c r="N6" s="462">
        <v>472</v>
      </c>
      <c r="O6" s="391">
        <v>8537</v>
      </c>
    </row>
    <row r="7" spans="1:15" s="311" customFormat="1" ht="19.5" thickBot="1" x14ac:dyDescent="0.35">
      <c r="A7" s="381" t="s">
        <v>18</v>
      </c>
      <c r="B7" s="330">
        <v>790</v>
      </c>
      <c r="C7" s="330">
        <v>416</v>
      </c>
      <c r="D7" s="330">
        <v>231</v>
      </c>
      <c r="E7" s="330">
        <v>167</v>
      </c>
      <c r="F7" s="382">
        <v>1604</v>
      </c>
      <c r="G7" s="330">
        <v>0</v>
      </c>
      <c r="H7" s="330">
        <v>0</v>
      </c>
      <c r="I7" s="330">
        <v>0</v>
      </c>
      <c r="J7" s="382">
        <v>0</v>
      </c>
      <c r="K7" s="383">
        <v>1604</v>
      </c>
      <c r="L7" s="379">
        <v>86</v>
      </c>
      <c r="M7" s="379">
        <v>0</v>
      </c>
      <c r="N7" s="383">
        <v>86</v>
      </c>
      <c r="O7" s="380">
        <v>1690</v>
      </c>
    </row>
    <row r="8" spans="1:15" s="311" customFormat="1" ht="19.5" thickBot="1" x14ac:dyDescent="0.35">
      <c r="A8" s="384" t="s">
        <v>19</v>
      </c>
      <c r="B8" s="330">
        <v>177</v>
      </c>
      <c r="C8" s="330">
        <v>141</v>
      </c>
      <c r="D8" s="330">
        <v>108</v>
      </c>
      <c r="E8" s="330">
        <v>1</v>
      </c>
      <c r="F8" s="385">
        <v>427</v>
      </c>
      <c r="G8" s="330">
        <v>0</v>
      </c>
      <c r="H8" s="330">
        <v>0</v>
      </c>
      <c r="I8" s="330">
        <v>0</v>
      </c>
      <c r="J8" s="385">
        <v>0</v>
      </c>
      <c r="K8" s="386">
        <v>427</v>
      </c>
      <c r="L8" s="379">
        <v>18</v>
      </c>
      <c r="M8" s="379">
        <v>0</v>
      </c>
      <c r="N8" s="386">
        <v>18</v>
      </c>
      <c r="O8" s="387">
        <v>445</v>
      </c>
    </row>
    <row r="9" spans="1:15" s="311" customFormat="1" ht="19.5" thickBot="1" x14ac:dyDescent="0.35">
      <c r="A9" s="388" t="s">
        <v>20</v>
      </c>
      <c r="B9" s="330">
        <v>232</v>
      </c>
      <c r="C9" s="330">
        <v>30</v>
      </c>
      <c r="D9" s="330">
        <v>36</v>
      </c>
      <c r="E9" s="330">
        <v>60</v>
      </c>
      <c r="F9" s="385">
        <v>358</v>
      </c>
      <c r="G9" s="330">
        <v>0</v>
      </c>
      <c r="H9" s="330">
        <v>0</v>
      </c>
      <c r="I9" s="330">
        <v>0</v>
      </c>
      <c r="J9" s="385">
        <v>0</v>
      </c>
      <c r="K9" s="386">
        <v>358</v>
      </c>
      <c r="L9" s="379">
        <v>-1</v>
      </c>
      <c r="M9" s="379">
        <v>0</v>
      </c>
      <c r="N9" s="386">
        <v>-1</v>
      </c>
      <c r="O9" s="387">
        <v>357</v>
      </c>
    </row>
    <row r="10" spans="1:15" s="311" customFormat="1" ht="19.5" thickBot="1" x14ac:dyDescent="0.35">
      <c r="A10" s="388" t="s">
        <v>21</v>
      </c>
      <c r="B10" s="330">
        <v>244</v>
      </c>
      <c r="C10" s="330">
        <v>175</v>
      </c>
      <c r="D10" s="330">
        <v>74</v>
      </c>
      <c r="E10" s="330">
        <v>78</v>
      </c>
      <c r="F10" s="385">
        <v>571</v>
      </c>
      <c r="G10" s="330">
        <v>0</v>
      </c>
      <c r="H10" s="330">
        <v>0</v>
      </c>
      <c r="I10" s="330">
        <v>0</v>
      </c>
      <c r="J10" s="385">
        <v>0</v>
      </c>
      <c r="K10" s="386">
        <v>571</v>
      </c>
      <c r="L10" s="379">
        <v>47</v>
      </c>
      <c r="M10" s="379">
        <v>0</v>
      </c>
      <c r="N10" s="386">
        <v>47</v>
      </c>
      <c r="O10" s="387">
        <v>618</v>
      </c>
    </row>
    <row r="11" spans="1:15" s="311" customFormat="1" ht="19.5" thickBot="1" x14ac:dyDescent="0.35">
      <c r="A11" s="381" t="s">
        <v>22</v>
      </c>
      <c r="B11" s="330">
        <v>369</v>
      </c>
      <c r="C11" s="330">
        <v>166</v>
      </c>
      <c r="D11" s="330">
        <v>67</v>
      </c>
      <c r="E11" s="330">
        <v>96</v>
      </c>
      <c r="F11" s="382">
        <v>698</v>
      </c>
      <c r="G11" s="330">
        <v>0</v>
      </c>
      <c r="H11" s="330">
        <v>0</v>
      </c>
      <c r="I11" s="330">
        <v>53</v>
      </c>
      <c r="J11" s="382">
        <v>53</v>
      </c>
      <c r="K11" s="383">
        <v>751</v>
      </c>
      <c r="L11" s="379">
        <v>36</v>
      </c>
      <c r="M11" s="379">
        <v>0</v>
      </c>
      <c r="N11" s="383">
        <v>36</v>
      </c>
      <c r="O11" s="380">
        <v>787</v>
      </c>
    </row>
    <row r="12" spans="1:15" s="311" customFormat="1" ht="19.5" thickBot="1" x14ac:dyDescent="0.35">
      <c r="A12" s="345" t="s">
        <v>23</v>
      </c>
      <c r="B12" s="330">
        <v>507</v>
      </c>
      <c r="C12" s="330">
        <v>321</v>
      </c>
      <c r="D12" s="330">
        <v>213</v>
      </c>
      <c r="E12" s="330">
        <v>56</v>
      </c>
      <c r="F12" s="390">
        <v>1097</v>
      </c>
      <c r="G12" s="330">
        <v>0</v>
      </c>
      <c r="H12" s="330">
        <v>0</v>
      </c>
      <c r="I12" s="330">
        <v>748</v>
      </c>
      <c r="J12" s="390">
        <v>748</v>
      </c>
      <c r="K12" s="383">
        <v>1845</v>
      </c>
      <c r="L12" s="391">
        <v>324</v>
      </c>
      <c r="M12" s="379">
        <v>0</v>
      </c>
      <c r="N12" s="392">
        <v>324</v>
      </c>
      <c r="O12" s="393">
        <v>2169</v>
      </c>
    </row>
    <row r="13" spans="1:15" s="312" customFormat="1" ht="19.5" thickBot="1" x14ac:dyDescent="0.35">
      <c r="A13" s="394" t="s">
        <v>24</v>
      </c>
      <c r="B13" s="396">
        <v>5251</v>
      </c>
      <c r="C13" s="395">
        <v>2988</v>
      </c>
      <c r="D13" s="395">
        <v>1753</v>
      </c>
      <c r="E13" s="395">
        <v>1472</v>
      </c>
      <c r="F13" s="397">
        <v>11464</v>
      </c>
      <c r="G13" s="395">
        <v>0</v>
      </c>
      <c r="H13" s="395">
        <v>0</v>
      </c>
      <c r="I13" s="395">
        <v>801</v>
      </c>
      <c r="J13" s="398">
        <v>801</v>
      </c>
      <c r="K13" s="402">
        <v>12265</v>
      </c>
      <c r="L13" s="400">
        <v>918</v>
      </c>
      <c r="M13" s="401">
        <v>0</v>
      </c>
      <c r="N13" s="402">
        <v>918</v>
      </c>
      <c r="O13" s="400">
        <v>13183</v>
      </c>
    </row>
    <row r="14" spans="1:15" s="312" customFormat="1" ht="19.5" thickBot="1" x14ac:dyDescent="0.35">
      <c r="A14" s="394" t="s">
        <v>25</v>
      </c>
      <c r="B14" s="395">
        <v>92</v>
      </c>
      <c r="C14" s="395">
        <v>29</v>
      </c>
      <c r="D14" s="395">
        <v>94</v>
      </c>
      <c r="E14" s="395">
        <v>168</v>
      </c>
      <c r="F14" s="398">
        <v>383</v>
      </c>
      <c r="G14" s="395">
        <v>17</v>
      </c>
      <c r="H14" s="395">
        <v>8</v>
      </c>
      <c r="I14" s="395">
        <v>0</v>
      </c>
      <c r="J14" s="398">
        <v>25</v>
      </c>
      <c r="K14" s="399">
        <v>408</v>
      </c>
      <c r="L14" s="401">
        <v>0</v>
      </c>
      <c r="M14" s="401">
        <v>0</v>
      </c>
      <c r="N14" s="399">
        <v>0</v>
      </c>
      <c r="O14" s="403">
        <v>408</v>
      </c>
    </row>
    <row r="15" spans="1:15" s="312" customFormat="1" ht="19.5" thickBot="1" x14ac:dyDescent="0.35">
      <c r="A15" s="404" t="s">
        <v>26</v>
      </c>
      <c r="B15" s="406">
        <v>5343</v>
      </c>
      <c r="C15" s="405">
        <v>3017</v>
      </c>
      <c r="D15" s="405">
        <v>1847</v>
      </c>
      <c r="E15" s="405">
        <v>1640</v>
      </c>
      <c r="F15" s="402">
        <v>11847</v>
      </c>
      <c r="G15" s="405">
        <v>17</v>
      </c>
      <c r="H15" s="405">
        <v>8</v>
      </c>
      <c r="I15" s="405">
        <v>801</v>
      </c>
      <c r="J15" s="407">
        <v>826</v>
      </c>
      <c r="K15" s="402">
        <v>12673</v>
      </c>
      <c r="L15" s="400">
        <v>918</v>
      </c>
      <c r="M15" s="401">
        <v>0</v>
      </c>
      <c r="N15" s="402">
        <v>918</v>
      </c>
      <c r="O15" s="408">
        <v>13591</v>
      </c>
    </row>
    <row r="16" spans="1:15" s="311" customFormat="1" x14ac:dyDescent="0.3">
      <c r="A16" s="336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6"/>
      <c r="M16" s="336"/>
      <c r="N16" s="336"/>
      <c r="O16" s="336"/>
    </row>
    <row r="17" spans="1:17" ht="19.5" thickBot="1" x14ac:dyDescent="0.35">
      <c r="A17" s="336"/>
      <c r="B17" s="336"/>
      <c r="C17" s="336"/>
      <c r="D17" s="336"/>
      <c r="E17" s="336"/>
      <c r="F17" s="337"/>
      <c r="G17" s="336"/>
      <c r="H17" s="336"/>
      <c r="I17" s="336"/>
      <c r="J17" s="336"/>
      <c r="K17" s="336"/>
      <c r="L17" s="336"/>
      <c r="M17" s="336"/>
      <c r="N17" s="336"/>
      <c r="O17" s="336"/>
      <c r="P17" s="311"/>
      <c r="Q17" s="311"/>
    </row>
    <row r="18" spans="1:17" ht="19.5" thickBot="1" x14ac:dyDescent="0.35">
      <c r="A18" s="2881" t="s">
        <v>0</v>
      </c>
      <c r="B18" s="2884" t="s">
        <v>1</v>
      </c>
      <c r="C18" s="2885"/>
      <c r="D18" s="2885"/>
      <c r="E18" s="2885"/>
      <c r="F18" s="2886"/>
      <c r="G18" s="2887" t="s">
        <v>2</v>
      </c>
      <c r="H18" s="2888"/>
      <c r="I18" s="2888"/>
      <c r="J18" s="2889"/>
      <c r="K18" s="2934" t="s">
        <v>29</v>
      </c>
      <c r="L18" s="2869" t="s">
        <v>4</v>
      </c>
      <c r="M18" s="2891" t="s">
        <v>5</v>
      </c>
      <c r="N18" s="2869" t="s">
        <v>6</v>
      </c>
      <c r="O18" s="2869" t="s">
        <v>7</v>
      </c>
      <c r="P18" s="311"/>
      <c r="Q18" s="311"/>
    </row>
    <row r="19" spans="1:17" x14ac:dyDescent="0.3">
      <c r="A19" s="2882"/>
      <c r="B19" s="2872" t="s">
        <v>8</v>
      </c>
      <c r="C19" s="2873"/>
      <c r="D19" s="2874" t="s">
        <v>9</v>
      </c>
      <c r="E19" s="2768"/>
      <c r="F19" s="2875" t="s">
        <v>10</v>
      </c>
      <c r="G19" s="2872" t="s">
        <v>11</v>
      </c>
      <c r="H19" s="2873"/>
      <c r="I19" s="2877" t="s">
        <v>12</v>
      </c>
      <c r="J19" s="2879" t="s">
        <v>13</v>
      </c>
      <c r="K19" s="2935"/>
      <c r="L19" s="2870"/>
      <c r="M19" s="2892"/>
      <c r="N19" s="2870"/>
      <c r="O19" s="2870"/>
      <c r="P19" s="311"/>
      <c r="Q19" s="311"/>
    </row>
    <row r="20" spans="1:17" ht="57.75" thickBot="1" x14ac:dyDescent="0.35">
      <c r="A20" s="2883"/>
      <c r="B20" s="463" t="s">
        <v>14</v>
      </c>
      <c r="C20" s="456" t="s">
        <v>15</v>
      </c>
      <c r="D20" s="456" t="s">
        <v>16</v>
      </c>
      <c r="E20" s="455" t="s">
        <v>9</v>
      </c>
      <c r="F20" s="2876"/>
      <c r="G20" s="409" t="s">
        <v>14</v>
      </c>
      <c r="H20" s="456" t="s">
        <v>15</v>
      </c>
      <c r="I20" s="2878"/>
      <c r="J20" s="2880"/>
      <c r="K20" s="2935"/>
      <c r="L20" s="2871"/>
      <c r="M20" s="2893"/>
      <c r="N20" s="2871"/>
      <c r="O20" s="2871"/>
      <c r="P20" s="311"/>
      <c r="Q20" s="311"/>
    </row>
    <row r="21" spans="1:17" ht="19.5" thickBot="1" x14ac:dyDescent="0.35">
      <c r="A21" s="412" t="s">
        <v>27</v>
      </c>
      <c r="B21" s="344">
        <v>2628</v>
      </c>
      <c r="C21" s="341">
        <v>1188</v>
      </c>
      <c r="D21" s="341">
        <v>674</v>
      </c>
      <c r="E21" s="341">
        <v>350</v>
      </c>
      <c r="F21" s="413">
        <v>4840</v>
      </c>
      <c r="G21" s="341">
        <v>0</v>
      </c>
      <c r="H21" s="341">
        <v>0</v>
      </c>
      <c r="I21" s="341">
        <v>53</v>
      </c>
      <c r="J21" s="414">
        <v>53</v>
      </c>
      <c r="K21" s="413">
        <v>4893</v>
      </c>
      <c r="L21" s="416">
        <v>398</v>
      </c>
      <c r="M21" s="417">
        <v>0</v>
      </c>
      <c r="N21" s="413">
        <v>398</v>
      </c>
      <c r="O21" s="416">
        <v>5291</v>
      </c>
      <c r="P21" s="311"/>
      <c r="Q21" s="311"/>
    </row>
    <row r="22" spans="1:17" ht="19.5" thickBot="1" x14ac:dyDescent="0.35">
      <c r="A22" s="418" t="s">
        <v>28</v>
      </c>
      <c r="B22" s="344">
        <v>2623</v>
      </c>
      <c r="C22" s="341">
        <v>1800</v>
      </c>
      <c r="D22" s="341">
        <v>1079</v>
      </c>
      <c r="E22" s="341">
        <v>1122</v>
      </c>
      <c r="F22" s="464">
        <v>6624</v>
      </c>
      <c r="G22" s="341">
        <v>0</v>
      </c>
      <c r="H22" s="341">
        <v>0</v>
      </c>
      <c r="I22" s="341">
        <v>748</v>
      </c>
      <c r="J22" s="419">
        <v>748</v>
      </c>
      <c r="K22" s="464">
        <v>7372</v>
      </c>
      <c r="L22" s="416">
        <v>520</v>
      </c>
      <c r="M22" s="417">
        <v>0</v>
      </c>
      <c r="N22" s="464">
        <v>520</v>
      </c>
      <c r="O22" s="465">
        <v>7892</v>
      </c>
      <c r="P22" s="311"/>
      <c r="Q22" s="311"/>
    </row>
    <row r="23" spans="1:17" s="312" customFormat="1" ht="19.5" thickBot="1" x14ac:dyDescent="0.35">
      <c r="A23" s="394" t="s">
        <v>24</v>
      </c>
      <c r="B23" s="423">
        <v>5251</v>
      </c>
      <c r="C23" s="422">
        <v>2988</v>
      </c>
      <c r="D23" s="422">
        <v>1753</v>
      </c>
      <c r="E23" s="422">
        <v>1472</v>
      </c>
      <c r="F23" s="424">
        <v>11464</v>
      </c>
      <c r="G23" s="422">
        <v>0</v>
      </c>
      <c r="H23" s="422">
        <v>0</v>
      </c>
      <c r="I23" s="422">
        <v>801</v>
      </c>
      <c r="J23" s="425">
        <v>801</v>
      </c>
      <c r="K23" s="424">
        <v>12265</v>
      </c>
      <c r="L23" s="408">
        <v>918</v>
      </c>
      <c r="M23" s="427">
        <v>0</v>
      </c>
      <c r="N23" s="424">
        <v>918</v>
      </c>
      <c r="O23" s="408">
        <v>13183</v>
      </c>
    </row>
    <row r="24" spans="1:17" s="312" customFormat="1" ht="19.5" thickBot="1" x14ac:dyDescent="0.35">
      <c r="A24" s="394" t="s">
        <v>25</v>
      </c>
      <c r="B24" s="422">
        <v>92</v>
      </c>
      <c r="C24" s="422">
        <v>29</v>
      </c>
      <c r="D24" s="422">
        <v>94</v>
      </c>
      <c r="E24" s="422">
        <v>168</v>
      </c>
      <c r="F24" s="425">
        <v>383</v>
      </c>
      <c r="G24" s="422">
        <v>17</v>
      </c>
      <c r="H24" s="422">
        <v>8</v>
      </c>
      <c r="I24" s="422">
        <v>0</v>
      </c>
      <c r="J24" s="425">
        <v>25</v>
      </c>
      <c r="K24" s="426">
        <v>408</v>
      </c>
      <c r="L24" s="427">
        <v>0</v>
      </c>
      <c r="M24" s="427">
        <v>0</v>
      </c>
      <c r="N24" s="426">
        <v>0</v>
      </c>
      <c r="O24" s="428">
        <v>408</v>
      </c>
    </row>
    <row r="25" spans="1:17" s="312" customFormat="1" ht="19.5" thickBot="1" x14ac:dyDescent="0.35">
      <c r="A25" s="404" t="s">
        <v>26</v>
      </c>
      <c r="B25" s="430">
        <v>5343</v>
      </c>
      <c r="C25" s="429">
        <v>3017</v>
      </c>
      <c r="D25" s="429">
        <v>1847</v>
      </c>
      <c r="E25" s="429">
        <v>1640</v>
      </c>
      <c r="F25" s="431">
        <v>11847</v>
      </c>
      <c r="G25" s="429">
        <v>17</v>
      </c>
      <c r="H25" s="429">
        <v>8</v>
      </c>
      <c r="I25" s="429">
        <v>801</v>
      </c>
      <c r="J25" s="432">
        <v>826</v>
      </c>
      <c r="K25" s="431">
        <v>12673</v>
      </c>
      <c r="L25" s="434">
        <v>918</v>
      </c>
      <c r="M25" s="435">
        <v>0</v>
      </c>
      <c r="N25" s="431">
        <v>918</v>
      </c>
      <c r="O25" s="408">
        <v>13591</v>
      </c>
    </row>
    <row r="27" spans="1:17" x14ac:dyDescent="0.3">
      <c r="A27" s="2832" t="s">
        <v>334</v>
      </c>
      <c r="B27" s="2832"/>
      <c r="C27" s="2832"/>
      <c r="D27" s="2832"/>
      <c r="E27" s="2832"/>
      <c r="F27" s="2832"/>
      <c r="G27" s="2832"/>
      <c r="P27" s="311"/>
      <c r="Q27" s="311"/>
    </row>
    <row r="28" spans="1:17" x14ac:dyDescent="0.3">
      <c r="P28" s="311"/>
      <c r="Q28" s="311"/>
    </row>
    <row r="29" spans="1:17" x14ac:dyDescent="0.3">
      <c r="P29" s="311"/>
      <c r="Q29" s="311"/>
    </row>
    <row r="30" spans="1:17" x14ac:dyDescent="0.3">
      <c r="P30" s="311"/>
      <c r="Q30" s="311"/>
    </row>
  </sheetData>
  <mergeCells count="30">
    <mergeCell ref="A27:G27"/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K18:K20"/>
    <mergeCell ref="L18:L20"/>
    <mergeCell ref="M18:M20"/>
    <mergeCell ref="N18:N20"/>
    <mergeCell ref="O18:O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06"/>
  <sheetViews>
    <sheetView topLeftCell="A40" zoomScaleNormal="100" workbookViewId="0">
      <selection activeCell="G38" sqref="G38"/>
    </sheetView>
  </sheetViews>
  <sheetFormatPr defaultColWidth="9.140625" defaultRowHeight="15" x14ac:dyDescent="0.25"/>
  <cols>
    <col min="1" max="1" width="34.28515625" style="4" customWidth="1"/>
    <col min="2" max="3" width="14.7109375" style="4" bestFit="1" customWidth="1"/>
    <col min="4" max="4" width="15.140625" style="4" customWidth="1"/>
    <col min="5" max="5" width="14.7109375" style="4" bestFit="1" customWidth="1"/>
    <col min="6" max="6" width="15.28515625" style="4" customWidth="1"/>
    <col min="7" max="7" width="16" style="4" bestFit="1" customWidth="1"/>
    <col min="8" max="9" width="13.5703125" style="4" bestFit="1" customWidth="1"/>
    <col min="10" max="10" width="14" style="4" bestFit="1" customWidth="1"/>
    <col min="11" max="11" width="13.5703125" style="4" bestFit="1" customWidth="1"/>
    <col min="12" max="12" width="13.5703125" style="4" customWidth="1"/>
    <col min="13" max="13" width="19.42578125" style="4" customWidth="1"/>
    <col min="14" max="14" width="19.7109375" style="4" bestFit="1" customWidth="1"/>
    <col min="15" max="15" width="14" style="4" bestFit="1" customWidth="1"/>
    <col min="16" max="16" width="11.7109375" style="4" bestFit="1" customWidth="1"/>
    <col min="17" max="16384" width="9.140625" style="4"/>
  </cols>
  <sheetData>
    <row r="1" spans="1:15" ht="18.75" x14ac:dyDescent="0.3">
      <c r="A1" s="2971" t="s">
        <v>342</v>
      </c>
      <c r="B1" s="2971"/>
      <c r="C1" s="2971"/>
      <c r="D1" s="2971"/>
      <c r="E1" s="2971"/>
      <c r="F1" s="2971"/>
      <c r="G1" s="2971"/>
      <c r="H1" s="2971"/>
      <c r="I1" s="2971"/>
      <c r="J1" s="2971"/>
      <c r="K1" s="2971"/>
      <c r="L1" s="2971"/>
      <c r="M1" s="2971"/>
      <c r="N1" s="2971"/>
    </row>
    <row r="2" spans="1:15" ht="15.75" thickBot="1" x14ac:dyDescent="0.3"/>
    <row r="3" spans="1:15" ht="17.25" thickBot="1" x14ac:dyDescent="0.3">
      <c r="A3" s="2937" t="s">
        <v>30</v>
      </c>
      <c r="B3" s="2938"/>
      <c r="C3" s="2938"/>
      <c r="D3" s="2938"/>
      <c r="E3" s="2938"/>
      <c r="F3" s="2938"/>
      <c r="G3" s="2938"/>
      <c r="H3" s="2938"/>
      <c r="I3" s="2938"/>
      <c r="J3" s="2938"/>
      <c r="K3" s="2938"/>
      <c r="L3" s="2938"/>
      <c r="M3" s="2938"/>
      <c r="N3" s="2939"/>
    </row>
    <row r="4" spans="1:15" ht="16.5" customHeight="1" thickBot="1" x14ac:dyDescent="0.3">
      <c r="A4" s="2940" t="s">
        <v>0</v>
      </c>
      <c r="B4" s="2943" t="s">
        <v>1</v>
      </c>
      <c r="C4" s="2944"/>
      <c r="D4" s="2944"/>
      <c r="E4" s="2944"/>
      <c r="F4" s="2944"/>
      <c r="G4" s="2945"/>
      <c r="H4" s="2946" t="s">
        <v>2</v>
      </c>
      <c r="I4" s="2947"/>
      <c r="J4" s="2947"/>
      <c r="K4" s="2947"/>
      <c r="L4" s="2948"/>
      <c r="M4" s="2954" t="s">
        <v>3</v>
      </c>
      <c r="N4" s="2965" t="s">
        <v>31</v>
      </c>
    </row>
    <row r="5" spans="1:15" ht="15.75" customHeight="1" x14ac:dyDescent="0.25">
      <c r="A5" s="2941"/>
      <c r="B5" s="2949" t="s">
        <v>8</v>
      </c>
      <c r="C5" s="2950"/>
      <c r="D5" s="2951" t="s">
        <v>9</v>
      </c>
      <c r="E5" s="2950"/>
      <c r="F5" s="2952" t="s">
        <v>32</v>
      </c>
      <c r="G5" s="2954" t="s">
        <v>10</v>
      </c>
      <c r="H5" s="2956" t="s">
        <v>11</v>
      </c>
      <c r="I5" s="2957"/>
      <c r="J5" s="2958" t="s">
        <v>12</v>
      </c>
      <c r="K5" s="2960" t="s">
        <v>33</v>
      </c>
      <c r="L5" s="2962" t="s">
        <v>13</v>
      </c>
      <c r="M5" s="2964"/>
      <c r="N5" s="2966"/>
    </row>
    <row r="6" spans="1:15" ht="66.75" thickBot="1" x14ac:dyDescent="0.3">
      <c r="A6" s="2942"/>
      <c r="B6" s="105" t="s">
        <v>14</v>
      </c>
      <c r="C6" s="128" t="s">
        <v>15</v>
      </c>
      <c r="D6" s="128" t="s">
        <v>16</v>
      </c>
      <c r="E6" s="128" t="s">
        <v>34</v>
      </c>
      <c r="F6" s="2953"/>
      <c r="G6" s="2955"/>
      <c r="H6" s="105" t="s">
        <v>14</v>
      </c>
      <c r="I6" s="128" t="s">
        <v>15</v>
      </c>
      <c r="J6" s="2959"/>
      <c r="K6" s="2961"/>
      <c r="L6" s="2963"/>
      <c r="M6" s="2955"/>
      <c r="N6" s="2967"/>
    </row>
    <row r="7" spans="1:15" ht="16.5" x14ac:dyDescent="0.25">
      <c r="A7" s="466" t="s">
        <v>17</v>
      </c>
      <c r="B7" s="10">
        <v>34116.590054</v>
      </c>
      <c r="C7" s="10">
        <v>14585.002467</v>
      </c>
      <c r="D7" s="10">
        <v>8734.8122249999997</v>
      </c>
      <c r="E7" s="10">
        <v>2335.0889239999997</v>
      </c>
      <c r="F7" s="10">
        <v>7025.1494259999999</v>
      </c>
      <c r="G7" s="467">
        <v>66796.643096000014</v>
      </c>
      <c r="H7" s="10">
        <v>745.57023700000002</v>
      </c>
      <c r="I7" s="10">
        <v>170.62299999999999</v>
      </c>
      <c r="J7" s="10">
        <v>0</v>
      </c>
      <c r="K7" s="10">
        <v>133.78898226000001</v>
      </c>
      <c r="L7" s="467">
        <v>1049.98221926</v>
      </c>
      <c r="M7" s="468">
        <v>67846.625315260011</v>
      </c>
      <c r="N7" s="10">
        <v>29086.5585613</v>
      </c>
    </row>
    <row r="8" spans="1:15" ht="16.5" x14ac:dyDescent="0.25">
      <c r="A8" s="469" t="s">
        <v>18</v>
      </c>
      <c r="B8" s="10">
        <v>7651.8678319999999</v>
      </c>
      <c r="C8" s="10">
        <v>3876.5853340000003</v>
      </c>
      <c r="D8" s="10">
        <v>3466.9393100000002</v>
      </c>
      <c r="E8" s="10">
        <v>711.48667100000011</v>
      </c>
      <c r="F8" s="10">
        <v>1430.9633429999999</v>
      </c>
      <c r="G8" s="467">
        <v>17137.842490000003</v>
      </c>
      <c r="H8" s="10">
        <v>286.565</v>
      </c>
      <c r="I8" s="10">
        <v>42.093000000000004</v>
      </c>
      <c r="J8" s="10">
        <v>0</v>
      </c>
      <c r="K8" s="10">
        <v>34.883055999999996</v>
      </c>
      <c r="L8" s="467">
        <v>363.54105600000003</v>
      </c>
      <c r="M8" s="468">
        <v>17501.383546000001</v>
      </c>
      <c r="N8" s="10">
        <v>7066.59933</v>
      </c>
    </row>
    <row r="9" spans="1:15" ht="16.5" x14ac:dyDescent="0.25">
      <c r="A9" s="12" t="s">
        <v>19</v>
      </c>
      <c r="B9" s="10">
        <v>1797.9634679999999</v>
      </c>
      <c r="C9" s="10">
        <v>1409.6779759999999</v>
      </c>
      <c r="D9" s="10">
        <v>884.17748500000005</v>
      </c>
      <c r="E9" s="10">
        <v>186.23987399999999</v>
      </c>
      <c r="F9" s="10">
        <v>437.77631200000002</v>
      </c>
      <c r="G9" s="467">
        <v>4715.8351149999999</v>
      </c>
      <c r="H9" s="10">
        <v>36.085999999999999</v>
      </c>
      <c r="I9" s="10">
        <v>21.093</v>
      </c>
      <c r="J9" s="10">
        <v>0</v>
      </c>
      <c r="K9" s="10">
        <v>6.7389999999999999</v>
      </c>
      <c r="L9" s="467">
        <v>63.917999999999999</v>
      </c>
      <c r="M9" s="468">
        <v>4779.7531149999995</v>
      </c>
      <c r="N9" s="10">
        <v>2081.3415500000001</v>
      </c>
    </row>
    <row r="10" spans="1:15" ht="16.5" x14ac:dyDescent="0.25">
      <c r="A10" s="13" t="s">
        <v>20</v>
      </c>
      <c r="B10" s="10">
        <v>1695.2718970000001</v>
      </c>
      <c r="C10" s="10">
        <v>679.50041399999998</v>
      </c>
      <c r="D10" s="10">
        <v>418.85754500000002</v>
      </c>
      <c r="E10" s="10">
        <v>222.580511</v>
      </c>
      <c r="F10" s="10">
        <v>314.10148500000003</v>
      </c>
      <c r="G10" s="467">
        <v>3330.3118520000003</v>
      </c>
      <c r="H10" s="10">
        <v>250.47900000000001</v>
      </c>
      <c r="I10" s="10">
        <v>20</v>
      </c>
      <c r="J10" s="10">
        <v>0</v>
      </c>
      <c r="K10" s="10">
        <v>2</v>
      </c>
      <c r="L10" s="467">
        <v>272.47899999999998</v>
      </c>
      <c r="M10" s="468">
        <v>3602.7908520000001</v>
      </c>
      <c r="N10" s="10">
        <v>1867.876812</v>
      </c>
    </row>
    <row r="11" spans="1:15" ht="16.5" x14ac:dyDescent="0.25">
      <c r="A11" s="13" t="s">
        <v>21</v>
      </c>
      <c r="B11" s="10">
        <v>2683.7567359999998</v>
      </c>
      <c r="C11" s="10">
        <v>1088.613472</v>
      </c>
      <c r="D11" s="10">
        <v>546.80222000000003</v>
      </c>
      <c r="E11" s="10">
        <v>247.94364899999999</v>
      </c>
      <c r="F11" s="10">
        <v>393.48401200000001</v>
      </c>
      <c r="G11" s="467">
        <v>4960.6000889999996</v>
      </c>
      <c r="H11" s="10">
        <v>0</v>
      </c>
      <c r="I11" s="10">
        <v>0</v>
      </c>
      <c r="J11" s="10">
        <v>0</v>
      </c>
      <c r="K11" s="10">
        <v>21.144055999999999</v>
      </c>
      <c r="L11" s="467">
        <v>21.144055999999999</v>
      </c>
      <c r="M11" s="468">
        <v>4981.7441449999997</v>
      </c>
      <c r="N11" s="10">
        <v>1794.822703</v>
      </c>
    </row>
    <row r="12" spans="1:15" ht="16.5" x14ac:dyDescent="0.25">
      <c r="A12" s="469" t="s">
        <v>22</v>
      </c>
      <c r="B12" s="10">
        <v>3634.9021460000004</v>
      </c>
      <c r="C12" s="10">
        <v>1629.754349</v>
      </c>
      <c r="D12" s="10">
        <v>734.97264800000005</v>
      </c>
      <c r="E12" s="10">
        <v>164.16653100000002</v>
      </c>
      <c r="F12" s="10">
        <v>620.40835700000002</v>
      </c>
      <c r="G12" s="467">
        <v>6784.2040310000002</v>
      </c>
      <c r="H12" s="10">
        <v>29.606999999999999</v>
      </c>
      <c r="I12" s="10">
        <v>18</v>
      </c>
      <c r="J12" s="10">
        <v>0</v>
      </c>
      <c r="K12" s="10">
        <v>4.3542579999999997</v>
      </c>
      <c r="L12" s="467">
        <v>51.961258000000001</v>
      </c>
      <c r="M12" s="468">
        <v>6836.1652890000005</v>
      </c>
      <c r="N12" s="10">
        <v>2685.9711109999998</v>
      </c>
    </row>
    <row r="13" spans="1:15" ht="17.25" thickBot="1" x14ac:dyDescent="0.3">
      <c r="A13" s="470" t="s">
        <v>23</v>
      </c>
      <c r="B13" s="10">
        <v>6125.6446559999995</v>
      </c>
      <c r="C13" s="10">
        <v>2640.056505</v>
      </c>
      <c r="D13" s="10">
        <v>1833.376579</v>
      </c>
      <c r="E13" s="10">
        <v>200.30509899999998</v>
      </c>
      <c r="F13" s="471">
        <v>3722.5024009999997</v>
      </c>
      <c r="G13" s="471">
        <v>14521.885240000001</v>
      </c>
      <c r="H13" s="10">
        <v>297.68</v>
      </c>
      <c r="I13" s="10">
        <v>128.23500000000001</v>
      </c>
      <c r="J13" s="10">
        <v>1416</v>
      </c>
      <c r="K13" s="10">
        <v>138.69999999999999</v>
      </c>
      <c r="L13" s="467">
        <v>1980.615</v>
      </c>
      <c r="M13" s="471">
        <v>16502.500240000001</v>
      </c>
      <c r="N13" s="471">
        <v>8085.990202</v>
      </c>
    </row>
    <row r="14" spans="1:15" ht="17.25" thickBot="1" x14ac:dyDescent="0.3">
      <c r="A14" s="472" t="s">
        <v>24</v>
      </c>
      <c r="B14" s="473">
        <v>51529.004687999994</v>
      </c>
      <c r="C14" s="473">
        <v>22731.398655000001</v>
      </c>
      <c r="D14" s="473">
        <v>14770.100762</v>
      </c>
      <c r="E14" s="473">
        <v>3411.0472249999993</v>
      </c>
      <c r="F14" s="15">
        <v>12799.023526999999</v>
      </c>
      <c r="G14" s="15">
        <v>105240.574857</v>
      </c>
      <c r="H14" s="473">
        <v>1359.422237</v>
      </c>
      <c r="I14" s="473">
        <v>358.95100000000002</v>
      </c>
      <c r="J14" s="473">
        <v>1416</v>
      </c>
      <c r="K14" s="473">
        <v>311.72629625999997</v>
      </c>
      <c r="L14" s="474">
        <v>3446.09953326</v>
      </c>
      <c r="M14" s="15">
        <v>108686.67439026</v>
      </c>
      <c r="N14" s="15">
        <v>46925.119204299997</v>
      </c>
      <c r="O14" s="57"/>
    </row>
    <row r="15" spans="1:15" ht="16.5" x14ac:dyDescent="0.25">
      <c r="A15" s="16" t="s">
        <v>35</v>
      </c>
      <c r="B15" s="10">
        <v>122.49881000000001</v>
      </c>
      <c r="C15" s="10">
        <v>13.391999999999999</v>
      </c>
      <c r="D15" s="10">
        <v>33.970999999999997</v>
      </c>
      <c r="E15" s="10">
        <v>41.030999999999999</v>
      </c>
      <c r="F15" s="10">
        <v>47.265314000000004</v>
      </c>
      <c r="G15" s="467">
        <v>258.15812400000004</v>
      </c>
      <c r="H15" s="10">
        <v>0</v>
      </c>
      <c r="I15" s="10">
        <v>0</v>
      </c>
      <c r="J15" s="10">
        <v>0</v>
      </c>
      <c r="K15" s="10">
        <v>0</v>
      </c>
      <c r="L15" s="467">
        <v>0</v>
      </c>
      <c r="M15" s="468">
        <v>258.15812400000004</v>
      </c>
      <c r="N15" s="10">
        <v>98.045688999999996</v>
      </c>
    </row>
    <row r="16" spans="1:15" ht="16.5" x14ac:dyDescent="0.25">
      <c r="A16" s="17" t="s">
        <v>36</v>
      </c>
      <c r="B16" s="10">
        <v>73</v>
      </c>
      <c r="C16" s="10">
        <v>0</v>
      </c>
      <c r="D16" s="10">
        <v>10.715332</v>
      </c>
      <c r="E16" s="10">
        <v>2</v>
      </c>
      <c r="F16" s="10">
        <v>2</v>
      </c>
      <c r="G16" s="467">
        <v>87.715332000000004</v>
      </c>
      <c r="H16" s="10">
        <v>0</v>
      </c>
      <c r="I16" s="10">
        <v>0</v>
      </c>
      <c r="J16" s="10">
        <v>0</v>
      </c>
      <c r="K16" s="10">
        <v>0</v>
      </c>
      <c r="L16" s="467">
        <v>0</v>
      </c>
      <c r="M16" s="468">
        <v>87.715332000000004</v>
      </c>
      <c r="N16" s="10">
        <v>10.715332</v>
      </c>
    </row>
    <row r="17" spans="1:14" ht="16.5" x14ac:dyDescent="0.25">
      <c r="A17" s="17" t="s">
        <v>37</v>
      </c>
      <c r="B17" s="10">
        <v>0</v>
      </c>
      <c r="C17" s="10">
        <v>7</v>
      </c>
      <c r="D17" s="10">
        <v>0</v>
      </c>
      <c r="E17" s="10">
        <v>0</v>
      </c>
      <c r="F17" s="10">
        <v>0</v>
      </c>
      <c r="G17" s="467">
        <v>7</v>
      </c>
      <c r="H17" s="10">
        <v>0</v>
      </c>
      <c r="I17" s="10">
        <v>0</v>
      </c>
      <c r="J17" s="10">
        <v>0</v>
      </c>
      <c r="K17" s="10">
        <v>0</v>
      </c>
      <c r="L17" s="467">
        <v>0</v>
      </c>
      <c r="M17" s="468">
        <v>7</v>
      </c>
      <c r="N17" s="10">
        <v>7</v>
      </c>
    </row>
    <row r="18" spans="1:14" ht="16.5" x14ac:dyDescent="0.25">
      <c r="A18" s="17" t="s">
        <v>38</v>
      </c>
      <c r="B18" s="10">
        <v>19.373999999999999</v>
      </c>
      <c r="C18" s="10">
        <v>0</v>
      </c>
      <c r="D18" s="10">
        <v>5.5</v>
      </c>
      <c r="E18" s="10">
        <v>0</v>
      </c>
      <c r="F18" s="10">
        <v>0</v>
      </c>
      <c r="G18" s="467">
        <v>24.873999999999999</v>
      </c>
      <c r="H18" s="10">
        <v>0</v>
      </c>
      <c r="I18" s="10">
        <v>0</v>
      </c>
      <c r="J18" s="10">
        <v>0</v>
      </c>
      <c r="K18" s="10">
        <v>0</v>
      </c>
      <c r="L18" s="467">
        <v>0</v>
      </c>
      <c r="M18" s="468">
        <v>24.873999999999999</v>
      </c>
      <c r="N18" s="10">
        <v>9</v>
      </c>
    </row>
    <row r="19" spans="1:14" ht="16.5" x14ac:dyDescent="0.25">
      <c r="A19" s="17" t="s">
        <v>39</v>
      </c>
      <c r="B19" s="10">
        <v>95.927941000000004</v>
      </c>
      <c r="C19" s="10">
        <v>51.067771</v>
      </c>
      <c r="D19" s="10">
        <v>52.854013999999999</v>
      </c>
      <c r="E19" s="10">
        <v>10.442569000000001</v>
      </c>
      <c r="F19" s="10">
        <v>6</v>
      </c>
      <c r="G19" s="467">
        <v>216.29229500000002</v>
      </c>
      <c r="H19" s="10">
        <v>0</v>
      </c>
      <c r="I19" s="10">
        <v>0</v>
      </c>
      <c r="J19" s="10">
        <v>0</v>
      </c>
      <c r="K19" s="10">
        <v>9</v>
      </c>
      <c r="L19" s="467">
        <v>9</v>
      </c>
      <c r="M19" s="468">
        <v>225.29229500000002</v>
      </c>
      <c r="N19" s="10">
        <v>99.132999999999996</v>
      </c>
    </row>
    <row r="20" spans="1:14" ht="16.5" x14ac:dyDescent="0.25">
      <c r="A20" s="17" t="s">
        <v>40</v>
      </c>
      <c r="B20" s="10">
        <v>5.0467760000000004</v>
      </c>
      <c r="C20" s="10">
        <v>0</v>
      </c>
      <c r="D20" s="10">
        <v>77</v>
      </c>
      <c r="E20" s="10">
        <v>0</v>
      </c>
      <c r="F20" s="10">
        <v>0</v>
      </c>
      <c r="G20" s="467">
        <v>82.046775999999994</v>
      </c>
      <c r="H20" s="10">
        <v>0</v>
      </c>
      <c r="I20" s="10">
        <v>0</v>
      </c>
      <c r="J20" s="10">
        <v>0</v>
      </c>
      <c r="K20" s="10">
        <v>0</v>
      </c>
      <c r="L20" s="467">
        <v>0</v>
      </c>
      <c r="M20" s="468">
        <v>82.046775999999994</v>
      </c>
      <c r="N20" s="10">
        <v>82.046775999999994</v>
      </c>
    </row>
    <row r="21" spans="1:14" ht="16.5" x14ac:dyDescent="0.25">
      <c r="A21" s="17" t="s">
        <v>41</v>
      </c>
      <c r="B21" s="10">
        <v>9.5</v>
      </c>
      <c r="C21" s="10">
        <v>58</v>
      </c>
      <c r="D21" s="10">
        <v>5.739547</v>
      </c>
      <c r="E21" s="10">
        <v>2.2999999999999998</v>
      </c>
      <c r="F21" s="10">
        <v>12.243</v>
      </c>
      <c r="G21" s="467">
        <v>87.782546999999994</v>
      </c>
      <c r="H21" s="10">
        <v>0</v>
      </c>
      <c r="I21" s="10">
        <v>0</v>
      </c>
      <c r="J21" s="10">
        <v>0</v>
      </c>
      <c r="K21" s="10">
        <v>0</v>
      </c>
      <c r="L21" s="467">
        <v>0</v>
      </c>
      <c r="M21" s="468">
        <v>87.782546999999994</v>
      </c>
      <c r="N21" s="10">
        <v>27.382546999999999</v>
      </c>
    </row>
    <row r="22" spans="1:14" ht="16.5" x14ac:dyDescent="0.25">
      <c r="A22" s="17" t="s">
        <v>42</v>
      </c>
      <c r="B22" s="10">
        <v>19.562000000000001</v>
      </c>
      <c r="C22" s="10">
        <v>11.186</v>
      </c>
      <c r="D22" s="10">
        <v>9.64</v>
      </c>
      <c r="E22" s="10">
        <v>0</v>
      </c>
      <c r="F22" s="10">
        <v>9.9849999999999994</v>
      </c>
      <c r="G22" s="467">
        <v>50.373000000000005</v>
      </c>
      <c r="H22" s="10">
        <v>0</v>
      </c>
      <c r="I22" s="10">
        <v>0</v>
      </c>
      <c r="J22" s="10">
        <v>0</v>
      </c>
      <c r="K22" s="10">
        <v>0</v>
      </c>
      <c r="L22" s="467">
        <v>0</v>
      </c>
      <c r="M22" s="468">
        <v>50.373000000000005</v>
      </c>
      <c r="N22" s="10">
        <v>11.186</v>
      </c>
    </row>
    <row r="23" spans="1:14" ht="16.5" x14ac:dyDescent="0.25">
      <c r="A23" s="17" t="s">
        <v>43</v>
      </c>
      <c r="B23" s="10">
        <v>245.65049999999999</v>
      </c>
      <c r="C23" s="10">
        <v>119.755</v>
      </c>
      <c r="D23" s="10">
        <v>213.138792</v>
      </c>
      <c r="E23" s="10">
        <v>35.780526999999999</v>
      </c>
      <c r="F23" s="10">
        <v>103.374</v>
      </c>
      <c r="G23" s="467">
        <v>717.69881899999996</v>
      </c>
      <c r="H23" s="10">
        <v>25</v>
      </c>
      <c r="I23" s="10">
        <v>43</v>
      </c>
      <c r="J23" s="10">
        <v>0</v>
      </c>
      <c r="K23" s="10">
        <v>18.085000000000001</v>
      </c>
      <c r="L23" s="467">
        <v>86.085000000000008</v>
      </c>
      <c r="M23" s="468">
        <v>803.78381899999999</v>
      </c>
      <c r="N23" s="10">
        <v>303.761527</v>
      </c>
    </row>
    <row r="24" spans="1:14" ht="16.5" x14ac:dyDescent="0.25">
      <c r="A24" s="17" t="s">
        <v>44</v>
      </c>
      <c r="B24" s="10">
        <v>23.721</v>
      </c>
      <c r="C24" s="10">
        <v>18</v>
      </c>
      <c r="D24" s="10">
        <v>28.961956000000001</v>
      </c>
      <c r="E24" s="10">
        <v>0.65800000000000003</v>
      </c>
      <c r="F24" s="10">
        <v>5</v>
      </c>
      <c r="G24" s="467">
        <v>76.340956000000006</v>
      </c>
      <c r="H24" s="10">
        <v>9</v>
      </c>
      <c r="I24" s="10">
        <v>0</v>
      </c>
      <c r="J24" s="10">
        <v>0</v>
      </c>
      <c r="K24" s="10">
        <v>0</v>
      </c>
      <c r="L24" s="467">
        <v>9</v>
      </c>
      <c r="M24" s="468">
        <v>85.340956000000006</v>
      </c>
      <c r="N24" s="10">
        <v>52.375</v>
      </c>
    </row>
    <row r="25" spans="1:14" ht="16.5" x14ac:dyDescent="0.25">
      <c r="A25" s="17" t="s">
        <v>45</v>
      </c>
      <c r="B25" s="10">
        <v>0</v>
      </c>
      <c r="C25" s="10">
        <v>112.59</v>
      </c>
      <c r="D25" s="10">
        <v>30</v>
      </c>
      <c r="E25" s="10">
        <v>0</v>
      </c>
      <c r="F25" s="10">
        <v>0</v>
      </c>
      <c r="G25" s="467">
        <v>142.59</v>
      </c>
      <c r="H25" s="10">
        <v>0</v>
      </c>
      <c r="I25" s="10">
        <v>0</v>
      </c>
      <c r="J25" s="10">
        <v>0</v>
      </c>
      <c r="K25" s="10">
        <v>17</v>
      </c>
      <c r="L25" s="467">
        <v>17</v>
      </c>
      <c r="M25" s="468">
        <v>159.59</v>
      </c>
      <c r="N25" s="10">
        <v>136.6</v>
      </c>
    </row>
    <row r="26" spans="1:14" ht="16.5" x14ac:dyDescent="0.25">
      <c r="A26" s="17" t="s">
        <v>46</v>
      </c>
      <c r="B26" s="10">
        <v>78</v>
      </c>
      <c r="C26" s="10">
        <v>91</v>
      </c>
      <c r="D26" s="10">
        <v>50</v>
      </c>
      <c r="E26" s="10">
        <v>110</v>
      </c>
      <c r="F26" s="10">
        <v>0</v>
      </c>
      <c r="G26" s="467">
        <v>329</v>
      </c>
      <c r="H26" s="10">
        <v>0</v>
      </c>
      <c r="I26" s="10">
        <v>0</v>
      </c>
      <c r="J26" s="10">
        <v>0</v>
      </c>
      <c r="K26" s="10">
        <v>0</v>
      </c>
      <c r="L26" s="467">
        <v>0</v>
      </c>
      <c r="M26" s="468">
        <v>329</v>
      </c>
      <c r="N26" s="10">
        <v>117</v>
      </c>
    </row>
    <row r="27" spans="1:14" ht="17.25" thickBot="1" x14ac:dyDescent="0.3">
      <c r="A27" s="475" t="s">
        <v>47</v>
      </c>
      <c r="B27" s="10">
        <v>0</v>
      </c>
      <c r="C27" s="10">
        <v>18</v>
      </c>
      <c r="D27" s="10">
        <v>0</v>
      </c>
      <c r="E27" s="10">
        <v>0</v>
      </c>
      <c r="F27" s="10">
        <v>0</v>
      </c>
      <c r="G27" s="467">
        <v>18</v>
      </c>
      <c r="H27" s="10">
        <v>0</v>
      </c>
      <c r="I27" s="10">
        <v>0</v>
      </c>
      <c r="J27" s="10">
        <v>0</v>
      </c>
      <c r="K27" s="10">
        <v>0</v>
      </c>
      <c r="L27" s="467">
        <v>0</v>
      </c>
      <c r="M27" s="468">
        <v>18</v>
      </c>
      <c r="N27" s="10">
        <v>3</v>
      </c>
    </row>
    <row r="28" spans="1:14" ht="17.25" thickBot="1" x14ac:dyDescent="0.3">
      <c r="A28" s="472" t="s">
        <v>25</v>
      </c>
      <c r="B28" s="473">
        <v>921.43894</v>
      </c>
      <c r="C28" s="473">
        <v>586.54477100000008</v>
      </c>
      <c r="D28" s="473">
        <v>613.83864100000005</v>
      </c>
      <c r="E28" s="473">
        <v>240.69209599999999</v>
      </c>
      <c r="F28" s="473">
        <v>297.36931400000003</v>
      </c>
      <c r="G28" s="474">
        <v>2659.8837619999999</v>
      </c>
      <c r="H28" s="473">
        <v>34</v>
      </c>
      <c r="I28" s="473">
        <v>43</v>
      </c>
      <c r="J28" s="473">
        <v>0</v>
      </c>
      <c r="K28" s="473">
        <v>48</v>
      </c>
      <c r="L28" s="474">
        <v>125</v>
      </c>
      <c r="M28" s="476">
        <v>2784.8837619999999</v>
      </c>
      <c r="N28" s="473">
        <v>1198.41956</v>
      </c>
    </row>
    <row r="29" spans="1:14" ht="17.25" thickBot="1" x14ac:dyDescent="0.3">
      <c r="A29" s="472" t="s">
        <v>26</v>
      </c>
      <c r="B29" s="473">
        <v>52450.443627999994</v>
      </c>
      <c r="C29" s="473">
        <v>23317.943426000002</v>
      </c>
      <c r="D29" s="473">
        <v>15383.939403</v>
      </c>
      <c r="E29" s="473">
        <v>3651.739321</v>
      </c>
      <c r="F29" s="15">
        <v>13096.392840999999</v>
      </c>
      <c r="G29" s="15">
        <v>107900.45861899998</v>
      </c>
      <c r="H29" s="473">
        <v>1393.422237</v>
      </c>
      <c r="I29" s="473">
        <v>401.95100000000002</v>
      </c>
      <c r="J29" s="473">
        <v>1416</v>
      </c>
      <c r="K29" s="473">
        <v>359.72629625999997</v>
      </c>
      <c r="L29" s="474">
        <v>3571.09953326</v>
      </c>
      <c r="M29" s="15">
        <v>111471.55815226</v>
      </c>
      <c r="N29" s="15">
        <v>48123.538764299999</v>
      </c>
    </row>
    <row r="30" spans="1:14" ht="17.25" thickBot="1" x14ac:dyDescent="0.3">
      <c r="A30" s="130"/>
      <c r="B30" s="477"/>
      <c r="C30" s="477"/>
      <c r="D30" s="477"/>
      <c r="E30" s="477"/>
      <c r="F30" s="477"/>
      <c r="G30" s="477">
        <f>B28+C28+H28+I28</f>
        <v>1584.9837110000001</v>
      </c>
      <c r="H30" s="477"/>
      <c r="I30" s="477"/>
      <c r="J30" s="477"/>
      <c r="K30" s="477"/>
      <c r="L30" s="477"/>
      <c r="M30" s="477"/>
      <c r="N30" s="477"/>
    </row>
    <row r="31" spans="1:14" ht="17.25" thickBot="1" x14ac:dyDescent="0.3">
      <c r="A31" s="2975" t="s">
        <v>30</v>
      </c>
      <c r="B31" s="2976"/>
      <c r="C31" s="2976"/>
      <c r="D31" s="2976"/>
      <c r="E31" s="2976"/>
      <c r="F31" s="2976"/>
      <c r="G31" s="2976"/>
      <c r="H31" s="2976"/>
      <c r="I31" s="2976"/>
      <c r="J31" s="2976"/>
      <c r="K31" s="2976"/>
      <c r="L31" s="2976"/>
      <c r="M31" s="2976"/>
      <c r="N31" s="2977"/>
    </row>
    <row r="32" spans="1:14" ht="16.5" customHeight="1" thickBot="1" x14ac:dyDescent="0.3">
      <c r="A32" s="2940" t="s">
        <v>0</v>
      </c>
      <c r="B32" s="2978" t="s">
        <v>1</v>
      </c>
      <c r="C32" s="2969"/>
      <c r="D32" s="2969"/>
      <c r="E32" s="2969"/>
      <c r="F32" s="2969"/>
      <c r="G32" s="2945"/>
      <c r="H32" s="2946" t="s">
        <v>2</v>
      </c>
      <c r="I32" s="2947"/>
      <c r="J32" s="2947"/>
      <c r="K32" s="2947"/>
      <c r="L32" s="2948"/>
      <c r="M32" s="2954" t="s">
        <v>3</v>
      </c>
      <c r="N32" s="2979" t="s">
        <v>31</v>
      </c>
    </row>
    <row r="33" spans="1:14" ht="15.75" customHeight="1" x14ac:dyDescent="0.25">
      <c r="A33" s="2941"/>
      <c r="B33" s="2956" t="s">
        <v>8</v>
      </c>
      <c r="C33" s="2957"/>
      <c r="D33" s="2972" t="s">
        <v>9</v>
      </c>
      <c r="E33" s="2957"/>
      <c r="F33" s="2982" t="s">
        <v>32</v>
      </c>
      <c r="G33" s="2954" t="s">
        <v>10</v>
      </c>
      <c r="H33" s="2956" t="s">
        <v>11</v>
      </c>
      <c r="I33" s="2957"/>
      <c r="J33" s="2958" t="s">
        <v>12</v>
      </c>
      <c r="K33" s="2960" t="s">
        <v>33</v>
      </c>
      <c r="L33" s="2962" t="s">
        <v>13</v>
      </c>
      <c r="M33" s="2964"/>
      <c r="N33" s="2980"/>
    </row>
    <row r="34" spans="1:14" ht="66.75" thickBot="1" x14ac:dyDescent="0.3">
      <c r="A34" s="2942"/>
      <c r="B34" s="105" t="s">
        <v>14</v>
      </c>
      <c r="C34" s="128" t="s">
        <v>15</v>
      </c>
      <c r="D34" s="128" t="s">
        <v>16</v>
      </c>
      <c r="E34" s="128" t="s">
        <v>34</v>
      </c>
      <c r="F34" s="2953"/>
      <c r="G34" s="2955"/>
      <c r="H34" s="105" t="s">
        <v>14</v>
      </c>
      <c r="I34" s="128" t="s">
        <v>15</v>
      </c>
      <c r="J34" s="2959"/>
      <c r="K34" s="2961"/>
      <c r="L34" s="2963"/>
      <c r="M34" s="2955"/>
      <c r="N34" s="2981"/>
    </row>
    <row r="35" spans="1:14" ht="16.5" x14ac:dyDescent="0.25">
      <c r="A35" s="129" t="s">
        <v>27</v>
      </c>
      <c r="B35" s="10">
        <v>17176.627518999998</v>
      </c>
      <c r="C35" s="10">
        <v>7066.9048510000002</v>
      </c>
      <c r="D35" s="10">
        <v>5385.4805829999996</v>
      </c>
      <c r="E35" s="10">
        <v>1296.9331589999999</v>
      </c>
      <c r="F35" s="471">
        <v>6066.7523569999994</v>
      </c>
      <c r="G35" s="471">
        <v>36992.698468999995</v>
      </c>
      <c r="H35" s="10">
        <v>235.07</v>
      </c>
      <c r="I35" s="10">
        <v>142.64400000000001</v>
      </c>
      <c r="J35" s="10">
        <v>0</v>
      </c>
      <c r="K35" s="10">
        <v>154.390581</v>
      </c>
      <c r="L35" s="467">
        <v>532.10458100000005</v>
      </c>
      <c r="M35" s="471">
        <v>37524.803050000002</v>
      </c>
      <c r="N35" s="471">
        <v>17450.889307000001</v>
      </c>
    </row>
    <row r="36" spans="1:14" ht="17.25" thickBot="1" x14ac:dyDescent="0.3">
      <c r="A36" s="478" t="s">
        <v>28</v>
      </c>
      <c r="B36" s="10">
        <v>34352.377168999999</v>
      </c>
      <c r="C36" s="10">
        <v>15664.493804000002</v>
      </c>
      <c r="D36" s="10">
        <v>9384.6201789999996</v>
      </c>
      <c r="E36" s="10">
        <v>2114.1140659999996</v>
      </c>
      <c r="F36" s="471">
        <v>6732.27117</v>
      </c>
      <c r="G36" s="471">
        <v>68247.876388000004</v>
      </c>
      <c r="H36" s="10">
        <v>1124.3522370000001</v>
      </c>
      <c r="I36" s="10">
        <v>216.30699999999999</v>
      </c>
      <c r="J36" s="10">
        <v>1416</v>
      </c>
      <c r="K36" s="10">
        <v>157.33571526</v>
      </c>
      <c r="L36" s="467">
        <v>2913.99495226</v>
      </c>
      <c r="M36" s="471">
        <v>71161.871340259997</v>
      </c>
      <c r="N36" s="471">
        <v>29474.2298973</v>
      </c>
    </row>
    <row r="37" spans="1:14" ht="17.25" thickBot="1" x14ac:dyDescent="0.3">
      <c r="A37" s="479" t="s">
        <v>24</v>
      </c>
      <c r="B37" s="473">
        <v>51529.004687999994</v>
      </c>
      <c r="C37" s="473">
        <v>22731.398655000001</v>
      </c>
      <c r="D37" s="473">
        <v>14770.100761999998</v>
      </c>
      <c r="E37" s="473">
        <v>3411.0472249999993</v>
      </c>
      <c r="F37" s="15">
        <v>12799.023526999999</v>
      </c>
      <c r="G37" s="15">
        <v>105240.574857</v>
      </c>
      <c r="H37" s="473">
        <v>1359.422237</v>
      </c>
      <c r="I37" s="473">
        <v>358.95100000000002</v>
      </c>
      <c r="J37" s="473">
        <v>1416</v>
      </c>
      <c r="K37" s="473">
        <v>311.72629625999997</v>
      </c>
      <c r="L37" s="474">
        <v>3446.09953326</v>
      </c>
      <c r="M37" s="15">
        <v>108686.67439026001</v>
      </c>
      <c r="N37" s="15">
        <v>46925.119204299997</v>
      </c>
    </row>
    <row r="38" spans="1:14" ht="17.25" thickBot="1" x14ac:dyDescent="0.3">
      <c r="A38" s="479" t="s">
        <v>25</v>
      </c>
      <c r="B38" s="473">
        <v>921.43894</v>
      </c>
      <c r="C38" s="473">
        <v>586.54477100000008</v>
      </c>
      <c r="D38" s="473">
        <v>613.83864100000005</v>
      </c>
      <c r="E38" s="473">
        <v>240.69209599999999</v>
      </c>
      <c r="F38" s="473">
        <v>297.36931400000003</v>
      </c>
      <c r="G38" s="474">
        <v>2659.8837619999999</v>
      </c>
      <c r="H38" s="473">
        <v>34</v>
      </c>
      <c r="I38" s="473">
        <v>43</v>
      </c>
      <c r="J38" s="473">
        <v>0</v>
      </c>
      <c r="K38" s="473">
        <v>48</v>
      </c>
      <c r="L38" s="474">
        <v>125</v>
      </c>
      <c r="M38" s="476">
        <v>2784.8837619999999</v>
      </c>
      <c r="N38" s="473">
        <v>1198.41956</v>
      </c>
    </row>
    <row r="39" spans="1:14" ht="17.25" thickBot="1" x14ac:dyDescent="0.3">
      <c r="A39" s="479" t="s">
        <v>26</v>
      </c>
      <c r="B39" s="473">
        <v>52450.443627999994</v>
      </c>
      <c r="C39" s="473">
        <v>23317.943426000002</v>
      </c>
      <c r="D39" s="473">
        <v>15383.939402999998</v>
      </c>
      <c r="E39" s="473">
        <v>3651.739321</v>
      </c>
      <c r="F39" s="15">
        <v>13096.392840999999</v>
      </c>
      <c r="G39" s="15">
        <v>107900.45861899998</v>
      </c>
      <c r="H39" s="473">
        <v>1393.422237</v>
      </c>
      <c r="I39" s="473">
        <v>401.95100000000002</v>
      </c>
      <c r="J39" s="473">
        <v>1416</v>
      </c>
      <c r="K39" s="473">
        <v>359.72629625999997</v>
      </c>
      <c r="L39" s="474">
        <v>3571.09953326</v>
      </c>
      <c r="M39" s="15">
        <v>111471.55815226</v>
      </c>
      <c r="N39" s="15">
        <v>48123.538764299999</v>
      </c>
    </row>
    <row r="40" spans="1:14" ht="16.5" x14ac:dyDescent="0.25">
      <c r="A40" s="480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N40" s="481"/>
    </row>
    <row r="41" spans="1:14" ht="18" thickBot="1" x14ac:dyDescent="0.35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482"/>
    </row>
    <row r="42" spans="1:14" ht="17.25" thickBot="1" x14ac:dyDescent="0.3">
      <c r="A42" s="2937" t="s">
        <v>48</v>
      </c>
      <c r="B42" s="2938"/>
      <c r="C42" s="2938"/>
      <c r="D42" s="2938"/>
      <c r="E42" s="2938"/>
      <c r="F42" s="2938"/>
      <c r="G42" s="2938"/>
      <c r="H42" s="2938"/>
      <c r="I42" s="2938"/>
      <c r="J42" s="2938"/>
      <c r="K42" s="2938"/>
      <c r="L42" s="2938"/>
      <c r="M42" s="2938"/>
      <c r="N42" s="2939"/>
    </row>
    <row r="43" spans="1:14" ht="16.5" customHeight="1" thickBot="1" x14ac:dyDescent="0.3">
      <c r="A43" s="2940" t="s">
        <v>0</v>
      </c>
      <c r="B43" s="2978" t="s">
        <v>1</v>
      </c>
      <c r="C43" s="2969"/>
      <c r="D43" s="2969"/>
      <c r="E43" s="2969"/>
      <c r="F43" s="2969"/>
      <c r="G43" s="2945"/>
      <c r="H43" s="2946" t="s">
        <v>2</v>
      </c>
      <c r="I43" s="2947"/>
      <c r="J43" s="2947"/>
      <c r="K43" s="2947"/>
      <c r="L43" s="2948"/>
      <c r="M43" s="2994" t="s">
        <v>3</v>
      </c>
      <c r="N43" s="2985" t="s">
        <v>31</v>
      </c>
    </row>
    <row r="44" spans="1:14" ht="15.75" customHeight="1" x14ac:dyDescent="0.25">
      <c r="A44" s="2941"/>
      <c r="B44" s="2956" t="s">
        <v>8</v>
      </c>
      <c r="C44" s="2957"/>
      <c r="D44" s="2972" t="s">
        <v>9</v>
      </c>
      <c r="E44" s="2957"/>
      <c r="F44" s="2973" t="s">
        <v>32</v>
      </c>
      <c r="G44" s="2962" t="s">
        <v>10</v>
      </c>
      <c r="H44" s="2989" t="s">
        <v>11</v>
      </c>
      <c r="I44" s="2957"/>
      <c r="J44" s="2958" t="s">
        <v>12</v>
      </c>
      <c r="K44" s="2960" t="s">
        <v>33</v>
      </c>
      <c r="L44" s="2962" t="s">
        <v>13</v>
      </c>
      <c r="M44" s="2995"/>
      <c r="N44" s="2986"/>
    </row>
    <row r="45" spans="1:14" ht="66.75" thickBot="1" x14ac:dyDescent="0.3">
      <c r="A45" s="2942"/>
      <c r="B45" s="105" t="s">
        <v>14</v>
      </c>
      <c r="C45" s="128" t="s">
        <v>15</v>
      </c>
      <c r="D45" s="128" t="s">
        <v>16</v>
      </c>
      <c r="E45" s="128" t="s">
        <v>34</v>
      </c>
      <c r="F45" s="2974"/>
      <c r="G45" s="2963"/>
      <c r="H45" s="131" t="s">
        <v>14</v>
      </c>
      <c r="I45" s="128" t="s">
        <v>15</v>
      </c>
      <c r="J45" s="2959"/>
      <c r="K45" s="2961"/>
      <c r="L45" s="2963"/>
      <c r="M45" s="2996"/>
      <c r="N45" s="2997"/>
    </row>
    <row r="46" spans="1:14" ht="16.5" x14ac:dyDescent="0.25">
      <c r="A46" s="466" t="s">
        <v>17</v>
      </c>
      <c r="B46" s="22">
        <v>49431.623247000003</v>
      </c>
      <c r="C46" s="22">
        <v>40530.415618999999</v>
      </c>
      <c r="D46" s="22">
        <v>9846.9301649999998</v>
      </c>
      <c r="E46" s="22">
        <v>10658.45052</v>
      </c>
      <c r="F46" s="22">
        <v>14423.501722999999</v>
      </c>
      <c r="G46" s="483">
        <v>124890.92127400001</v>
      </c>
      <c r="H46" s="22">
        <v>3383.9650000000001</v>
      </c>
      <c r="I46" s="22">
        <v>1368.7795999999998</v>
      </c>
      <c r="J46" s="22">
        <v>386</v>
      </c>
      <c r="K46" s="22">
        <v>624.14357399999994</v>
      </c>
      <c r="L46" s="483">
        <v>5762.8881740000006</v>
      </c>
      <c r="M46" s="484">
        <v>130653.809448</v>
      </c>
      <c r="N46" s="22">
        <v>46626.054647999998</v>
      </c>
    </row>
    <row r="47" spans="1:14" ht="16.5" x14ac:dyDescent="0.25">
      <c r="A47" s="469" t="s">
        <v>18</v>
      </c>
      <c r="B47" s="22">
        <v>42967.087598999999</v>
      </c>
      <c r="C47" s="22">
        <v>35007.727271999996</v>
      </c>
      <c r="D47" s="22">
        <v>7254.8343530000002</v>
      </c>
      <c r="E47" s="22">
        <v>13710.882683000002</v>
      </c>
      <c r="F47" s="22">
        <v>8087.8794310000003</v>
      </c>
      <c r="G47" s="483">
        <v>107028.41133799999</v>
      </c>
      <c r="H47" s="22">
        <v>10868.400383</v>
      </c>
      <c r="I47" s="22">
        <v>3523.9699071536002</v>
      </c>
      <c r="J47" s="22">
        <v>2789</v>
      </c>
      <c r="K47" s="22">
        <v>899.53423199999997</v>
      </c>
      <c r="L47" s="483">
        <v>18080.9045221536</v>
      </c>
      <c r="M47" s="484">
        <v>125109.3158601536</v>
      </c>
      <c r="N47" s="22">
        <v>62882.871745153599</v>
      </c>
    </row>
    <row r="48" spans="1:14" ht="16.5" x14ac:dyDescent="0.25">
      <c r="A48" s="12" t="s">
        <v>19</v>
      </c>
      <c r="B48" s="22">
        <v>10012.239964</v>
      </c>
      <c r="C48" s="22">
        <v>6976.8448840000001</v>
      </c>
      <c r="D48" s="22">
        <v>2073.5028860000002</v>
      </c>
      <c r="E48" s="22">
        <v>3707.579604</v>
      </c>
      <c r="F48" s="22">
        <v>2627.9300539999999</v>
      </c>
      <c r="G48" s="483">
        <v>25398.097392</v>
      </c>
      <c r="H48" s="22">
        <v>7351</v>
      </c>
      <c r="I48" s="22">
        <v>1658</v>
      </c>
      <c r="J48" s="22">
        <v>2007</v>
      </c>
      <c r="K48" s="22">
        <v>5</v>
      </c>
      <c r="L48" s="483">
        <v>11021</v>
      </c>
      <c r="M48" s="484">
        <v>36419.097391999996</v>
      </c>
      <c r="N48" s="22">
        <v>20724.315843</v>
      </c>
    </row>
    <row r="49" spans="1:14" ht="16.5" x14ac:dyDescent="0.25">
      <c r="A49" s="13" t="s">
        <v>20</v>
      </c>
      <c r="B49" s="22">
        <v>11659.539853</v>
      </c>
      <c r="C49" s="22">
        <v>12700.196943999999</v>
      </c>
      <c r="D49" s="22">
        <v>2553.5107579999999</v>
      </c>
      <c r="E49" s="22">
        <v>5621.09</v>
      </c>
      <c r="F49" s="22">
        <v>2886.6601460000002</v>
      </c>
      <c r="G49" s="483">
        <v>35420.997701</v>
      </c>
      <c r="H49" s="22">
        <v>2459.4003830000001</v>
      </c>
      <c r="I49" s="22">
        <v>0</v>
      </c>
      <c r="J49" s="22">
        <v>686</v>
      </c>
      <c r="K49" s="22">
        <v>376</v>
      </c>
      <c r="L49" s="483">
        <v>3521.4003830000001</v>
      </c>
      <c r="M49" s="484">
        <v>38942.398084</v>
      </c>
      <c r="N49" s="22">
        <v>20411.580277000001</v>
      </c>
    </row>
    <row r="50" spans="1:14" ht="16.5" x14ac:dyDescent="0.25">
      <c r="A50" s="13" t="s">
        <v>21</v>
      </c>
      <c r="B50" s="22">
        <v>18772.914456000002</v>
      </c>
      <c r="C50" s="22">
        <v>12923.841307999999</v>
      </c>
      <c r="D50" s="22">
        <v>2180.3447700000002</v>
      </c>
      <c r="E50" s="22">
        <v>4238.0934119999993</v>
      </c>
      <c r="F50" s="22">
        <v>2317.4433309999999</v>
      </c>
      <c r="G50" s="483">
        <v>40432.637276999994</v>
      </c>
      <c r="H50" s="22">
        <v>913</v>
      </c>
      <c r="I50" s="22">
        <v>1758.9699071536002</v>
      </c>
      <c r="J50" s="22">
        <v>11</v>
      </c>
      <c r="K50" s="22">
        <v>346</v>
      </c>
      <c r="L50" s="483">
        <v>3028.9699071536002</v>
      </c>
      <c r="M50" s="484">
        <v>43461.607184153596</v>
      </c>
      <c r="N50" s="22">
        <v>19019.890751153602</v>
      </c>
    </row>
    <row r="51" spans="1:14" ht="16.5" x14ac:dyDescent="0.25">
      <c r="A51" s="469" t="s">
        <v>22</v>
      </c>
      <c r="B51" s="22">
        <v>5523.1893750000008</v>
      </c>
      <c r="C51" s="22">
        <v>1672.4613609999999</v>
      </c>
      <c r="D51" s="22">
        <v>647.34913100000006</v>
      </c>
      <c r="E51" s="22">
        <v>324.67877299999998</v>
      </c>
      <c r="F51" s="22">
        <v>1254.114092</v>
      </c>
      <c r="G51" s="483">
        <v>9421.7927319999999</v>
      </c>
      <c r="H51" s="22">
        <v>360</v>
      </c>
      <c r="I51" s="22">
        <v>74</v>
      </c>
      <c r="J51" s="22">
        <v>0</v>
      </c>
      <c r="K51" s="22">
        <v>4</v>
      </c>
      <c r="L51" s="483">
        <v>438</v>
      </c>
      <c r="M51" s="484">
        <v>9859.7927319999999</v>
      </c>
      <c r="N51" s="22">
        <v>5180.8798689999994</v>
      </c>
    </row>
    <row r="52" spans="1:14" ht="17.25" thickBot="1" x14ac:dyDescent="0.3">
      <c r="A52" s="470" t="s">
        <v>23</v>
      </c>
      <c r="B52" s="22">
        <v>17379.737537000005</v>
      </c>
      <c r="C52" s="22">
        <v>15712.741757</v>
      </c>
      <c r="D52" s="22">
        <v>3182.0754830000001</v>
      </c>
      <c r="E52" s="22">
        <v>23788.333048999997</v>
      </c>
      <c r="F52" s="22">
        <v>3226.1737720000001</v>
      </c>
      <c r="G52" s="483">
        <v>63289.061597999993</v>
      </c>
      <c r="H52" s="22">
        <v>416</v>
      </c>
      <c r="I52" s="22">
        <v>998.57600000000002</v>
      </c>
      <c r="J52" s="22">
        <v>2204</v>
      </c>
      <c r="K52" s="22">
        <v>18</v>
      </c>
      <c r="L52" s="483">
        <v>3636.576</v>
      </c>
      <c r="M52" s="484">
        <v>66925.637597999987</v>
      </c>
      <c r="N52" s="22">
        <v>36853.497837000003</v>
      </c>
    </row>
    <row r="53" spans="1:14" ht="17.25" thickBot="1" x14ac:dyDescent="0.3">
      <c r="A53" s="472" t="s">
        <v>24</v>
      </c>
      <c r="B53" s="29">
        <v>115301.63775800001</v>
      </c>
      <c r="C53" s="29">
        <v>92923.346009000001</v>
      </c>
      <c r="D53" s="29">
        <v>20931.189132</v>
      </c>
      <c r="E53" s="29">
        <v>48482.345024999995</v>
      </c>
      <c r="F53" s="29">
        <v>26991.669018000001</v>
      </c>
      <c r="G53" s="485">
        <v>304630.186942</v>
      </c>
      <c r="H53" s="29">
        <v>15028.365383</v>
      </c>
      <c r="I53" s="29">
        <v>5965.3255071536005</v>
      </c>
      <c r="J53" s="29">
        <v>5379</v>
      </c>
      <c r="K53" s="29">
        <v>1545.6778059999999</v>
      </c>
      <c r="L53" s="485">
        <v>27918.3686961536</v>
      </c>
      <c r="M53" s="486">
        <v>332548.55563815369</v>
      </c>
      <c r="N53" s="29">
        <v>151543.30409915361</v>
      </c>
    </row>
    <row r="54" spans="1:14" ht="16.5" x14ac:dyDescent="0.25">
      <c r="A54" s="16" t="s">
        <v>35</v>
      </c>
      <c r="B54" s="22">
        <v>15574.429959999999</v>
      </c>
      <c r="C54" s="22">
        <v>6631.1412920000002</v>
      </c>
      <c r="D54" s="22">
        <v>1764.8615359999999</v>
      </c>
      <c r="E54" s="22">
        <v>5533.5260550000003</v>
      </c>
      <c r="F54" s="22">
        <v>1408.6579999999999</v>
      </c>
      <c r="G54" s="483">
        <v>30912.616843</v>
      </c>
      <c r="H54" s="22">
        <v>16215.08215</v>
      </c>
      <c r="I54" s="22">
        <v>3639</v>
      </c>
      <c r="J54" s="22">
        <v>1083</v>
      </c>
      <c r="K54" s="22">
        <v>140</v>
      </c>
      <c r="L54" s="483">
        <v>21077.082149999998</v>
      </c>
      <c r="M54" s="484">
        <v>51989.698992999998</v>
      </c>
      <c r="N54" s="22">
        <v>20088.615591000002</v>
      </c>
    </row>
    <row r="55" spans="1:14" ht="16.5" x14ac:dyDescent="0.25">
      <c r="A55" s="17" t="s">
        <v>36</v>
      </c>
      <c r="B55" s="22">
        <v>2355.0619999999999</v>
      </c>
      <c r="C55" s="22">
        <v>3227.7510000000002</v>
      </c>
      <c r="D55" s="22">
        <v>1298.31125</v>
      </c>
      <c r="E55" s="22">
        <v>1546.0447529999999</v>
      </c>
      <c r="F55" s="22">
        <v>1171.3689999999999</v>
      </c>
      <c r="G55" s="483">
        <v>9598.5380029999997</v>
      </c>
      <c r="H55" s="22">
        <v>5360.9560000000001</v>
      </c>
      <c r="I55" s="22">
        <v>9196.7612188800013</v>
      </c>
      <c r="J55" s="22">
        <v>1565.4934036899999</v>
      </c>
      <c r="K55" s="22">
        <v>1085</v>
      </c>
      <c r="L55" s="483">
        <v>17208.210622570001</v>
      </c>
      <c r="M55" s="484">
        <v>26806.748625569999</v>
      </c>
      <c r="N55" s="22">
        <v>11677.682000000001</v>
      </c>
    </row>
    <row r="56" spans="1:14" ht="16.5" x14ac:dyDescent="0.25">
      <c r="A56" s="17" t="s">
        <v>37</v>
      </c>
      <c r="B56" s="22">
        <v>731.81</v>
      </c>
      <c r="C56" s="22">
        <v>883.44799999999998</v>
      </c>
      <c r="D56" s="22">
        <v>638</v>
      </c>
      <c r="E56" s="22">
        <v>446.816461</v>
      </c>
      <c r="F56" s="22">
        <v>11030.19</v>
      </c>
      <c r="G56" s="483">
        <v>13730.264461000001</v>
      </c>
      <c r="H56" s="22">
        <v>1777</v>
      </c>
      <c r="I56" s="22">
        <v>82</v>
      </c>
      <c r="J56" s="22">
        <v>1129</v>
      </c>
      <c r="K56" s="22">
        <v>4624</v>
      </c>
      <c r="L56" s="483">
        <v>7612</v>
      </c>
      <c r="M56" s="484">
        <v>21342.264460999999</v>
      </c>
      <c r="N56" s="22">
        <v>17661.263460999999</v>
      </c>
    </row>
    <row r="57" spans="1:14" ht="16.5" x14ac:dyDescent="0.25">
      <c r="A57" s="17" t="s">
        <v>38</v>
      </c>
      <c r="B57" s="22">
        <v>306.73947799999996</v>
      </c>
      <c r="C57" s="22">
        <v>23.753</v>
      </c>
      <c r="D57" s="22">
        <v>183.995655</v>
      </c>
      <c r="E57" s="22">
        <v>1875.8184000000001</v>
      </c>
      <c r="F57" s="22">
        <v>111</v>
      </c>
      <c r="G57" s="483">
        <v>2501.3065329999999</v>
      </c>
      <c r="H57" s="22">
        <v>377</v>
      </c>
      <c r="I57" s="22">
        <v>34</v>
      </c>
      <c r="J57" s="22">
        <v>1</v>
      </c>
      <c r="K57" s="22">
        <v>0</v>
      </c>
      <c r="L57" s="483">
        <v>412</v>
      </c>
      <c r="M57" s="484">
        <v>2913.3065329999999</v>
      </c>
      <c r="N57" s="22">
        <v>2186.1464000000001</v>
      </c>
    </row>
    <row r="58" spans="1:14" ht="16.5" x14ac:dyDescent="0.25">
      <c r="A58" s="17" t="s">
        <v>39</v>
      </c>
      <c r="B58" s="22">
        <v>4625.4558820000002</v>
      </c>
      <c r="C58" s="22">
        <v>11043.344397000001</v>
      </c>
      <c r="D58" s="22">
        <v>3000.9532610000001</v>
      </c>
      <c r="E58" s="22">
        <v>4625.5466099999994</v>
      </c>
      <c r="F58" s="22">
        <v>2288</v>
      </c>
      <c r="G58" s="483">
        <v>25583.300149999999</v>
      </c>
      <c r="H58" s="22">
        <v>3501.5543389999998</v>
      </c>
      <c r="I58" s="22">
        <v>5667.3919999999998</v>
      </c>
      <c r="J58" s="22">
        <v>8096</v>
      </c>
      <c r="K58" s="22">
        <v>9183.9320000000007</v>
      </c>
      <c r="L58" s="483">
        <v>26448.878338999999</v>
      </c>
      <c r="M58" s="484">
        <v>52032.178488999998</v>
      </c>
      <c r="N58" s="22">
        <v>25408.006396000001</v>
      </c>
    </row>
    <row r="59" spans="1:14" ht="16.5" x14ac:dyDescent="0.25">
      <c r="A59" s="17" t="s">
        <v>40</v>
      </c>
      <c r="B59" s="22">
        <v>18.048000000000002</v>
      </c>
      <c r="C59" s="22">
        <v>53.555</v>
      </c>
      <c r="D59" s="22">
        <v>6789</v>
      </c>
      <c r="E59" s="22">
        <v>6042</v>
      </c>
      <c r="F59" s="22">
        <v>55.316000000000003</v>
      </c>
      <c r="G59" s="483">
        <v>12957.919</v>
      </c>
      <c r="H59" s="22">
        <v>0</v>
      </c>
      <c r="I59" s="22">
        <v>0</v>
      </c>
      <c r="J59" s="22">
        <v>2844</v>
      </c>
      <c r="K59" s="22">
        <v>1388</v>
      </c>
      <c r="L59" s="483">
        <v>4232</v>
      </c>
      <c r="M59" s="484">
        <v>17189.919000000002</v>
      </c>
      <c r="N59" s="22">
        <v>17025.876</v>
      </c>
    </row>
    <row r="60" spans="1:14" ht="16.5" x14ac:dyDescent="0.25">
      <c r="A60" s="17" t="s">
        <v>41</v>
      </c>
      <c r="B60" s="22">
        <v>1208.1389999999999</v>
      </c>
      <c r="C60" s="22">
        <v>2106.8670000000002</v>
      </c>
      <c r="D60" s="22">
        <v>3240.64</v>
      </c>
      <c r="E60" s="22">
        <v>3304.3237250000002</v>
      </c>
      <c r="F60" s="22">
        <v>6131.2309999999998</v>
      </c>
      <c r="G60" s="483">
        <v>15991.200725000001</v>
      </c>
      <c r="H60" s="22">
        <v>3642.7679859999998</v>
      </c>
      <c r="I60" s="22">
        <v>1849</v>
      </c>
      <c r="J60" s="22">
        <v>2261</v>
      </c>
      <c r="K60" s="22">
        <v>2522</v>
      </c>
      <c r="L60" s="483">
        <v>10274.767986000001</v>
      </c>
      <c r="M60" s="484">
        <v>26265.968711000001</v>
      </c>
      <c r="N60" s="22">
        <v>19530.611792</v>
      </c>
    </row>
    <row r="61" spans="1:14" ht="16.5" x14ac:dyDescent="0.25">
      <c r="A61" s="17" t="s">
        <v>42</v>
      </c>
      <c r="B61" s="22">
        <v>2668.5060000000003</v>
      </c>
      <c r="C61" s="22">
        <v>4714.47</v>
      </c>
      <c r="D61" s="22">
        <v>11385.191999999999</v>
      </c>
      <c r="E61" s="22">
        <v>12743.316016000001</v>
      </c>
      <c r="F61" s="22">
        <v>2135</v>
      </c>
      <c r="G61" s="483">
        <v>33646.484016000002</v>
      </c>
      <c r="H61" s="22">
        <v>31</v>
      </c>
      <c r="I61" s="22">
        <v>0</v>
      </c>
      <c r="J61" s="22">
        <v>73</v>
      </c>
      <c r="K61" s="22">
        <v>656</v>
      </c>
      <c r="L61" s="483">
        <v>760</v>
      </c>
      <c r="M61" s="484">
        <v>34406.484016000002</v>
      </c>
      <c r="N61" s="22">
        <v>14229.674999999999</v>
      </c>
    </row>
    <row r="62" spans="1:14" ht="16.5" x14ac:dyDescent="0.25">
      <c r="A62" s="17" t="s">
        <v>43</v>
      </c>
      <c r="B62" s="22">
        <v>3174.5649530000001</v>
      </c>
      <c r="C62" s="22">
        <v>2207.6606090000005</v>
      </c>
      <c r="D62" s="22">
        <v>1827.136113</v>
      </c>
      <c r="E62" s="22">
        <v>549.91870300000005</v>
      </c>
      <c r="F62" s="22">
        <v>1289.1240010000001</v>
      </c>
      <c r="G62" s="483">
        <v>9048.4043790000014</v>
      </c>
      <c r="H62" s="22">
        <v>488</v>
      </c>
      <c r="I62" s="22">
        <v>93.617999999999995</v>
      </c>
      <c r="J62" s="22">
        <v>2178</v>
      </c>
      <c r="K62" s="22">
        <v>153</v>
      </c>
      <c r="L62" s="483">
        <v>2912.6179999999999</v>
      </c>
      <c r="M62" s="484">
        <v>11961.022379000002</v>
      </c>
      <c r="N62" s="22">
        <v>5889.9501730000002</v>
      </c>
    </row>
    <row r="63" spans="1:14" ht="16.5" x14ac:dyDescent="0.25">
      <c r="A63" s="17" t="s">
        <v>44</v>
      </c>
      <c r="B63" s="22">
        <v>2181.9277999999999</v>
      </c>
      <c r="C63" s="22">
        <v>399.53938499999998</v>
      </c>
      <c r="D63" s="22">
        <v>1146.0309999999999</v>
      </c>
      <c r="E63" s="22">
        <v>537</v>
      </c>
      <c r="F63" s="22">
        <v>1576.2249999999999</v>
      </c>
      <c r="G63" s="483">
        <v>5840.7231849999998</v>
      </c>
      <c r="H63" s="22">
        <v>347</v>
      </c>
      <c r="I63" s="22">
        <v>8</v>
      </c>
      <c r="J63" s="22">
        <v>0</v>
      </c>
      <c r="K63" s="22">
        <v>0</v>
      </c>
      <c r="L63" s="483">
        <v>355</v>
      </c>
      <c r="M63" s="484">
        <v>6195.7231849999998</v>
      </c>
      <c r="N63" s="22">
        <v>2630.9138000000003</v>
      </c>
    </row>
    <row r="64" spans="1:14" ht="16.5" x14ac:dyDescent="0.25">
      <c r="A64" s="17" t="s">
        <v>45</v>
      </c>
      <c r="B64" s="22">
        <v>1817.0586700000001</v>
      </c>
      <c r="C64" s="22">
        <v>577.40700000000004</v>
      </c>
      <c r="D64" s="22">
        <v>148.56399999999999</v>
      </c>
      <c r="E64" s="22">
        <v>92</v>
      </c>
      <c r="F64" s="22">
        <v>399</v>
      </c>
      <c r="G64" s="483">
        <v>3034.0296699999999</v>
      </c>
      <c r="H64" s="22">
        <v>293</v>
      </c>
      <c r="I64" s="22">
        <v>48</v>
      </c>
      <c r="J64" s="22">
        <v>0</v>
      </c>
      <c r="K64" s="22">
        <v>1</v>
      </c>
      <c r="L64" s="483">
        <v>342</v>
      </c>
      <c r="M64" s="484">
        <v>3376.0296699999999</v>
      </c>
      <c r="N64" s="22">
        <v>2013.866</v>
      </c>
    </row>
    <row r="65" spans="1:16" ht="16.5" x14ac:dyDescent="0.25">
      <c r="A65" s="17" t="s">
        <v>46</v>
      </c>
      <c r="B65" s="22">
        <v>1520.1289999999999</v>
      </c>
      <c r="C65" s="22">
        <v>4674.7309999999998</v>
      </c>
      <c r="D65" s="22">
        <v>607.45739700000001</v>
      </c>
      <c r="E65" s="22">
        <v>6572.0481209999998</v>
      </c>
      <c r="F65" s="22">
        <v>1391</v>
      </c>
      <c r="G65" s="483">
        <v>14765.365518000001</v>
      </c>
      <c r="H65" s="22">
        <v>2466</v>
      </c>
      <c r="I65" s="22">
        <v>7</v>
      </c>
      <c r="J65" s="22">
        <v>1451</v>
      </c>
      <c r="K65" s="22">
        <v>0</v>
      </c>
      <c r="L65" s="483">
        <v>3924</v>
      </c>
      <c r="M65" s="484">
        <v>18689.365517999999</v>
      </c>
      <c r="N65" s="22">
        <v>14854.64709</v>
      </c>
    </row>
    <row r="66" spans="1:16" ht="17.25" thickBot="1" x14ac:dyDescent="0.3">
      <c r="A66" s="475" t="s">
        <v>47</v>
      </c>
      <c r="B66" s="22">
        <v>10</v>
      </c>
      <c r="C66" s="22">
        <v>25</v>
      </c>
      <c r="D66" s="22">
        <v>38</v>
      </c>
      <c r="E66" s="22">
        <v>174</v>
      </c>
      <c r="F66" s="22">
        <v>0</v>
      </c>
      <c r="G66" s="483">
        <v>247</v>
      </c>
      <c r="H66" s="22">
        <v>2995</v>
      </c>
      <c r="I66" s="22">
        <v>104</v>
      </c>
      <c r="J66" s="22">
        <v>2184</v>
      </c>
      <c r="K66" s="22">
        <v>5250</v>
      </c>
      <c r="L66" s="483">
        <v>10533</v>
      </c>
      <c r="M66" s="484">
        <v>10780</v>
      </c>
      <c r="N66" s="22">
        <v>40587</v>
      </c>
    </row>
    <row r="67" spans="1:16" ht="17.25" thickBot="1" x14ac:dyDescent="0.3">
      <c r="A67" s="472" t="s">
        <v>25</v>
      </c>
      <c r="B67" s="29">
        <v>56121.171707000001</v>
      </c>
      <c r="C67" s="29">
        <v>49236.727734000007</v>
      </c>
      <c r="D67" s="29">
        <v>39904.735579</v>
      </c>
      <c r="E67" s="29">
        <v>62094.368843999997</v>
      </c>
      <c r="F67" s="29">
        <v>37370.311758000003</v>
      </c>
      <c r="G67" s="485">
        <v>244727.31562199997</v>
      </c>
      <c r="H67" s="29">
        <v>50496.116378420003</v>
      </c>
      <c r="I67" s="29">
        <v>28448.082117183199</v>
      </c>
      <c r="J67" s="29">
        <v>26754.493403690001</v>
      </c>
      <c r="K67" s="29">
        <v>30609.932000000001</v>
      </c>
      <c r="L67" s="485">
        <v>136308.62389929319</v>
      </c>
      <c r="M67" s="486">
        <v>381035.93952129321</v>
      </c>
      <c r="N67" s="29">
        <v>215430.82005229278</v>
      </c>
    </row>
    <row r="68" spans="1:16" ht="17.25" thickBot="1" x14ac:dyDescent="0.3">
      <c r="A68" s="472" t="s">
        <v>26</v>
      </c>
      <c r="B68" s="29">
        <v>171422.809465</v>
      </c>
      <c r="C68" s="29">
        <v>142160.07374299999</v>
      </c>
      <c r="D68" s="29">
        <v>60835.924711</v>
      </c>
      <c r="E68" s="29">
        <v>110576.71386899998</v>
      </c>
      <c r="F68" s="29">
        <v>64361.980775999997</v>
      </c>
      <c r="G68" s="485">
        <v>549357.50256399997</v>
      </c>
      <c r="H68" s="29">
        <v>65524.48176142</v>
      </c>
      <c r="I68" s="29">
        <v>34413.407624336804</v>
      </c>
      <c r="J68" s="29">
        <v>32133.493403690001</v>
      </c>
      <c r="K68" s="29">
        <v>32155.609806</v>
      </c>
      <c r="L68" s="485">
        <v>164226.99259544679</v>
      </c>
      <c r="M68" s="486">
        <v>713584.49515944673</v>
      </c>
      <c r="N68" s="29">
        <v>366974.12415144639</v>
      </c>
    </row>
    <row r="69" spans="1:16" ht="17.25" thickBot="1" x14ac:dyDescent="0.3">
      <c r="A69" s="130"/>
      <c r="B69" s="130"/>
      <c r="C69" s="130"/>
      <c r="D69" s="130"/>
      <c r="E69" s="130"/>
      <c r="F69" s="130"/>
      <c r="G69" s="130">
        <f>F67+E67+D67+C67+B67</f>
        <v>244727.31562200002</v>
      </c>
      <c r="H69" s="130"/>
      <c r="I69" s="130"/>
      <c r="K69" s="130"/>
      <c r="L69" s="130">
        <f>K67+J67+I67+H67</f>
        <v>136308.62389929319</v>
      </c>
      <c r="M69" s="130">
        <f>L69+G69</f>
        <v>381035.93952129321</v>
      </c>
      <c r="O69" s="130">
        <f>M69+M38</f>
        <v>383820.82328329323</v>
      </c>
    </row>
    <row r="70" spans="1:16" ht="17.25" thickBot="1" x14ac:dyDescent="0.3">
      <c r="A70" s="2975" t="s">
        <v>48</v>
      </c>
      <c r="B70" s="2976"/>
      <c r="C70" s="2976"/>
      <c r="D70" s="2976"/>
      <c r="E70" s="2976"/>
      <c r="F70" s="2976"/>
      <c r="G70" s="2976"/>
      <c r="H70" s="2976"/>
      <c r="I70" s="2976"/>
      <c r="J70" s="2976"/>
      <c r="K70" s="2976"/>
      <c r="L70" s="2976"/>
      <c r="M70" s="2976"/>
      <c r="N70" s="2977"/>
    </row>
    <row r="71" spans="1:16" ht="16.5" customHeight="1" thickBot="1" x14ac:dyDescent="0.3">
      <c r="A71" s="2991" t="s">
        <v>0</v>
      </c>
      <c r="B71" s="2968" t="s">
        <v>1</v>
      </c>
      <c r="C71" s="2969"/>
      <c r="D71" s="2969"/>
      <c r="E71" s="2969"/>
      <c r="F71" s="2969"/>
      <c r="G71" s="2970"/>
      <c r="H71" s="2998" t="s">
        <v>2</v>
      </c>
      <c r="I71" s="2947"/>
      <c r="J71" s="2947"/>
      <c r="K71" s="2947"/>
      <c r="L71" s="2999"/>
      <c r="M71" s="2983" t="s">
        <v>3</v>
      </c>
      <c r="N71" s="2985" t="s">
        <v>31</v>
      </c>
    </row>
    <row r="72" spans="1:16" ht="15.75" customHeight="1" x14ac:dyDescent="0.25">
      <c r="A72" s="2992"/>
      <c r="B72" s="2972" t="s">
        <v>8</v>
      </c>
      <c r="C72" s="2957"/>
      <c r="D72" s="2972" t="s">
        <v>9</v>
      </c>
      <c r="E72" s="2957"/>
      <c r="F72" s="2973" t="s">
        <v>32</v>
      </c>
      <c r="G72" s="2962" t="s">
        <v>10</v>
      </c>
      <c r="H72" s="2989" t="s">
        <v>11</v>
      </c>
      <c r="I72" s="2957"/>
      <c r="J72" s="2958" t="s">
        <v>12</v>
      </c>
      <c r="K72" s="2958" t="s">
        <v>33</v>
      </c>
      <c r="L72" s="2962" t="s">
        <v>13</v>
      </c>
      <c r="M72" s="2984"/>
      <c r="N72" s="2986"/>
    </row>
    <row r="73" spans="1:16" ht="66.75" thickBot="1" x14ac:dyDescent="0.3">
      <c r="A73" s="2993"/>
      <c r="B73" s="460" t="s">
        <v>14</v>
      </c>
      <c r="C73" s="460" t="s">
        <v>15</v>
      </c>
      <c r="D73" s="460" t="s">
        <v>16</v>
      </c>
      <c r="E73" s="460" t="s">
        <v>34</v>
      </c>
      <c r="F73" s="2987"/>
      <c r="G73" s="2988"/>
      <c r="H73" s="487" t="s">
        <v>14</v>
      </c>
      <c r="I73" s="460" t="s">
        <v>15</v>
      </c>
      <c r="J73" s="2990"/>
      <c r="K73" s="2990"/>
      <c r="L73" s="2988"/>
      <c r="M73" s="2984"/>
      <c r="N73" s="2986"/>
    </row>
    <row r="74" spans="1:16" ht="17.25" thickBot="1" x14ac:dyDescent="0.3">
      <c r="A74" s="472" t="s">
        <v>24</v>
      </c>
      <c r="B74" s="488">
        <v>115301.637758</v>
      </c>
      <c r="C74" s="488">
        <v>92923.346009000001</v>
      </c>
      <c r="D74" s="488">
        <v>20931.189132</v>
      </c>
      <c r="E74" s="488">
        <v>48482.345024999995</v>
      </c>
      <c r="F74" s="488">
        <v>26991.669018000001</v>
      </c>
      <c r="G74" s="489">
        <v>304630.186942</v>
      </c>
      <c r="H74" s="488">
        <v>15028.365383</v>
      </c>
      <c r="I74" s="488">
        <v>5965.3255071536005</v>
      </c>
      <c r="J74" s="488">
        <v>5379</v>
      </c>
      <c r="K74" s="488">
        <v>1545.6778059999999</v>
      </c>
      <c r="L74" s="489">
        <v>27918.3686961536</v>
      </c>
      <c r="M74" s="490">
        <v>332548.55563815369</v>
      </c>
      <c r="N74" s="488">
        <v>151543.30409915361</v>
      </c>
    </row>
    <row r="75" spans="1:16" ht="17.25" thickBot="1" x14ac:dyDescent="0.3">
      <c r="A75" s="491" t="s">
        <v>49</v>
      </c>
      <c r="B75" s="492">
        <v>69420.199128000007</v>
      </c>
      <c r="C75" s="492">
        <v>57023.523378999998</v>
      </c>
      <c r="D75" s="492">
        <v>12012.133489</v>
      </c>
      <c r="E75" s="492">
        <v>19585.613088999999</v>
      </c>
      <c r="F75" s="492">
        <v>19171.780896</v>
      </c>
      <c r="G75" s="493">
        <v>177213.24998100003</v>
      </c>
      <c r="H75" s="492">
        <v>13073.209417</v>
      </c>
      <c r="I75" s="492">
        <v>4054.1995071536003</v>
      </c>
      <c r="J75" s="492">
        <v>4856</v>
      </c>
      <c r="K75" s="492">
        <v>1198.1435739999999</v>
      </c>
      <c r="L75" s="493">
        <v>23181.5524981536</v>
      </c>
      <c r="M75" s="494">
        <v>200394.80247915362</v>
      </c>
      <c r="N75" s="492">
        <v>85792.844685153599</v>
      </c>
      <c r="P75" s="4">
        <f>+M75+M76+M77+M78+M79</f>
        <v>332045.9825921536</v>
      </c>
    </row>
    <row r="76" spans="1:16" ht="17.25" thickBot="1" x14ac:dyDescent="0.3">
      <c r="A76" s="30" t="s">
        <v>50</v>
      </c>
      <c r="B76" s="492">
        <v>145.756</v>
      </c>
      <c r="C76" s="492">
        <v>45.463000000000001</v>
      </c>
      <c r="D76" s="492">
        <v>3007.4140000000002</v>
      </c>
      <c r="E76" s="492">
        <v>20.591000000000001</v>
      </c>
      <c r="F76" s="492">
        <v>18</v>
      </c>
      <c r="G76" s="493">
        <v>3237.2240000000002</v>
      </c>
      <c r="H76" s="492">
        <v>0</v>
      </c>
      <c r="I76" s="492">
        <v>0</v>
      </c>
      <c r="J76" s="492">
        <v>0</v>
      </c>
      <c r="K76" s="492">
        <v>0</v>
      </c>
      <c r="L76" s="493">
        <v>0</v>
      </c>
      <c r="M76" s="494">
        <v>3237.2240000000002</v>
      </c>
      <c r="N76" s="492">
        <v>188.654</v>
      </c>
      <c r="P76" s="4">
        <f>+M74-P75</f>
        <v>502.57304600009229</v>
      </c>
    </row>
    <row r="77" spans="1:16" ht="17.25" thickBot="1" x14ac:dyDescent="0.3">
      <c r="A77" s="30" t="s">
        <v>51</v>
      </c>
      <c r="B77" s="492">
        <v>40373.202375000001</v>
      </c>
      <c r="C77" s="492">
        <v>28734.62</v>
      </c>
      <c r="D77" s="492">
        <v>4610.9451589999999</v>
      </c>
      <c r="E77" s="492">
        <v>27425.161472</v>
      </c>
      <c r="F77" s="492">
        <v>5812.2070000000003</v>
      </c>
      <c r="G77" s="493">
        <v>106956.13600599999</v>
      </c>
      <c r="H77" s="492">
        <v>1696</v>
      </c>
      <c r="I77" s="492">
        <v>1786</v>
      </c>
      <c r="J77" s="492">
        <v>521</v>
      </c>
      <c r="K77" s="492">
        <v>298.53423199999997</v>
      </c>
      <c r="L77" s="493">
        <v>4301.534232</v>
      </c>
      <c r="M77" s="494">
        <v>111257.67023799999</v>
      </c>
      <c r="N77" s="492">
        <v>57229.519644</v>
      </c>
    </row>
    <row r="78" spans="1:16" ht="17.25" thickBot="1" x14ac:dyDescent="0.3">
      <c r="A78" s="79" t="s">
        <v>52</v>
      </c>
      <c r="B78" s="492">
        <v>2030.5661679999998</v>
      </c>
      <c r="C78" s="492">
        <v>908.29748300000006</v>
      </c>
      <c r="D78" s="492">
        <v>629.377925</v>
      </c>
      <c r="E78" s="492">
        <v>154.83600000000001</v>
      </c>
      <c r="F78" s="492">
        <v>943.45556899999997</v>
      </c>
      <c r="G78" s="493">
        <v>4666.5331449999994</v>
      </c>
      <c r="H78" s="492">
        <v>37</v>
      </c>
      <c r="I78" s="492">
        <v>0</v>
      </c>
      <c r="J78" s="492">
        <v>0</v>
      </c>
      <c r="K78" s="492">
        <v>43</v>
      </c>
      <c r="L78" s="493">
        <v>80</v>
      </c>
      <c r="M78" s="494">
        <v>4746.5331449999994</v>
      </c>
      <c r="N78" s="492">
        <v>2136.8359930000001</v>
      </c>
    </row>
    <row r="79" spans="1:16" ht="17.25" thickBot="1" x14ac:dyDescent="0.3">
      <c r="A79" s="478" t="s">
        <v>53</v>
      </c>
      <c r="B79" s="492">
        <v>3078.1406579999998</v>
      </c>
      <c r="C79" s="492">
        <v>6198.578786</v>
      </c>
      <c r="D79" s="492">
        <v>651.31855900000005</v>
      </c>
      <c r="E79" s="492">
        <v>1249.3631740000001</v>
      </c>
      <c r="F79" s="492">
        <v>1044.225553</v>
      </c>
      <c r="G79" s="493">
        <v>12221.62673</v>
      </c>
      <c r="H79" s="492">
        <v>55</v>
      </c>
      <c r="I79" s="492">
        <v>125.126</v>
      </c>
      <c r="J79" s="492">
        <v>1</v>
      </c>
      <c r="K79" s="492">
        <v>7</v>
      </c>
      <c r="L79" s="493">
        <v>188.126</v>
      </c>
      <c r="M79" s="494">
        <v>12409.75273</v>
      </c>
      <c r="N79" s="492">
        <v>6076.4497769999998</v>
      </c>
    </row>
    <row r="80" spans="1:16" ht="17.25" thickBot="1" x14ac:dyDescent="0.3">
      <c r="A80" s="472" t="s">
        <v>25</v>
      </c>
      <c r="B80" s="488">
        <v>56121.171707000001</v>
      </c>
      <c r="C80" s="488">
        <v>49236.727734000007</v>
      </c>
      <c r="D80" s="488">
        <v>39904.735579</v>
      </c>
      <c r="E80" s="488">
        <v>62094.368843999997</v>
      </c>
      <c r="F80" s="488">
        <v>37370.311758000003</v>
      </c>
      <c r="G80" s="489">
        <v>244727.31562199997</v>
      </c>
      <c r="H80" s="488">
        <v>50496.116378420003</v>
      </c>
      <c r="I80" s="488">
        <v>28448.082117183199</v>
      </c>
      <c r="J80" s="488">
        <v>26754.493403690001</v>
      </c>
      <c r="K80" s="488">
        <v>30609.932000000001</v>
      </c>
      <c r="L80" s="489">
        <v>136308.62389929319</v>
      </c>
      <c r="M80" s="490">
        <v>381035.93952129321</v>
      </c>
      <c r="N80" s="488">
        <v>215430.82005229278</v>
      </c>
    </row>
    <row r="81" spans="1:16" ht="17.25" thickBot="1" x14ac:dyDescent="0.3">
      <c r="A81" s="491" t="s">
        <v>49</v>
      </c>
      <c r="B81" s="492">
        <v>39241.147683999996</v>
      </c>
      <c r="C81" s="492">
        <v>36527.880128000004</v>
      </c>
      <c r="D81" s="492">
        <v>25284.213684000002</v>
      </c>
      <c r="E81" s="492">
        <v>44982.600106000005</v>
      </c>
      <c r="F81" s="492">
        <v>13759.865001</v>
      </c>
      <c r="G81" s="493">
        <v>159795.70660299997</v>
      </c>
      <c r="H81" s="492">
        <v>46852.116378420003</v>
      </c>
      <c r="I81" s="492">
        <v>22059.903345890401</v>
      </c>
      <c r="J81" s="492">
        <v>21360.493403690001</v>
      </c>
      <c r="K81" s="492">
        <v>16006.764128786501</v>
      </c>
      <c r="L81" s="493">
        <v>106279.2772567869</v>
      </c>
      <c r="M81" s="494">
        <v>266074.98385978694</v>
      </c>
      <c r="N81" s="492">
        <v>145824.87301174339</v>
      </c>
      <c r="P81" s="4">
        <f>+M38</f>
        <v>2784.8837619999999</v>
      </c>
    </row>
    <row r="82" spans="1:16" ht="17.25" thickBot="1" x14ac:dyDescent="0.3">
      <c r="A82" s="30" t="s">
        <v>50</v>
      </c>
      <c r="B82" s="492">
        <v>23.54</v>
      </c>
      <c r="C82" s="492">
        <v>33.716000000000001</v>
      </c>
      <c r="D82" s="492">
        <v>7517.9719999999998</v>
      </c>
      <c r="E82" s="492">
        <v>0</v>
      </c>
      <c r="F82" s="492">
        <v>18</v>
      </c>
      <c r="G82" s="493">
        <v>7593.2280000000001</v>
      </c>
      <c r="H82" s="492">
        <v>0</v>
      </c>
      <c r="I82" s="492">
        <v>0</v>
      </c>
      <c r="J82" s="492">
        <v>0</v>
      </c>
      <c r="K82" s="492">
        <v>3</v>
      </c>
      <c r="L82" s="493">
        <v>3</v>
      </c>
      <c r="M82" s="494">
        <v>7596.2280000000001</v>
      </c>
      <c r="N82" s="492">
        <v>4220.6880000000001</v>
      </c>
      <c r="P82" s="4">
        <f>SUM(M81:M85)</f>
        <v>380291.1330288949</v>
      </c>
    </row>
    <row r="83" spans="1:16" ht="17.25" thickBot="1" x14ac:dyDescent="0.3">
      <c r="A83" s="30" t="s">
        <v>51</v>
      </c>
      <c r="B83" s="492">
        <v>16397.733864000002</v>
      </c>
      <c r="C83" s="492">
        <v>12415.723023</v>
      </c>
      <c r="D83" s="492">
        <v>6776.1720000000005</v>
      </c>
      <c r="E83" s="492">
        <v>16921.266183999996</v>
      </c>
      <c r="F83" s="492">
        <v>23273</v>
      </c>
      <c r="G83" s="493">
        <v>75783.895070999992</v>
      </c>
      <c r="H83" s="492">
        <v>3644</v>
      </c>
      <c r="I83" s="492">
        <v>6388.1787712927999</v>
      </c>
      <c r="J83" s="492">
        <v>5316.6078508279998</v>
      </c>
      <c r="K83" s="492">
        <v>14208.214658987199</v>
      </c>
      <c r="L83" s="493">
        <v>29557.001281108001</v>
      </c>
      <c r="M83" s="494">
        <v>105340.89635210799</v>
      </c>
      <c r="N83" s="492">
        <v>64050.123353768395</v>
      </c>
      <c r="P83" s="4">
        <f>SUM(P81:P82)</f>
        <v>383076.01679089491</v>
      </c>
    </row>
    <row r="84" spans="1:16" ht="17.25" thickBot="1" x14ac:dyDescent="0.3">
      <c r="A84" s="79" t="s">
        <v>52</v>
      </c>
      <c r="B84" s="492">
        <v>427.199074</v>
      </c>
      <c r="C84" s="492">
        <v>163.511583</v>
      </c>
      <c r="D84" s="492">
        <v>277.87789499999997</v>
      </c>
      <c r="E84" s="492">
        <v>75.950507999999999</v>
      </c>
      <c r="F84" s="492">
        <v>93.446757000000005</v>
      </c>
      <c r="G84" s="493">
        <v>1037.985817</v>
      </c>
      <c r="H84" s="492">
        <v>0</v>
      </c>
      <c r="I84" s="492">
        <v>0</v>
      </c>
      <c r="J84" s="492">
        <v>1</v>
      </c>
      <c r="K84" s="492">
        <v>34</v>
      </c>
      <c r="L84" s="493">
        <v>35</v>
      </c>
      <c r="M84" s="494">
        <v>1072.985817</v>
      </c>
      <c r="N84" s="492">
        <v>515.28948276999995</v>
      </c>
      <c r="P84" s="4">
        <f>+M80+M38</f>
        <v>383820.82328329323</v>
      </c>
    </row>
    <row r="85" spans="1:16" ht="17.25" thickBot="1" x14ac:dyDescent="0.3">
      <c r="A85" s="495" t="s">
        <v>53</v>
      </c>
      <c r="B85" s="492">
        <v>25.641999999999999</v>
      </c>
      <c r="C85" s="492">
        <v>94.896999999999991</v>
      </c>
      <c r="D85" s="492">
        <v>48.5</v>
      </c>
      <c r="E85" s="492">
        <v>22</v>
      </c>
      <c r="F85" s="492">
        <v>15</v>
      </c>
      <c r="G85" s="493">
        <v>206.03899999999999</v>
      </c>
      <c r="H85" s="492">
        <v>0</v>
      </c>
      <c r="I85" s="492">
        <v>0</v>
      </c>
      <c r="J85" s="492">
        <v>0</v>
      </c>
      <c r="K85" s="492">
        <v>0</v>
      </c>
      <c r="L85" s="493">
        <v>0</v>
      </c>
      <c r="M85" s="494">
        <v>206.03899999999999</v>
      </c>
      <c r="N85" s="492">
        <v>94.896999999999991</v>
      </c>
      <c r="P85" s="4">
        <f>+P84-P83</f>
        <v>744.80649239831837</v>
      </c>
    </row>
    <row r="86" spans="1:16" ht="17.25" thickBot="1" x14ac:dyDescent="0.3">
      <c r="A86" s="496" t="s">
        <v>26</v>
      </c>
      <c r="B86" s="488">
        <v>171422.809465</v>
      </c>
      <c r="C86" s="488">
        <v>142160.07374299999</v>
      </c>
      <c r="D86" s="488">
        <v>60835.924711</v>
      </c>
      <c r="E86" s="488">
        <v>110576.71386899998</v>
      </c>
      <c r="F86" s="488">
        <v>64361.980775999997</v>
      </c>
      <c r="G86" s="489">
        <v>549357.50256399997</v>
      </c>
      <c r="H86" s="488">
        <v>65524.48176142</v>
      </c>
      <c r="I86" s="488">
        <v>34413.407624336796</v>
      </c>
      <c r="J86" s="488">
        <v>32133.493403690001</v>
      </c>
      <c r="K86" s="488">
        <v>32155.609806</v>
      </c>
      <c r="L86" s="489">
        <v>164226.99259544676</v>
      </c>
      <c r="M86" s="490">
        <v>713584.49515944673</v>
      </c>
      <c r="N86" s="488">
        <v>366974.12415144639</v>
      </c>
    </row>
    <row r="87" spans="1:16" x14ac:dyDescent="0.25">
      <c r="H87" s="4">
        <f>1584.983711+B80+C80+H80+I80</f>
        <v>185887.08164760319</v>
      </c>
    </row>
    <row r="88" spans="1:16" ht="18.75" x14ac:dyDescent="0.25">
      <c r="A88" s="2832" t="s">
        <v>334</v>
      </c>
      <c r="B88" s="2832"/>
      <c r="C88" s="2832"/>
      <c r="D88" s="2832"/>
      <c r="E88" s="2832"/>
      <c r="F88" s="2832"/>
      <c r="G88" s="2832"/>
      <c r="M88" s="4">
        <f>M80+M38</f>
        <v>383820.82328329323</v>
      </c>
    </row>
    <row r="90" spans="1:16" ht="17.25" thickBot="1" x14ac:dyDescent="0.3">
      <c r="A90" s="186" t="s">
        <v>56</v>
      </c>
      <c r="B90" s="19"/>
      <c r="C90" s="19"/>
      <c r="D90" s="19"/>
    </row>
    <row r="91" spans="1:16" ht="17.25" thickBot="1" x14ac:dyDescent="0.3">
      <c r="A91" s="187" t="s">
        <v>57</v>
      </c>
      <c r="B91" s="188" t="s">
        <v>213</v>
      </c>
      <c r="C91" s="188"/>
      <c r="D91" s="19"/>
    </row>
    <row r="92" spans="1:16" ht="16.5" x14ac:dyDescent="0.25">
      <c r="A92" s="188"/>
      <c r="B92" s="188" t="s">
        <v>215</v>
      </c>
      <c r="C92" s="188"/>
      <c r="D92" s="188"/>
    </row>
    <row r="93" spans="1:16" ht="16.5" x14ac:dyDescent="0.25">
      <c r="A93" s="188"/>
      <c r="B93" s="189" t="s">
        <v>217</v>
      </c>
      <c r="C93" s="188"/>
      <c r="D93" s="188"/>
    </row>
    <row r="94" spans="1:16" ht="16.5" x14ac:dyDescent="0.25">
      <c r="A94" s="19"/>
      <c r="B94" s="188" t="s">
        <v>220</v>
      </c>
      <c r="C94" s="188"/>
      <c r="D94" s="19"/>
    </row>
    <row r="95" spans="1:16" ht="16.5" x14ac:dyDescent="0.25">
      <c r="A95" s="19"/>
      <c r="B95" s="188" t="s">
        <v>221</v>
      </c>
      <c r="C95" s="188"/>
      <c r="D95" s="19"/>
    </row>
    <row r="96" spans="1:16" ht="16.5" x14ac:dyDescent="0.25">
      <c r="A96" s="19"/>
      <c r="B96" s="188" t="s">
        <v>223</v>
      </c>
      <c r="C96" s="188"/>
      <c r="D96" s="19"/>
    </row>
    <row r="97" spans="1:4" ht="17.25" x14ac:dyDescent="0.3">
      <c r="A97" s="19"/>
      <c r="B97" s="190" t="s">
        <v>318</v>
      </c>
      <c r="C97" s="188"/>
      <c r="D97" s="19"/>
    </row>
    <row r="98" spans="1:4" ht="16.5" x14ac:dyDescent="0.25">
      <c r="A98" s="19"/>
      <c r="B98" s="188" t="s">
        <v>227</v>
      </c>
      <c r="C98" s="188"/>
      <c r="D98" s="19"/>
    </row>
    <row r="99" spans="1:4" ht="16.5" x14ac:dyDescent="0.25">
      <c r="A99" s="19"/>
      <c r="B99" s="188" t="s">
        <v>229</v>
      </c>
      <c r="C99" s="188"/>
      <c r="D99" s="19"/>
    </row>
    <row r="100" spans="1:4" ht="17.25" x14ac:dyDescent="0.3">
      <c r="A100" s="19"/>
      <c r="B100" s="190" t="s">
        <v>64</v>
      </c>
      <c r="C100" s="188"/>
      <c r="D100" s="19"/>
    </row>
    <row r="101" spans="1:4" ht="17.25" x14ac:dyDescent="0.3">
      <c r="A101" s="19"/>
      <c r="B101" s="190" t="s">
        <v>65</v>
      </c>
      <c r="C101" s="188"/>
      <c r="D101" s="19"/>
    </row>
    <row r="102" spans="1:4" ht="16.5" x14ac:dyDescent="0.25">
      <c r="A102" s="19"/>
      <c r="B102" s="188" t="s">
        <v>317</v>
      </c>
      <c r="C102" s="188"/>
      <c r="D102" s="19"/>
    </row>
    <row r="103" spans="1:4" ht="16.5" x14ac:dyDescent="0.25">
      <c r="A103" s="19"/>
      <c r="B103" s="188" t="s">
        <v>235</v>
      </c>
      <c r="C103" s="188"/>
      <c r="D103" s="19"/>
    </row>
    <row r="104" spans="1:4" ht="16.5" x14ac:dyDescent="0.25">
      <c r="A104" s="19"/>
      <c r="B104" s="188" t="s">
        <v>281</v>
      </c>
      <c r="C104" s="188"/>
      <c r="D104" s="19"/>
    </row>
    <row r="105" spans="1:4" ht="16.5" x14ac:dyDescent="0.25">
      <c r="A105" s="19"/>
      <c r="B105" s="188" t="s">
        <v>177</v>
      </c>
      <c r="C105" s="188"/>
      <c r="D105" s="19"/>
    </row>
    <row r="106" spans="1:4" ht="16.5" x14ac:dyDescent="0.25">
      <c r="A106" s="19"/>
      <c r="B106" s="188" t="s">
        <v>238</v>
      </c>
      <c r="C106" s="188"/>
      <c r="D106" s="19"/>
    </row>
    <row r="107" spans="1:4" ht="16.5" x14ac:dyDescent="0.25">
      <c r="A107" s="19"/>
      <c r="B107" s="188" t="s">
        <v>178</v>
      </c>
      <c r="C107" s="188"/>
      <c r="D107" s="19"/>
    </row>
    <row r="108" spans="1:4" ht="16.5" x14ac:dyDescent="0.25">
      <c r="A108" s="19"/>
      <c r="B108" s="188" t="s">
        <v>240</v>
      </c>
      <c r="C108" s="188"/>
      <c r="D108" s="19"/>
    </row>
    <row r="109" spans="1:4" ht="16.5" x14ac:dyDescent="0.25">
      <c r="A109" s="19"/>
      <c r="B109" s="188" t="s">
        <v>242</v>
      </c>
      <c r="C109" s="188"/>
      <c r="D109" s="19"/>
    </row>
    <row r="110" spans="1:4" ht="17.25" x14ac:dyDescent="0.3">
      <c r="A110" s="19"/>
      <c r="B110" s="190" t="s">
        <v>244</v>
      </c>
      <c r="C110" s="188"/>
      <c r="D110" s="19"/>
    </row>
    <row r="111" spans="1:4" ht="17.25" x14ac:dyDescent="0.3">
      <c r="A111" s="19"/>
      <c r="B111" s="190" t="s">
        <v>246</v>
      </c>
      <c r="C111" s="188"/>
      <c r="D111" s="19"/>
    </row>
    <row r="112" spans="1:4" ht="16.5" x14ac:dyDescent="0.25">
      <c r="A112" s="19"/>
      <c r="B112" s="188" t="s">
        <v>248</v>
      </c>
      <c r="C112" s="188"/>
      <c r="D112" s="19"/>
    </row>
    <row r="113" spans="1:4" ht="17.25" x14ac:dyDescent="0.3">
      <c r="A113" s="19"/>
      <c r="B113" s="190" t="s">
        <v>74</v>
      </c>
      <c r="C113" s="188"/>
      <c r="D113" s="19"/>
    </row>
    <row r="114" spans="1:4" ht="16.5" x14ac:dyDescent="0.25">
      <c r="A114" s="19"/>
      <c r="B114" s="188" t="s">
        <v>251</v>
      </c>
      <c r="C114" s="188"/>
      <c r="D114" s="19"/>
    </row>
    <row r="115" spans="1:4" ht="16.5" x14ac:dyDescent="0.25">
      <c r="A115" s="19"/>
      <c r="B115" s="188" t="s">
        <v>181</v>
      </c>
      <c r="C115" s="188"/>
      <c r="D115" s="19"/>
    </row>
    <row r="116" spans="1:4" ht="16.5" x14ac:dyDescent="0.25">
      <c r="A116" s="19"/>
      <c r="B116" s="188" t="s">
        <v>257</v>
      </c>
      <c r="C116" s="188"/>
      <c r="D116" s="19"/>
    </row>
    <row r="117" spans="1:4" ht="16.5" x14ac:dyDescent="0.25">
      <c r="A117" s="19"/>
      <c r="B117" s="188" t="s">
        <v>258</v>
      </c>
      <c r="C117" s="188"/>
      <c r="D117" s="19"/>
    </row>
    <row r="118" spans="1:4" ht="16.5" x14ac:dyDescent="0.25">
      <c r="A118" s="19"/>
      <c r="B118" s="188" t="s">
        <v>183</v>
      </c>
      <c r="C118" s="188"/>
      <c r="D118" s="19"/>
    </row>
    <row r="119" spans="1:4" ht="16.5" x14ac:dyDescent="0.25">
      <c r="A119" s="19"/>
      <c r="B119" s="188" t="s">
        <v>180</v>
      </c>
      <c r="C119" s="188"/>
      <c r="D119" s="19"/>
    </row>
    <row r="120" spans="1:4" ht="16.5" x14ac:dyDescent="0.25">
      <c r="A120" s="19"/>
      <c r="B120" s="188" t="s">
        <v>319</v>
      </c>
      <c r="C120" s="188"/>
      <c r="D120" s="19"/>
    </row>
    <row r="121" spans="1:4" ht="16.5" x14ac:dyDescent="0.25">
      <c r="A121" s="19"/>
      <c r="B121" s="188" t="s">
        <v>260</v>
      </c>
      <c r="C121" s="188"/>
      <c r="D121" s="19"/>
    </row>
    <row r="122" spans="1:4" ht="17.25" x14ac:dyDescent="0.3">
      <c r="A122" s="19"/>
      <c r="B122" s="190" t="s">
        <v>78</v>
      </c>
      <c r="C122" s="188"/>
      <c r="D122" s="19"/>
    </row>
    <row r="123" spans="1:4" ht="17.25" x14ac:dyDescent="0.3">
      <c r="A123" s="19"/>
      <c r="B123" s="190" t="s">
        <v>83</v>
      </c>
      <c r="C123" s="188"/>
      <c r="D123" s="19"/>
    </row>
    <row r="124" spans="1:4" ht="17.25" x14ac:dyDescent="0.3">
      <c r="A124" s="19"/>
      <c r="B124" s="190" t="s">
        <v>122</v>
      </c>
      <c r="C124" s="188"/>
      <c r="D124" s="19"/>
    </row>
    <row r="125" spans="1:4" ht="16.5" x14ac:dyDescent="0.25">
      <c r="A125" s="19"/>
      <c r="B125" s="188" t="s">
        <v>191</v>
      </c>
      <c r="C125" s="188"/>
      <c r="D125" s="19"/>
    </row>
    <row r="126" spans="1:4" ht="16.5" x14ac:dyDescent="0.25">
      <c r="A126" s="19"/>
      <c r="B126" s="188" t="s">
        <v>263</v>
      </c>
      <c r="C126" s="188"/>
      <c r="D126" s="19"/>
    </row>
    <row r="127" spans="1:4" ht="16.5" x14ac:dyDescent="0.25">
      <c r="A127" s="19"/>
      <c r="B127" s="188" t="s">
        <v>264</v>
      </c>
      <c r="C127" s="188"/>
      <c r="D127" s="19"/>
    </row>
    <row r="128" spans="1:4" ht="17.25" x14ac:dyDescent="0.3">
      <c r="A128" s="19"/>
      <c r="B128" s="190" t="s">
        <v>192</v>
      </c>
      <c r="C128" s="188"/>
      <c r="D128" s="19"/>
    </row>
    <row r="129" spans="1:4" ht="17.25" x14ac:dyDescent="0.3">
      <c r="A129" s="19"/>
      <c r="B129" s="190" t="s">
        <v>194</v>
      </c>
      <c r="C129" s="188"/>
      <c r="D129" s="19"/>
    </row>
    <row r="130" spans="1:4" ht="17.25" x14ac:dyDescent="0.3">
      <c r="A130" s="19"/>
      <c r="B130" s="190" t="s">
        <v>89</v>
      </c>
      <c r="C130" s="188"/>
      <c r="D130" s="19"/>
    </row>
    <row r="131" spans="1:4" ht="16.5" x14ac:dyDescent="0.25">
      <c r="A131" s="19"/>
      <c r="B131" s="188" t="s">
        <v>267</v>
      </c>
      <c r="C131" s="188"/>
      <c r="D131" s="19"/>
    </row>
    <row r="132" spans="1:4" ht="16.5" x14ac:dyDescent="0.25">
      <c r="A132" s="19"/>
      <c r="B132" s="188" t="s">
        <v>268</v>
      </c>
      <c r="C132" s="188"/>
      <c r="D132" s="19"/>
    </row>
    <row r="133" spans="1:4" ht="16.5" x14ac:dyDescent="0.25">
      <c r="A133" s="19"/>
      <c r="B133" s="188" t="s">
        <v>269</v>
      </c>
      <c r="C133" s="188"/>
      <c r="D133" s="19"/>
    </row>
    <row r="134" spans="1:4" ht="17.25" x14ac:dyDescent="0.3">
      <c r="A134" s="19"/>
      <c r="B134" s="190" t="s">
        <v>195</v>
      </c>
      <c r="C134" s="188"/>
      <c r="D134" s="19"/>
    </row>
    <row r="135" spans="1:4" ht="17.25" x14ac:dyDescent="0.3">
      <c r="A135" s="19"/>
      <c r="B135" s="190" t="s">
        <v>114</v>
      </c>
      <c r="C135" s="188"/>
      <c r="D135" s="19"/>
    </row>
    <row r="136" spans="1:4" ht="16.5" x14ac:dyDescent="0.25">
      <c r="A136" s="19"/>
      <c r="B136" s="188" t="s">
        <v>92</v>
      </c>
      <c r="C136" s="188"/>
      <c r="D136" s="19"/>
    </row>
    <row r="137" spans="1:4" ht="16.5" x14ac:dyDescent="0.25">
      <c r="A137" s="19"/>
      <c r="B137" s="188" t="s">
        <v>197</v>
      </c>
      <c r="C137" s="188"/>
      <c r="D137" s="19"/>
    </row>
    <row r="138" spans="1:4" ht="16.5" x14ac:dyDescent="0.25">
      <c r="A138" s="19"/>
      <c r="B138" s="188" t="s">
        <v>202</v>
      </c>
      <c r="C138" s="188"/>
      <c r="D138" s="19"/>
    </row>
    <row r="139" spans="1:4" ht="16.5" x14ac:dyDescent="0.25">
      <c r="A139" s="19"/>
      <c r="B139" s="188" t="s">
        <v>270</v>
      </c>
      <c r="C139" s="188"/>
      <c r="D139" s="19"/>
    </row>
    <row r="140" spans="1:4" ht="16.5" x14ac:dyDescent="0.25">
      <c r="A140" s="19"/>
      <c r="B140" s="188" t="s">
        <v>272</v>
      </c>
      <c r="C140" s="188"/>
      <c r="D140" s="19"/>
    </row>
    <row r="141" spans="1:4" ht="16.5" x14ac:dyDescent="0.25">
      <c r="A141" s="19"/>
      <c r="B141" s="188" t="s">
        <v>274</v>
      </c>
      <c r="C141" s="188"/>
      <c r="D141" s="19"/>
    </row>
    <row r="142" spans="1:4" ht="16.5" x14ac:dyDescent="0.25">
      <c r="A142" s="19"/>
      <c r="B142" s="188" t="s">
        <v>275</v>
      </c>
      <c r="C142" s="188"/>
      <c r="D142" s="19"/>
    </row>
    <row r="143" spans="1:4" ht="16.5" x14ac:dyDescent="0.25">
      <c r="A143" s="19"/>
      <c r="B143" s="188" t="s">
        <v>276</v>
      </c>
      <c r="C143" s="188"/>
      <c r="D143" s="19"/>
    </row>
    <row r="144" spans="1:4" ht="16.5" x14ac:dyDescent="0.25">
      <c r="A144" s="19"/>
      <c r="B144" s="188" t="s">
        <v>166</v>
      </c>
      <c r="C144" s="188"/>
      <c r="D144" s="19"/>
    </row>
    <row r="145" spans="1:4" ht="17.25" thickBot="1" x14ac:dyDescent="0.3">
      <c r="A145" s="19"/>
      <c r="B145" s="19"/>
      <c r="C145" s="19"/>
      <c r="D145" s="19"/>
    </row>
    <row r="146" spans="1:4" ht="17.25" thickBot="1" x14ac:dyDescent="0.3">
      <c r="A146" s="187" t="s">
        <v>101</v>
      </c>
      <c r="B146" s="188" t="s">
        <v>278</v>
      </c>
      <c r="C146" s="19"/>
      <c r="D146" s="19"/>
    </row>
    <row r="147" spans="1:4" ht="16.5" x14ac:dyDescent="0.25">
      <c r="A147" s="19"/>
      <c r="B147" s="188" t="s">
        <v>223</v>
      </c>
      <c r="C147" s="19"/>
      <c r="D147" s="19"/>
    </row>
    <row r="148" spans="1:4" ht="16.5" x14ac:dyDescent="0.25">
      <c r="A148" s="19"/>
      <c r="B148" s="188" t="s">
        <v>280</v>
      </c>
      <c r="C148" s="19"/>
      <c r="D148" s="19"/>
    </row>
    <row r="149" spans="1:4" ht="17.25" x14ac:dyDescent="0.3">
      <c r="A149" s="19"/>
      <c r="B149" s="190" t="s">
        <v>64</v>
      </c>
      <c r="C149" s="19"/>
      <c r="D149" s="19"/>
    </row>
    <row r="150" spans="1:4" ht="16.5" x14ac:dyDescent="0.25">
      <c r="A150" s="19"/>
      <c r="B150" s="188" t="s">
        <v>317</v>
      </c>
      <c r="C150" s="19"/>
      <c r="D150" s="19"/>
    </row>
    <row r="151" spans="1:4" ht="16.5" x14ac:dyDescent="0.25">
      <c r="A151" s="19"/>
      <c r="B151" s="188" t="s">
        <v>103</v>
      </c>
      <c r="C151" s="19"/>
      <c r="D151" s="19"/>
    </row>
    <row r="152" spans="1:4" ht="16.5" x14ac:dyDescent="0.25">
      <c r="A152" s="19"/>
      <c r="B152" s="188" t="s">
        <v>178</v>
      </c>
      <c r="C152" s="19"/>
      <c r="D152" s="19"/>
    </row>
    <row r="153" spans="1:4" ht="16.5" x14ac:dyDescent="0.25">
      <c r="A153" s="19"/>
      <c r="B153" s="189" t="s">
        <v>282</v>
      </c>
      <c r="C153" s="19"/>
      <c r="D153" s="19"/>
    </row>
    <row r="154" spans="1:4" ht="17.25" x14ac:dyDescent="0.3">
      <c r="A154" s="19"/>
      <c r="B154" s="190" t="s">
        <v>244</v>
      </c>
      <c r="C154" s="19"/>
      <c r="D154" s="19"/>
    </row>
    <row r="155" spans="1:4" ht="17.25" x14ac:dyDescent="0.3">
      <c r="A155" s="19"/>
      <c r="B155" s="190" t="s">
        <v>74</v>
      </c>
      <c r="C155" s="19"/>
      <c r="D155" s="19"/>
    </row>
    <row r="156" spans="1:4" ht="16.5" x14ac:dyDescent="0.25">
      <c r="A156" s="19"/>
      <c r="B156" s="188" t="s">
        <v>283</v>
      </c>
      <c r="C156" s="19"/>
      <c r="D156" s="19"/>
    </row>
    <row r="157" spans="1:4" ht="16.5" x14ac:dyDescent="0.25">
      <c r="A157" s="19"/>
      <c r="B157" s="188" t="s">
        <v>284</v>
      </c>
      <c r="C157" s="19"/>
      <c r="D157" s="19"/>
    </row>
    <row r="158" spans="1:4" ht="16.5" x14ac:dyDescent="0.25">
      <c r="A158" s="19"/>
      <c r="B158" s="188" t="s">
        <v>183</v>
      </c>
      <c r="C158" s="19"/>
      <c r="D158" s="19"/>
    </row>
    <row r="159" spans="1:4" ht="16.5" x14ac:dyDescent="0.25">
      <c r="A159" s="19"/>
      <c r="B159" s="188" t="s">
        <v>131</v>
      </c>
      <c r="C159" s="19"/>
      <c r="D159" s="19"/>
    </row>
    <row r="160" spans="1:4" ht="16.5" x14ac:dyDescent="0.25">
      <c r="A160" s="19"/>
      <c r="B160" s="188" t="s">
        <v>320</v>
      </c>
      <c r="C160" s="19"/>
      <c r="D160" s="19"/>
    </row>
    <row r="161" spans="1:4" ht="16.5" x14ac:dyDescent="0.25">
      <c r="A161" s="19"/>
      <c r="B161" s="188" t="s">
        <v>109</v>
      </c>
      <c r="C161" s="19"/>
      <c r="D161" s="19"/>
    </row>
    <row r="162" spans="1:4" ht="17.25" x14ac:dyDescent="0.3">
      <c r="A162" s="19"/>
      <c r="B162" s="190" t="s">
        <v>82</v>
      </c>
      <c r="C162" s="19"/>
      <c r="D162" s="19"/>
    </row>
    <row r="163" spans="1:4" ht="17.25" x14ac:dyDescent="0.3">
      <c r="A163" s="19"/>
      <c r="B163" s="190" t="s">
        <v>83</v>
      </c>
      <c r="C163" s="19"/>
      <c r="D163" s="19"/>
    </row>
    <row r="164" spans="1:4" ht="17.25" x14ac:dyDescent="0.3">
      <c r="A164" s="19"/>
      <c r="B164" s="190" t="s">
        <v>122</v>
      </c>
      <c r="C164" s="19"/>
      <c r="D164" s="19"/>
    </row>
    <row r="165" spans="1:4" ht="16.5" x14ac:dyDescent="0.25">
      <c r="A165" s="19"/>
      <c r="B165" s="188" t="s">
        <v>286</v>
      </c>
      <c r="C165" s="19"/>
      <c r="D165" s="19"/>
    </row>
    <row r="166" spans="1:4" ht="16.5" x14ac:dyDescent="0.25">
      <c r="A166" s="19"/>
      <c r="B166" s="188" t="s">
        <v>191</v>
      </c>
      <c r="C166" s="19"/>
      <c r="D166" s="19"/>
    </row>
    <row r="167" spans="1:4" ht="16.5" x14ac:dyDescent="0.25">
      <c r="A167" s="19"/>
      <c r="B167" s="188" t="s">
        <v>287</v>
      </c>
      <c r="C167" s="19"/>
      <c r="D167" s="19"/>
    </row>
    <row r="168" spans="1:4" ht="17.25" x14ac:dyDescent="0.3">
      <c r="A168" s="19"/>
      <c r="B168" s="190" t="s">
        <v>192</v>
      </c>
      <c r="C168" s="19"/>
      <c r="D168" s="19"/>
    </row>
    <row r="169" spans="1:4" ht="17.25" x14ac:dyDescent="0.3">
      <c r="A169" s="19"/>
      <c r="B169" s="190" t="s">
        <v>89</v>
      </c>
      <c r="C169" s="19"/>
      <c r="D169" s="19"/>
    </row>
    <row r="170" spans="1:4" ht="16.5" x14ac:dyDescent="0.25">
      <c r="A170" s="19"/>
      <c r="B170" s="188" t="s">
        <v>139</v>
      </c>
      <c r="C170" s="19"/>
      <c r="D170" s="19"/>
    </row>
    <row r="171" spans="1:4" ht="16.5" x14ac:dyDescent="0.25">
      <c r="A171" s="19"/>
      <c r="B171" s="188" t="s">
        <v>288</v>
      </c>
      <c r="C171" s="19"/>
      <c r="D171" s="19"/>
    </row>
    <row r="172" spans="1:4" ht="16.5" x14ac:dyDescent="0.25">
      <c r="A172" s="19"/>
      <c r="B172" s="191" t="s">
        <v>290</v>
      </c>
      <c r="C172" s="19"/>
      <c r="D172" s="19"/>
    </row>
    <row r="173" spans="1:4" ht="16.5" x14ac:dyDescent="0.25">
      <c r="A173" s="19"/>
      <c r="B173" s="188" t="s">
        <v>291</v>
      </c>
      <c r="C173" s="19"/>
      <c r="D173" s="19"/>
    </row>
    <row r="174" spans="1:4" ht="17.25" x14ac:dyDescent="0.3">
      <c r="A174" s="19"/>
      <c r="B174" s="190" t="s">
        <v>114</v>
      </c>
      <c r="C174" s="19"/>
      <c r="D174" s="19"/>
    </row>
    <row r="175" spans="1:4" ht="16.5" x14ac:dyDescent="0.25">
      <c r="A175" s="19"/>
      <c r="B175" s="188" t="s">
        <v>92</v>
      </c>
      <c r="C175" s="19"/>
      <c r="D175" s="19"/>
    </row>
    <row r="176" spans="1:4" ht="16.5" x14ac:dyDescent="0.25">
      <c r="A176" s="19"/>
      <c r="B176" s="188" t="s">
        <v>202</v>
      </c>
      <c r="C176" s="19"/>
      <c r="D176" s="19"/>
    </row>
    <row r="177" spans="1:4" ht="16.5" x14ac:dyDescent="0.25">
      <c r="A177" s="19"/>
      <c r="B177" s="188" t="s">
        <v>270</v>
      </c>
      <c r="C177" s="19"/>
      <c r="D177" s="19"/>
    </row>
    <row r="178" spans="1:4" ht="17.25" thickBot="1" x14ac:dyDescent="0.3">
      <c r="A178" s="19"/>
      <c r="B178" s="19"/>
      <c r="C178" s="19"/>
      <c r="D178" s="19"/>
    </row>
    <row r="179" spans="1:4" ht="17.25" thickBot="1" x14ac:dyDescent="0.3">
      <c r="A179" s="187" t="s">
        <v>118</v>
      </c>
      <c r="B179" s="188" t="s">
        <v>317</v>
      </c>
      <c r="C179" s="19"/>
      <c r="D179" s="19"/>
    </row>
    <row r="180" spans="1:4" ht="17.25" x14ac:dyDescent="0.3">
      <c r="A180" s="19"/>
      <c r="B180" s="190" t="s">
        <v>64</v>
      </c>
      <c r="C180" s="19"/>
      <c r="D180" s="19"/>
    </row>
    <row r="181" spans="1:4" ht="17.25" x14ac:dyDescent="0.3">
      <c r="A181" s="19"/>
      <c r="B181" s="190" t="s">
        <v>65</v>
      </c>
      <c r="C181" s="19"/>
      <c r="D181" s="19"/>
    </row>
    <row r="182" spans="1:4" ht="17.25" x14ac:dyDescent="0.3">
      <c r="A182" s="19"/>
      <c r="B182" s="190" t="s">
        <v>104</v>
      </c>
      <c r="C182" s="19"/>
      <c r="D182" s="19"/>
    </row>
    <row r="183" spans="1:4" ht="17.25" x14ac:dyDescent="0.3">
      <c r="A183" s="19"/>
      <c r="B183" s="190" t="s">
        <v>244</v>
      </c>
      <c r="C183" s="19"/>
      <c r="D183" s="19"/>
    </row>
    <row r="184" spans="1:4" ht="17.25" x14ac:dyDescent="0.3">
      <c r="A184" s="19"/>
      <c r="B184" s="190" t="s">
        <v>74</v>
      </c>
      <c r="C184" s="19"/>
      <c r="D184" s="19"/>
    </row>
    <row r="185" spans="1:4" ht="17.25" x14ac:dyDescent="0.3">
      <c r="A185" s="19"/>
      <c r="B185" s="190" t="s">
        <v>82</v>
      </c>
      <c r="C185" s="19"/>
      <c r="D185" s="19"/>
    </row>
    <row r="186" spans="1:4" ht="17.25" x14ac:dyDescent="0.3">
      <c r="A186" s="19"/>
      <c r="B186" s="190" t="s">
        <v>83</v>
      </c>
      <c r="C186" s="19"/>
      <c r="D186" s="19"/>
    </row>
    <row r="187" spans="1:4" ht="17.25" x14ac:dyDescent="0.3">
      <c r="A187" s="19"/>
      <c r="B187" s="190" t="s">
        <v>211</v>
      </c>
      <c r="C187" s="19"/>
      <c r="D187" s="19"/>
    </row>
    <row r="188" spans="1:4" ht="17.25" x14ac:dyDescent="0.3">
      <c r="A188" s="19"/>
      <c r="B188" s="190" t="s">
        <v>194</v>
      </c>
      <c r="C188" s="19"/>
      <c r="D188" s="19"/>
    </row>
    <row r="189" spans="1:4" ht="16.5" x14ac:dyDescent="0.25">
      <c r="A189" s="19"/>
      <c r="B189" s="189" t="s">
        <v>293</v>
      </c>
      <c r="C189" s="19"/>
      <c r="D189" s="19"/>
    </row>
    <row r="190" spans="1:4" ht="16.5" x14ac:dyDescent="0.25">
      <c r="A190" s="19"/>
      <c r="B190" s="188" t="s">
        <v>120</v>
      </c>
      <c r="C190" s="19"/>
      <c r="D190" s="19"/>
    </row>
    <row r="191" spans="1:4" ht="17.25" x14ac:dyDescent="0.3">
      <c r="A191" s="188"/>
      <c r="B191" s="190" t="s">
        <v>122</v>
      </c>
      <c r="C191" s="19"/>
      <c r="D191" s="19"/>
    </row>
    <row r="192" spans="1:4" ht="16.5" x14ac:dyDescent="0.25">
      <c r="A192" s="19"/>
      <c r="B192" s="188" t="s">
        <v>191</v>
      </c>
      <c r="C192" s="19"/>
      <c r="D192" s="19"/>
    </row>
    <row r="193" spans="1:4" ht="16.5" x14ac:dyDescent="0.25">
      <c r="A193" s="19"/>
      <c r="B193" s="188" t="s">
        <v>292</v>
      </c>
      <c r="C193" s="19"/>
      <c r="D193" s="19"/>
    </row>
    <row r="194" spans="1:4" ht="16.5" x14ac:dyDescent="0.25">
      <c r="A194" s="19"/>
      <c r="B194" s="188" t="s">
        <v>270</v>
      </c>
      <c r="C194" s="19"/>
      <c r="D194" s="19"/>
    </row>
    <row r="195" spans="1:4" ht="17.25" thickBot="1" x14ac:dyDescent="0.3">
      <c r="A195" s="19"/>
      <c r="B195" s="19"/>
      <c r="C195" s="19"/>
      <c r="D195" s="19"/>
    </row>
    <row r="196" spans="1:4" ht="17.25" thickBot="1" x14ac:dyDescent="0.3">
      <c r="A196" s="187" t="s">
        <v>121</v>
      </c>
      <c r="B196" s="188" t="s">
        <v>317</v>
      </c>
      <c r="C196" s="19"/>
      <c r="D196" s="19"/>
    </row>
    <row r="197" spans="1:4" ht="16.5" x14ac:dyDescent="0.25">
      <c r="A197" s="19"/>
      <c r="B197" s="188" t="s">
        <v>117</v>
      </c>
      <c r="C197" s="19"/>
      <c r="D197" s="19"/>
    </row>
    <row r="198" spans="1:4" ht="17.25" x14ac:dyDescent="0.3">
      <c r="A198" s="19"/>
      <c r="B198" s="192" t="s">
        <v>104</v>
      </c>
      <c r="C198" s="19"/>
      <c r="D198" s="19"/>
    </row>
    <row r="199" spans="1:4" ht="17.25" x14ac:dyDescent="0.3">
      <c r="A199" s="19"/>
      <c r="B199" s="192" t="s">
        <v>74</v>
      </c>
      <c r="C199" s="19"/>
      <c r="D199" s="19"/>
    </row>
    <row r="200" spans="1:4" ht="17.25" x14ac:dyDescent="0.3">
      <c r="A200" s="19"/>
      <c r="B200" s="192" t="s">
        <v>83</v>
      </c>
      <c r="C200" s="19"/>
      <c r="D200" s="19"/>
    </row>
    <row r="201" spans="1:4" ht="17.25" x14ac:dyDescent="0.3">
      <c r="A201" s="19"/>
      <c r="B201" s="192" t="s">
        <v>295</v>
      </c>
      <c r="C201" s="19"/>
      <c r="D201" s="19"/>
    </row>
    <row r="202" spans="1:4" ht="16.5" x14ac:dyDescent="0.25">
      <c r="A202" s="19"/>
      <c r="B202" s="189" t="s">
        <v>296</v>
      </c>
      <c r="C202" s="19"/>
      <c r="D202" s="19"/>
    </row>
    <row r="203" spans="1:4" ht="16.5" x14ac:dyDescent="0.25">
      <c r="A203" s="19"/>
      <c r="B203" s="188" t="s">
        <v>120</v>
      </c>
      <c r="C203" s="19"/>
      <c r="D203" s="19"/>
    </row>
    <row r="204" spans="1:4" ht="16.5" x14ac:dyDescent="0.25">
      <c r="A204" s="19"/>
      <c r="B204" s="188" t="s">
        <v>297</v>
      </c>
      <c r="C204" s="19"/>
      <c r="D204" s="19"/>
    </row>
    <row r="205" spans="1:4" ht="17.25" x14ac:dyDescent="0.3">
      <c r="A205" s="19"/>
      <c r="B205" s="192" t="s">
        <v>64</v>
      </c>
      <c r="C205" s="19"/>
      <c r="D205" s="19"/>
    </row>
    <row r="206" spans="1:4" ht="17.25" x14ac:dyDescent="0.3">
      <c r="A206" s="19"/>
      <c r="B206" s="192" t="s">
        <v>65</v>
      </c>
      <c r="C206" s="19"/>
      <c r="D206" s="19"/>
    </row>
  </sheetData>
  <mergeCells count="58">
    <mergeCell ref="A70:N70"/>
    <mergeCell ref="A71:A73"/>
    <mergeCell ref="H33:I33"/>
    <mergeCell ref="J33:J34"/>
    <mergeCell ref="A42:N42"/>
    <mergeCell ref="A43:A45"/>
    <mergeCell ref="B43:G43"/>
    <mergeCell ref="H43:L43"/>
    <mergeCell ref="M43:M45"/>
    <mergeCell ref="N43:N45"/>
    <mergeCell ref="H44:I44"/>
    <mergeCell ref="J44:J45"/>
    <mergeCell ref="K44:K45"/>
    <mergeCell ref="L44:L45"/>
    <mergeCell ref="G33:G34"/>
    <mergeCell ref="H71:L71"/>
    <mergeCell ref="M71:M73"/>
    <mergeCell ref="N71:N73"/>
    <mergeCell ref="B72:C72"/>
    <mergeCell ref="F72:F73"/>
    <mergeCell ref="G72:G73"/>
    <mergeCell ref="H72:I72"/>
    <mergeCell ref="J72:J73"/>
    <mergeCell ref="K72:K73"/>
    <mergeCell ref="L72:L73"/>
    <mergeCell ref="D72:E72"/>
    <mergeCell ref="A1:N1"/>
    <mergeCell ref="B44:C44"/>
    <mergeCell ref="D44:E44"/>
    <mergeCell ref="F44:F45"/>
    <mergeCell ref="G44:G45"/>
    <mergeCell ref="A31:N31"/>
    <mergeCell ref="A32:A34"/>
    <mergeCell ref="B32:G32"/>
    <mergeCell ref="H32:L32"/>
    <mergeCell ref="B33:C33"/>
    <mergeCell ref="D33:E33"/>
    <mergeCell ref="K33:K34"/>
    <mergeCell ref="L33:L34"/>
    <mergeCell ref="M32:M34"/>
    <mergeCell ref="N32:N34"/>
    <mergeCell ref="F33:F34"/>
    <mergeCell ref="A88:G88"/>
    <mergeCell ref="A3:N3"/>
    <mergeCell ref="A4:A6"/>
    <mergeCell ref="B4:G4"/>
    <mergeCell ref="H4:L4"/>
    <mergeCell ref="B5:C5"/>
    <mergeCell ref="D5:E5"/>
    <mergeCell ref="F5:F6"/>
    <mergeCell ref="G5:G6"/>
    <mergeCell ref="H5:I5"/>
    <mergeCell ref="J5:J6"/>
    <mergeCell ref="K5:K6"/>
    <mergeCell ref="L5:L6"/>
    <mergeCell ref="M4:M6"/>
    <mergeCell ref="N4:N6"/>
    <mergeCell ref="B71:G7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79</vt:i4>
      </vt:variant>
      <vt:variant>
        <vt:lpstr>Névvel ellátott tartományok</vt:lpstr>
      </vt:variant>
      <vt:variant>
        <vt:i4>7</vt:i4>
      </vt:variant>
    </vt:vector>
  </HeadingPairs>
  <TitlesOfParts>
    <vt:vector size="86" baseType="lpstr">
      <vt:lpstr>2015. I. - Állományi</vt:lpstr>
      <vt:lpstr>2015. I. - Új</vt:lpstr>
      <vt:lpstr>2015. II. - Állományi</vt:lpstr>
      <vt:lpstr>2015. II. - Új</vt:lpstr>
      <vt:lpstr>2015. III. - Állományi</vt:lpstr>
      <vt:lpstr>2015. III. - Új</vt:lpstr>
      <vt:lpstr>2015. IV. - Állományi</vt:lpstr>
      <vt:lpstr>2015. IV. - Új</vt:lpstr>
      <vt:lpstr>2016. I. - Állományi</vt:lpstr>
      <vt:lpstr>2016. I. - Új</vt:lpstr>
      <vt:lpstr>2016. II. - Állományi</vt:lpstr>
      <vt:lpstr>2016. II. - Új</vt:lpstr>
      <vt:lpstr>2016. III. - Állományi</vt:lpstr>
      <vt:lpstr>2016. III. - Új</vt:lpstr>
      <vt:lpstr>2016. IV.- Állományi</vt:lpstr>
      <vt:lpstr>2016. IV. - Új</vt:lpstr>
      <vt:lpstr>2017. I. - Állományi</vt:lpstr>
      <vt:lpstr>2017. I. - Új</vt:lpstr>
      <vt:lpstr>2017. II. - Állományi</vt:lpstr>
      <vt:lpstr>2017. II. - Új</vt:lpstr>
      <vt:lpstr>2017. III. - Állományi</vt:lpstr>
      <vt:lpstr>2017. III. - Új</vt:lpstr>
      <vt:lpstr>2017. IV. - Állományi</vt:lpstr>
      <vt:lpstr>2017. IV. - Új</vt:lpstr>
      <vt:lpstr>2018. I. - Állományi_R</vt:lpstr>
      <vt:lpstr>2018. I. - Állományi_Új</vt:lpstr>
      <vt:lpstr>2018. I. - Új_R</vt:lpstr>
      <vt:lpstr>2018. I. - Új_Ú</vt:lpstr>
      <vt:lpstr>2018. II. - Állományi_R</vt:lpstr>
      <vt:lpstr>2018. II. - Állományi_Új</vt:lpstr>
      <vt:lpstr>2018. II. - Új_R</vt:lpstr>
      <vt:lpstr>2018. II. - Új_Ú</vt:lpstr>
      <vt:lpstr>2018. III. - Állományi_R</vt:lpstr>
      <vt:lpstr>2018. III. - Állományi_Új</vt:lpstr>
      <vt:lpstr>2018. III. - Új</vt:lpstr>
      <vt:lpstr>2018. III. - Új_Ú</vt:lpstr>
      <vt:lpstr>2018. IV. - Állományi_R</vt:lpstr>
      <vt:lpstr>2018. IV. - Állományi_Új</vt:lpstr>
      <vt:lpstr>2018. IV. - Új_R</vt:lpstr>
      <vt:lpstr>2018. IV. - Új_Ú</vt:lpstr>
      <vt:lpstr>2019. I. Állományi</vt:lpstr>
      <vt:lpstr>2019. I. Állomány adatok_Korr</vt:lpstr>
      <vt:lpstr>2019. I. - Új hitelek</vt:lpstr>
      <vt:lpstr>2019. I. - Új hitelek_Korr</vt:lpstr>
      <vt:lpstr>2019. I. - Új hitelek_ÚJ_JAVBB</vt:lpstr>
      <vt:lpstr>2019. II. Állomány adatok</vt:lpstr>
      <vt:lpstr>2019. II. - Új hitelek</vt:lpstr>
      <vt:lpstr>2019. II. - Új hitelek_ÚJ_JAVBB</vt:lpstr>
      <vt:lpstr>2019. III. Állomány adatok</vt:lpstr>
      <vt:lpstr>2019. III. - Új hitelek</vt:lpstr>
      <vt:lpstr>2019. III. - Új hitelek_ÚJ_JAVB</vt:lpstr>
      <vt:lpstr>2019. IV. Állomány adatok</vt:lpstr>
      <vt:lpstr>2019. IV. - Új hitelek</vt:lpstr>
      <vt:lpstr>2020. I. Állomány adatok</vt:lpstr>
      <vt:lpstr>2020. I. - Új hitelek</vt:lpstr>
      <vt:lpstr>2020. II. Állományi adatok</vt:lpstr>
      <vt:lpstr>2020. II. - Új hitelek</vt:lpstr>
      <vt:lpstr>2020. III. Állományi adatok</vt:lpstr>
      <vt:lpstr>2020. III. Új hitelek</vt:lpstr>
      <vt:lpstr>2020. IV. Állományi adatok</vt:lpstr>
      <vt:lpstr>2020. IV. Új hitelek</vt:lpstr>
      <vt:lpstr>2021. I. Állományi adatok_R</vt:lpstr>
      <vt:lpstr>2021.I.Állományi_Ú</vt:lpstr>
      <vt:lpstr>2021. I. Új hitelek_R</vt:lpstr>
      <vt:lpstr>2021.I.Új hitelek_Ú</vt:lpstr>
      <vt:lpstr>2021. II. Állományi adatok_Ú</vt:lpstr>
      <vt:lpstr>2021. II. Új hitelek_Ú</vt:lpstr>
      <vt:lpstr>2021. III. Állományi adatok_Ú </vt:lpstr>
      <vt:lpstr>2021. III. Új hitelek_Ú</vt:lpstr>
      <vt:lpstr>2021. IV. Állományi adatok_Ú</vt:lpstr>
      <vt:lpstr>2021. IV. Új hitelek_Ú</vt:lpstr>
      <vt:lpstr>2022. I. Állományi adatok_Korr</vt:lpstr>
      <vt:lpstr>2022. I. Új hitelek_Korr</vt:lpstr>
      <vt:lpstr>2022. II. Állományi adatok_Korr</vt:lpstr>
      <vt:lpstr>2022. II. Új hitelek_Korr</vt:lpstr>
      <vt:lpstr>2022.III. Állományi adatok_Korr</vt:lpstr>
      <vt:lpstr>2022. III. Új hitelek_Korr</vt:lpstr>
      <vt:lpstr>2022. IV. Állományi adatok_Korr</vt:lpstr>
      <vt:lpstr>2022. IV. Új hitelek_Korr</vt:lpstr>
      <vt:lpstr>'2019. I. Állomány adatok_Korr'!Nyomtatási_terület</vt:lpstr>
      <vt:lpstr>'2019. I. Állományi'!Nyomtatási_terület</vt:lpstr>
      <vt:lpstr>'2019. II. Állomány adatok'!Nyomtatási_terület</vt:lpstr>
      <vt:lpstr>'2019. III. Állomány adatok'!Nyomtatási_terület</vt:lpstr>
      <vt:lpstr>'2019. IV. Állomány adatok'!Nyomtatási_terület</vt:lpstr>
      <vt:lpstr>'2020. I. - Új hitelek'!Nyomtatási_terület</vt:lpstr>
      <vt:lpstr>'2020. I. Állomány adatok'!Nyomtatási_terület</vt:lpstr>
    </vt:vector>
  </TitlesOfParts>
  <Company>KD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Móró-Szalai Lídia</dc:creator>
  <cp:lastModifiedBy>Reiter Szilvia</cp:lastModifiedBy>
  <cp:lastPrinted>2019-02-08T12:14:29Z</cp:lastPrinted>
  <dcterms:created xsi:type="dcterms:W3CDTF">2017-01-17T08:27:00Z</dcterms:created>
  <dcterms:modified xsi:type="dcterms:W3CDTF">2023-08-28T10:02:21Z</dcterms:modified>
</cp:coreProperties>
</file>